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4 Showjumping/2024 Showjumping LB/RESULTS SJ 24/"/>
    </mc:Choice>
  </mc:AlternateContent>
  <xr:revisionPtr revIDLastSave="16" documentId="8_{8A77056D-CFD6-4B14-B9C9-FC21E886E097}" xr6:coauthVersionLast="47" xr6:coauthVersionMax="47" xr10:uidLastSave="{667B94A4-C91F-4A1B-AED2-45E3A8169255}"/>
  <bookViews>
    <workbookView xWindow="-23148" yWindow="-108" windowWidth="23256" windowHeight="12456" firstSheet="3" activeTab="3" xr2:uid="{00000000-000D-0000-FFFF-FFFF00000000}"/>
  </bookViews>
  <sheets>
    <sheet name="SPARE" sheetId="144" r:id="rId1"/>
    <sheet name="105-115 15-24" sheetId="145" r:id="rId2"/>
    <sheet name="105-115 14U" sheetId="143" r:id="rId3"/>
    <sheet name="90-100 15-24" sheetId="139" r:id="rId4"/>
    <sheet name="90-100 14U" sheetId="137" r:id="rId5"/>
    <sheet name="75-85 17-24" sheetId="142" r:id="rId6"/>
    <sheet name="75-85 13-16" sheetId="141" r:id="rId7"/>
    <sheet name="75-85 12U" sheetId="134" r:id="rId8"/>
    <sheet name="60-70 17-24" sheetId="135" r:id="rId9"/>
    <sheet name="60-70 13-16" sheetId="140" r:id="rId10"/>
    <sheet name="60-70 12U" sheetId="37" r:id="rId11"/>
    <sheet name="RBPS" sheetId="109" r:id="rId12"/>
    <sheet name="ESP1" sheetId="82" r:id="rId13"/>
    <sheet name="CAPE" sheetId="126" r:id="rId14"/>
    <sheet name="SER1" sheetId="128" r:id="rId15"/>
    <sheet name="MUR1" sheetId="155" r:id="rId16"/>
    <sheet name="BAL" sheetId="161" r:id="rId17"/>
    <sheet name="OG1" sheetId="129" r:id="rId18"/>
    <sheet name="DRY1" sheetId="130" r:id="rId19"/>
    <sheet name="HOR1" sheetId="159" r:id="rId20"/>
    <sheet name="SER2" sheetId="133" r:id="rId21"/>
    <sheet name="DAR1" sheetId="147" r:id="rId22"/>
    <sheet name="BEV" sheetId="118" r:id="rId23"/>
    <sheet name="BUS2" sheetId="149" r:id="rId24"/>
    <sheet name="OG2" sheetId="113" r:id="rId25"/>
    <sheet name="LOG1" sheetId="116" r:id="rId26"/>
    <sheet name="DRY2" sheetId="154" r:id="rId27"/>
    <sheet name="CAP2" sheetId="110" r:id="rId28"/>
    <sheet name="ESP2" sheetId="123" r:id="rId29"/>
    <sheet name="MR" sheetId="148" r:id="rId30"/>
    <sheet name="SC" sheetId="153" r:id="rId31"/>
    <sheet name="SCSAT" sheetId="124" r:id="rId32"/>
    <sheet name="SCSUN" sheetId="157" r:id="rId33"/>
    <sheet name="OG3" sheetId="120" r:id="rId34"/>
    <sheet name="WEST" sheetId="146" r:id="rId35"/>
    <sheet name="DAR2" sheetId="119" r:id="rId36"/>
    <sheet name="SER3" sheetId="114" r:id="rId37"/>
    <sheet name="MUR2" sheetId="111" r:id="rId38"/>
    <sheet name="RAS" sheetId="156" r:id="rId39"/>
    <sheet name="ESP3" sheetId="121" r:id="rId40"/>
    <sheet name="FEST" sheetId="150" r:id="rId41"/>
    <sheet name="BAL3" sheetId="112" r:id="rId42"/>
    <sheet name="HOR2" sheetId="117" r:id="rId43"/>
    <sheet name="GIDG" sheetId="151" r:id="rId44"/>
    <sheet name="Sheet1" sheetId="162" r:id="rId45"/>
    <sheet name="Sheet2" sheetId="163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2" hidden="1">'105-115 14U'!$B$5:$BO$51</definedName>
    <definedName name="_xlnm._FilterDatabase" localSheetId="1" hidden="1">'105-115 15-24'!$B$5:$BK$51</definedName>
    <definedName name="_xlnm._FilterDatabase" localSheetId="10" hidden="1">'60-70 12U'!$B$85:$G$117</definedName>
    <definedName name="_xlnm._FilterDatabase" localSheetId="9" hidden="1">'60-70 13-16'!$B$5:$J$86</definedName>
    <definedName name="_xlnm._FilterDatabase" localSheetId="8" hidden="1">'60-70 17-24'!$B$5:$BA$65</definedName>
    <definedName name="_xlnm._FilterDatabase" localSheetId="7" hidden="1">'75-85 12U'!$B$5:$J$78</definedName>
    <definedName name="_xlnm._FilterDatabase" localSheetId="6" hidden="1">'75-85 13-16'!$B$5:$J$61</definedName>
    <definedName name="_xlnm._FilterDatabase" localSheetId="5" hidden="1">'75-85 17-24'!$B$77:$G$99</definedName>
    <definedName name="_xlnm._FilterDatabase" localSheetId="4" hidden="1">'90-100 14U'!$B$5:$AY$52</definedName>
    <definedName name="_xlnm._FilterDatabase" localSheetId="3" hidden="1">'90-100 15-24'!$B$67:$H$73</definedName>
    <definedName name="_xlnm._FilterDatabase" localSheetId="27" hidden="1">'CAP2'!$A$3:$M$31</definedName>
    <definedName name="_xlnm._FilterDatabase" localSheetId="13" hidden="1">CAPE!$A$3:$M$67</definedName>
    <definedName name="_xlnm._FilterDatabase" localSheetId="21" hidden="1">'DAR1'!$A$3:$M$62</definedName>
    <definedName name="_xlnm._FilterDatabase" localSheetId="35" hidden="1">'DAR2'!$A$3:$M$58</definedName>
    <definedName name="_xlnm._FilterDatabase" localSheetId="12" hidden="1">'ESP1'!$A$3:$M$41</definedName>
    <definedName name="_xlnm._FilterDatabase" localSheetId="28" hidden="1">'ESP2'!$A$3:$M$169</definedName>
    <definedName name="_xlnm._FilterDatabase" localSheetId="39" hidden="1">'ESP3'!$A$3:$M$79</definedName>
    <definedName name="_xlnm._FilterDatabase" localSheetId="40" hidden="1">FEST!$A$3:$M$144</definedName>
    <definedName name="_xlnm._FilterDatabase" localSheetId="37" hidden="1">'MUR2'!$A$6:$M$146</definedName>
    <definedName name="_xlnm._FilterDatabase" localSheetId="17" hidden="1">'OG1'!$A$3:$M$19</definedName>
    <definedName name="_xlnm._FilterDatabase" localSheetId="33" hidden="1">'OG3'!$A$3:$M$53</definedName>
    <definedName name="_xlnm._FilterDatabase" localSheetId="30" hidden="1">SC!$A$6:$M$278</definedName>
    <definedName name="_xlnm._FilterDatabase" localSheetId="31" hidden="1">SCSAT!$A$6:$O$498</definedName>
    <definedName name="_xlnm._FilterDatabase" localSheetId="32" hidden="1">SCSUN!$A$6:$P$6</definedName>
    <definedName name="_xlnm._FilterDatabase" localSheetId="20" hidden="1">'SER2'!$A$3:$M$221</definedName>
    <definedName name="_xlnm._FilterDatabase" localSheetId="0" hidden="1">SPARE!$B$5:$Z$50</definedName>
    <definedName name="_xlnm._FilterDatabase" localSheetId="34" hidden="1">WEST!$A$3:$M$57</definedName>
    <definedName name="_xlnm.Print_Area" localSheetId="2">'105-115 14U'!$A$1:$J$11</definedName>
    <definedName name="_xlnm.Print_Area" localSheetId="1">'105-115 15-24'!$A$1:$J$25</definedName>
    <definedName name="_xlnm.Print_Area" localSheetId="10">'60-70 12U'!$A$1:$J$38</definedName>
    <definedName name="_xlnm.Print_Area" localSheetId="9">'60-70 13-16'!$A$1:$J$18</definedName>
    <definedName name="_xlnm.Print_Area" localSheetId="8">'60-70 17-24'!$A$1:$J$16</definedName>
    <definedName name="_xlnm.Print_Area" localSheetId="7">'75-85 12U'!$A$1:$J$23</definedName>
    <definedName name="_xlnm.Print_Area" localSheetId="6">'75-85 13-16'!$A$1:$J$62</definedName>
    <definedName name="_xlnm.Print_Area" localSheetId="5">'75-85 17-24'!$A$1:$J$67</definedName>
    <definedName name="_xlnm.Print_Area" localSheetId="4">'90-100 14U'!$A$1:$J$38</definedName>
    <definedName name="_xlnm.Print_Area" localSheetId="3">'90-100 15-24'!$A$1:$J$34</definedName>
    <definedName name="_xlnm.Print_Area" localSheetId="0">SPARE!$A$1:$Z$50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37" l="1"/>
  <c r="AB8" i="37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5" i="37"/>
  <c r="AB46" i="37"/>
  <c r="AB47" i="37"/>
  <c r="AB48" i="37"/>
  <c r="AB49" i="37"/>
  <c r="AB50" i="37"/>
  <c r="AB51" i="37"/>
  <c r="AB52" i="37"/>
  <c r="AB53" i="37"/>
  <c r="AB54" i="37"/>
  <c r="AB55" i="37"/>
  <c r="AB56" i="37"/>
  <c r="AB57" i="37"/>
  <c r="AB58" i="37"/>
  <c r="AB59" i="37"/>
  <c r="AB60" i="37"/>
  <c r="AB61" i="37"/>
  <c r="AB62" i="37"/>
  <c r="AB63" i="37"/>
  <c r="AB64" i="37"/>
  <c r="AB65" i="37"/>
  <c r="AB66" i="37"/>
  <c r="AB6" i="37"/>
  <c r="AC7" i="37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AC58" i="37"/>
  <c r="AC59" i="37"/>
  <c r="AC60" i="37"/>
  <c r="AC61" i="37"/>
  <c r="AC62" i="37"/>
  <c r="AC63" i="37"/>
  <c r="AC64" i="37"/>
  <c r="AC65" i="37"/>
  <c r="AC66" i="37"/>
  <c r="AC67" i="37"/>
  <c r="AC68" i="37"/>
  <c r="AC69" i="37"/>
  <c r="AH7" i="37"/>
  <c r="AH8" i="37"/>
  <c r="AH9" i="37"/>
  <c r="AH10" i="37"/>
  <c r="AH11" i="37"/>
  <c r="AH12" i="37"/>
  <c r="AH13" i="37"/>
  <c r="AH14" i="37"/>
  <c r="AH15" i="37"/>
  <c r="AH16" i="37"/>
  <c r="AH18" i="37"/>
  <c r="AH19" i="37"/>
  <c r="AH20" i="37"/>
  <c r="AH22" i="37"/>
  <c r="AH23" i="37"/>
  <c r="AH24" i="37"/>
  <c r="AH25" i="37"/>
  <c r="AH26" i="37"/>
  <c r="AH27" i="37"/>
  <c r="AH28" i="37"/>
  <c r="AH29" i="37"/>
  <c r="AH30" i="37"/>
  <c r="AH31" i="37"/>
  <c r="AH32" i="37"/>
  <c r="AH33" i="37"/>
  <c r="AH34" i="37"/>
  <c r="AH35" i="37"/>
  <c r="AH36" i="37"/>
  <c r="AH37" i="37"/>
  <c r="AH38" i="37"/>
  <c r="AH39" i="37"/>
  <c r="AH40" i="37"/>
  <c r="AH41" i="37"/>
  <c r="AH42" i="37"/>
  <c r="AH43" i="37"/>
  <c r="AH44" i="37"/>
  <c r="AH45" i="37"/>
  <c r="AH46" i="37"/>
  <c r="AH47" i="37"/>
  <c r="AH48" i="37"/>
  <c r="AH49" i="37"/>
  <c r="AH50" i="37"/>
  <c r="AH51" i="37"/>
  <c r="AH52" i="37"/>
  <c r="AH53" i="37"/>
  <c r="AH54" i="37"/>
  <c r="AH55" i="37"/>
  <c r="AH56" i="37"/>
  <c r="AH57" i="37"/>
  <c r="AH58" i="37"/>
  <c r="AH59" i="37"/>
  <c r="AH60" i="37"/>
  <c r="AH61" i="37"/>
  <c r="AH62" i="37"/>
  <c r="AH63" i="37"/>
  <c r="AH64" i="37"/>
  <c r="AH65" i="37"/>
  <c r="AH66" i="37"/>
  <c r="AH6" i="37"/>
  <c r="AH67" i="37"/>
  <c r="AH68" i="37"/>
  <c r="AH69" i="37"/>
  <c r="AH70" i="37"/>
  <c r="AH71" i="37"/>
  <c r="AH72" i="37"/>
  <c r="A225" i="124"/>
  <c r="A226" i="124"/>
  <c r="A227" i="124"/>
  <c r="A228" i="124"/>
  <c r="A229" i="124"/>
  <c r="A230" i="124"/>
  <c r="A231" i="124"/>
  <c r="A232" i="124"/>
  <c r="A233" i="124"/>
  <c r="A234" i="124"/>
  <c r="A235" i="124"/>
  <c r="A236" i="124"/>
  <c r="A237" i="124"/>
  <c r="L225" i="124"/>
  <c r="M225" i="124" s="1"/>
  <c r="L226" i="124"/>
  <c r="M226" i="124" s="1"/>
  <c r="L227" i="124"/>
  <c r="M227" i="124" s="1"/>
  <c r="L228" i="124"/>
  <c r="M228" i="124" s="1"/>
  <c r="L229" i="124"/>
  <c r="M229" i="124" s="1"/>
  <c r="L230" i="124"/>
  <c r="M230" i="124" s="1"/>
  <c r="L231" i="124"/>
  <c r="M231" i="124" s="1"/>
  <c r="L232" i="124"/>
  <c r="M232" i="124" s="1"/>
  <c r="L233" i="124"/>
  <c r="M233" i="124" s="1"/>
  <c r="L234" i="124"/>
  <c r="M234" i="124" s="1"/>
  <c r="L235" i="124"/>
  <c r="M235" i="124" s="1"/>
  <c r="L236" i="124"/>
  <c r="M236" i="124" s="1"/>
  <c r="L237" i="124"/>
  <c r="M237" i="124" s="1"/>
  <c r="A224" i="124"/>
  <c r="A209" i="124"/>
  <c r="A210" i="124"/>
  <c r="A211" i="124"/>
  <c r="A212" i="124"/>
  <c r="A213" i="124"/>
  <c r="A214" i="124"/>
  <c r="A215" i="124"/>
  <c r="A216" i="124"/>
  <c r="A217" i="124"/>
  <c r="A218" i="124"/>
  <c r="A219" i="124"/>
  <c r="A220" i="124"/>
  <c r="A221" i="124"/>
  <c r="A222" i="124"/>
  <c r="A223" i="124"/>
  <c r="L209" i="124"/>
  <c r="M209" i="124" s="1"/>
  <c r="L210" i="124"/>
  <c r="M210" i="124" s="1"/>
  <c r="L211" i="124"/>
  <c r="M211" i="124" s="1"/>
  <c r="L212" i="124"/>
  <c r="M212" i="124" s="1"/>
  <c r="L213" i="124"/>
  <c r="M213" i="124" s="1"/>
  <c r="L214" i="124"/>
  <c r="M214" i="124" s="1"/>
  <c r="L215" i="124"/>
  <c r="M215" i="124" s="1"/>
  <c r="L216" i="124"/>
  <c r="M216" i="124" s="1"/>
  <c r="L217" i="124"/>
  <c r="M217" i="124" s="1"/>
  <c r="L218" i="124"/>
  <c r="M218" i="124" s="1"/>
  <c r="L219" i="124"/>
  <c r="M219" i="124" s="1"/>
  <c r="L220" i="124"/>
  <c r="M220" i="124" s="1"/>
  <c r="L221" i="124"/>
  <c r="M221" i="124" s="1"/>
  <c r="L222" i="124"/>
  <c r="M222" i="124" s="1"/>
  <c r="L223" i="124"/>
  <c r="M223" i="124" s="1"/>
  <c r="L224" i="124"/>
  <c r="M224" i="124" s="1"/>
  <c r="AQ7" i="139" l="1"/>
  <c r="AQ8" i="139"/>
  <c r="AQ9" i="139"/>
  <c r="AQ10" i="139"/>
  <c r="AQ11" i="139"/>
  <c r="AQ12" i="139"/>
  <c r="AQ13" i="139"/>
  <c r="AQ14" i="139"/>
  <c r="AQ15" i="139"/>
  <c r="AQ16" i="139"/>
  <c r="AQ17" i="139"/>
  <c r="AQ18" i="139"/>
  <c r="AQ19" i="139"/>
  <c r="AQ20" i="139"/>
  <c r="AQ21" i="139"/>
  <c r="AQ22" i="139"/>
  <c r="AQ23" i="139"/>
  <c r="AQ24" i="139"/>
  <c r="AQ25" i="139"/>
  <c r="AQ26" i="139"/>
  <c r="AQ27" i="139"/>
  <c r="AQ28" i="139"/>
  <c r="AQ29" i="139"/>
  <c r="AQ30" i="139"/>
  <c r="AQ31" i="139"/>
  <c r="AQ32" i="139"/>
  <c r="AQ33" i="139"/>
  <c r="L10" i="121"/>
  <c r="L11" i="121"/>
  <c r="L12" i="121"/>
  <c r="L13" i="121"/>
  <c r="L14" i="121"/>
  <c r="L15" i="121"/>
  <c r="L16" i="121"/>
  <c r="L17" i="121"/>
  <c r="L18" i="121"/>
  <c r="L19" i="121"/>
  <c r="L20" i="121"/>
  <c r="L21" i="121"/>
  <c r="L22" i="121"/>
  <c r="M5" i="123"/>
  <c r="L6" i="123"/>
  <c r="L7" i="123"/>
  <c r="L8" i="123"/>
  <c r="L9" i="123"/>
  <c r="L10" i="123"/>
  <c r="L11" i="123"/>
  <c r="L12" i="123"/>
  <c r="L13" i="123"/>
  <c r="L14" i="123"/>
  <c r="L15" i="123"/>
  <c r="M9" i="123" l="1"/>
  <c r="M13" i="123"/>
  <c r="M11" i="123"/>
  <c r="M10" i="123"/>
  <c r="M12" i="123"/>
  <c r="M8" i="123"/>
  <c r="M14" i="123"/>
  <c r="M7" i="123"/>
  <c r="M15" i="123"/>
  <c r="M6" i="123"/>
  <c r="N7" i="137" l="1"/>
  <c r="N8" i="137"/>
  <c r="N9" i="137"/>
  <c r="N10" i="137"/>
  <c r="N11" i="137"/>
  <c r="N12" i="137"/>
  <c r="N13" i="137"/>
  <c r="N14" i="137"/>
  <c r="N15" i="137"/>
  <c r="N16" i="137"/>
  <c r="N17" i="137"/>
  <c r="N18" i="137"/>
  <c r="N19" i="137"/>
  <c r="N20" i="137"/>
  <c r="N21" i="137"/>
  <c r="N22" i="137"/>
  <c r="N23" i="137"/>
  <c r="N24" i="137"/>
  <c r="N25" i="137"/>
  <c r="N26" i="137"/>
  <c r="M7" i="137"/>
  <c r="M8" i="137"/>
  <c r="M9" i="137"/>
  <c r="M10" i="137"/>
  <c r="M11" i="137"/>
  <c r="M12" i="137"/>
  <c r="M13" i="137"/>
  <c r="M14" i="137"/>
  <c r="M15" i="137"/>
  <c r="M16" i="137"/>
  <c r="M17" i="137"/>
  <c r="M18" i="137"/>
  <c r="M19" i="137"/>
  <c r="M20" i="137"/>
  <c r="M21" i="137"/>
  <c r="M22" i="137"/>
  <c r="M23" i="137"/>
  <c r="M24" i="137"/>
  <c r="M25" i="137"/>
  <c r="M26" i="137"/>
  <c r="AT7" i="140" l="1"/>
  <c r="AT8" i="140"/>
  <c r="AT9" i="140"/>
  <c r="AT10" i="140"/>
  <c r="AT11" i="140"/>
  <c r="AT12" i="140"/>
  <c r="AT13" i="140"/>
  <c r="AT14" i="140"/>
  <c r="AT15" i="140"/>
  <c r="AT16" i="140"/>
  <c r="AT17" i="140"/>
  <c r="AT18" i="140"/>
  <c r="AT19" i="140"/>
  <c r="AT20" i="140"/>
  <c r="AT21" i="140"/>
  <c r="AT22" i="140"/>
  <c r="AT23" i="140"/>
  <c r="AT24" i="140"/>
  <c r="AT25" i="140"/>
  <c r="AT26" i="140"/>
  <c r="AT27" i="140"/>
  <c r="AT28" i="140"/>
  <c r="AT29" i="140"/>
  <c r="AT30" i="140"/>
  <c r="AT31" i="140"/>
  <c r="AT32" i="140"/>
  <c r="AT33" i="140"/>
  <c r="AT34" i="140"/>
  <c r="AT35" i="140"/>
  <c r="AT36" i="140"/>
  <c r="AT37" i="140"/>
  <c r="AT38" i="140"/>
  <c r="AT39" i="140"/>
  <c r="AT40" i="140"/>
  <c r="AT41" i="140"/>
  <c r="AT42" i="140"/>
  <c r="AT43" i="140"/>
  <c r="AT44" i="140"/>
  <c r="AT45" i="140"/>
  <c r="AT46" i="140"/>
  <c r="AT47" i="140"/>
  <c r="AT48" i="140"/>
  <c r="AT49" i="140"/>
  <c r="AT50" i="140"/>
  <c r="AT51" i="140"/>
  <c r="AT52" i="140"/>
  <c r="AT53" i="140"/>
  <c r="AT54" i="140"/>
  <c r="AT55" i="140"/>
  <c r="AT56" i="140"/>
  <c r="AT57" i="140"/>
  <c r="AT58" i="140"/>
  <c r="AT59" i="140"/>
  <c r="AT60" i="140"/>
  <c r="AT61" i="140"/>
  <c r="AT62" i="140"/>
  <c r="AT63" i="140"/>
  <c r="AT64" i="140"/>
  <c r="AT65" i="140"/>
  <c r="AT66" i="140"/>
  <c r="AT67" i="140"/>
  <c r="AT68" i="140"/>
  <c r="AT69" i="140"/>
  <c r="AT70" i="140"/>
  <c r="AT71" i="140"/>
  <c r="AT72" i="140"/>
  <c r="AT73" i="140"/>
  <c r="AT74" i="140"/>
  <c r="AT75" i="140"/>
  <c r="AT76" i="140"/>
  <c r="AT77" i="140"/>
  <c r="AT78" i="140"/>
  <c r="AT6" i="140"/>
  <c r="U30" i="134" l="1"/>
  <c r="U31" i="134"/>
  <c r="M7" i="37"/>
  <c r="M8" i="37"/>
  <c r="M9" i="37"/>
  <c r="M10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60" i="37"/>
  <c r="M61" i="37"/>
  <c r="M62" i="37"/>
  <c r="M63" i="37"/>
  <c r="M64" i="37"/>
  <c r="M65" i="37"/>
  <c r="M66" i="37"/>
  <c r="M67" i="37"/>
  <c r="M68" i="37"/>
  <c r="M69" i="37"/>
  <c r="M70" i="37"/>
  <c r="M6" i="37"/>
  <c r="N7" i="37"/>
  <c r="N8" i="37"/>
  <c r="N9" i="37"/>
  <c r="N10" i="37"/>
  <c r="N11" i="37"/>
  <c r="N12" i="37"/>
  <c r="N13" i="37"/>
  <c r="N14" i="37"/>
  <c r="N15" i="37"/>
  <c r="N16" i="37"/>
  <c r="N17" i="37"/>
  <c r="N18" i="37"/>
  <c r="N19" i="37"/>
  <c r="N20" i="37"/>
  <c r="N21" i="37"/>
  <c r="N22" i="37"/>
  <c r="N23" i="37"/>
  <c r="N24" i="37"/>
  <c r="N25" i="37"/>
  <c r="N26" i="37"/>
  <c r="N27" i="37"/>
  <c r="N28" i="37"/>
  <c r="N29" i="37"/>
  <c r="N30" i="37"/>
  <c r="N31" i="37"/>
  <c r="N32" i="37"/>
  <c r="N33" i="37"/>
  <c r="N34" i="37"/>
  <c r="N35" i="37"/>
  <c r="N36" i="37"/>
  <c r="N37" i="37"/>
  <c r="N38" i="37"/>
  <c r="N39" i="37"/>
  <c r="N40" i="37"/>
  <c r="N41" i="37"/>
  <c r="N42" i="37"/>
  <c r="N43" i="37"/>
  <c r="N44" i="37"/>
  <c r="N45" i="37"/>
  <c r="N46" i="37"/>
  <c r="N47" i="37"/>
  <c r="N48" i="37"/>
  <c r="N49" i="37"/>
  <c r="N50" i="37"/>
  <c r="N51" i="37"/>
  <c r="N52" i="37"/>
  <c r="N53" i="37"/>
  <c r="N54" i="37"/>
  <c r="N55" i="37"/>
  <c r="N56" i="37"/>
  <c r="N57" i="37"/>
  <c r="N58" i="37"/>
  <c r="N59" i="37"/>
  <c r="N60" i="37"/>
  <c r="N61" i="37"/>
  <c r="N62" i="37"/>
  <c r="N63" i="37"/>
  <c r="N64" i="37"/>
  <c r="N6" i="37"/>
  <c r="BG6" i="135" l="1"/>
  <c r="AS46" i="37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22" i="135"/>
  <c r="M23" i="135"/>
  <c r="M24" i="135"/>
  <c r="M25" i="135"/>
  <c r="M26" i="135"/>
  <c r="M27" i="135"/>
  <c r="M28" i="135"/>
  <c r="M29" i="135"/>
  <c r="M30" i="135"/>
  <c r="M31" i="135"/>
  <c r="M32" i="135"/>
  <c r="M33" i="135"/>
  <c r="M6" i="135"/>
  <c r="N7" i="135"/>
  <c r="N8" i="135"/>
  <c r="N9" i="135"/>
  <c r="N10" i="135"/>
  <c r="N11" i="135"/>
  <c r="N12" i="135"/>
  <c r="N13" i="135"/>
  <c r="N14" i="135"/>
  <c r="N15" i="135"/>
  <c r="N16" i="135"/>
  <c r="N17" i="135"/>
  <c r="N18" i="135"/>
  <c r="N19" i="135"/>
  <c r="N20" i="135"/>
  <c r="N21" i="135"/>
  <c r="N22" i="135"/>
  <c r="N23" i="135"/>
  <c r="N24" i="135"/>
  <c r="N25" i="135"/>
  <c r="N26" i="135"/>
  <c r="N27" i="135"/>
  <c r="N28" i="135"/>
  <c r="N29" i="135"/>
  <c r="N6" i="135"/>
  <c r="E65" i="153"/>
  <c r="E66" i="153"/>
  <c r="L46" i="153"/>
  <c r="L47" i="153"/>
  <c r="L48" i="153"/>
  <c r="L49" i="153"/>
  <c r="L50" i="153"/>
  <c r="L51" i="153"/>
  <c r="L52" i="153"/>
  <c r="L53" i="153"/>
  <c r="L54" i="153"/>
  <c r="L7" i="153"/>
  <c r="L8" i="153"/>
  <c r="L9" i="153"/>
  <c r="L10" i="153"/>
  <c r="L11" i="153"/>
  <c r="L12" i="153"/>
  <c r="L13" i="153"/>
  <c r="L14" i="153"/>
  <c r="L15" i="153"/>
  <c r="L16" i="153"/>
  <c r="L17" i="153"/>
  <c r="L18" i="153"/>
  <c r="L19" i="153"/>
  <c r="L20" i="153"/>
  <c r="L21" i="153"/>
  <c r="L22" i="153"/>
  <c r="L23" i="153"/>
  <c r="L24" i="153"/>
  <c r="L25" i="153"/>
  <c r="L26" i="153"/>
  <c r="L27" i="153"/>
  <c r="L28" i="153"/>
  <c r="L29" i="153"/>
  <c r="L30" i="153"/>
  <c r="L31" i="153"/>
  <c r="L32" i="153"/>
  <c r="L33" i="153"/>
  <c r="L34" i="153"/>
  <c r="L35" i="153"/>
  <c r="L36" i="153"/>
  <c r="L37" i="153"/>
  <c r="L38" i="153"/>
  <c r="L39" i="153"/>
  <c r="L40" i="153"/>
  <c r="L41" i="153"/>
  <c r="L42" i="153"/>
  <c r="L43" i="153"/>
  <c r="L44" i="153"/>
  <c r="L45" i="153"/>
  <c r="L55" i="153"/>
  <c r="L56" i="153"/>
  <c r="L57" i="153"/>
  <c r="L58" i="153"/>
  <c r="L59" i="153"/>
  <c r="L60" i="153"/>
  <c r="L61" i="153"/>
  <c r="L62" i="153"/>
  <c r="L63" i="153"/>
  <c r="L64" i="153"/>
  <c r="L65" i="153"/>
  <c r="L66" i="153"/>
  <c r="L67" i="153"/>
  <c r="L68" i="153"/>
  <c r="L69" i="153"/>
  <c r="L70" i="153"/>
  <c r="L71" i="153"/>
  <c r="L72" i="153"/>
  <c r="L73" i="153"/>
  <c r="L74" i="153"/>
  <c r="L75" i="153"/>
  <c r="L76" i="153"/>
  <c r="L77" i="153"/>
  <c r="L78" i="153"/>
  <c r="L79" i="153"/>
  <c r="L80" i="153"/>
  <c r="L81" i="153"/>
  <c r="L82" i="153"/>
  <c r="L83" i="153"/>
  <c r="L84" i="153"/>
  <c r="L85" i="153"/>
  <c r="L86" i="153"/>
  <c r="L87" i="153"/>
  <c r="L88" i="153"/>
  <c r="L89" i="153"/>
  <c r="L90" i="153"/>
  <c r="L91" i="153"/>
  <c r="L92" i="153"/>
  <c r="L93" i="153"/>
  <c r="L94" i="153"/>
  <c r="L95" i="153"/>
  <c r="L96" i="153"/>
  <c r="L97" i="153"/>
  <c r="L98" i="153"/>
  <c r="L99" i="153"/>
  <c r="L100" i="153"/>
  <c r="L101" i="153"/>
  <c r="L102" i="153"/>
  <c r="L103" i="153"/>
  <c r="L104" i="153"/>
  <c r="L105" i="153"/>
  <c r="L106" i="153"/>
  <c r="L107" i="153"/>
  <c r="L108" i="153"/>
  <c r="L109" i="153"/>
  <c r="L110" i="153"/>
  <c r="L111" i="153"/>
  <c r="L112" i="153"/>
  <c r="L113" i="153"/>
  <c r="L6" i="153"/>
  <c r="AS7" i="141" l="1"/>
  <c r="AS8" i="141"/>
  <c r="AS9" i="141"/>
  <c r="AS10" i="141"/>
  <c r="AS11" i="141"/>
  <c r="AS12" i="141"/>
  <c r="AS13" i="141"/>
  <c r="AS14" i="141"/>
  <c r="AS15" i="141"/>
  <c r="AS16" i="141"/>
  <c r="AS17" i="141"/>
  <c r="AS18" i="141"/>
  <c r="AS19" i="141"/>
  <c r="AS20" i="141"/>
  <c r="AS21" i="141"/>
  <c r="AS22" i="141"/>
  <c r="AS23" i="141"/>
  <c r="AS24" i="141"/>
  <c r="AS25" i="141"/>
  <c r="AS26" i="141"/>
  <c r="AS27" i="141"/>
  <c r="AS28" i="141"/>
  <c r="AS29" i="141"/>
  <c r="AS30" i="141"/>
  <c r="AS31" i="141"/>
  <c r="AS32" i="141"/>
  <c r="AS33" i="141"/>
  <c r="AS34" i="141"/>
  <c r="AS35" i="141"/>
  <c r="AS6" i="141"/>
  <c r="AS7" i="134"/>
  <c r="AS8" i="134"/>
  <c r="AS9" i="134"/>
  <c r="AS10" i="134"/>
  <c r="AS11" i="134"/>
  <c r="AS12" i="134"/>
  <c r="AS13" i="134"/>
  <c r="AS14" i="134"/>
  <c r="AS15" i="134"/>
  <c r="AS16" i="134"/>
  <c r="AS17" i="134"/>
  <c r="AS18" i="134"/>
  <c r="AS19" i="134"/>
  <c r="AS20" i="134"/>
  <c r="AS21" i="134"/>
  <c r="AS22" i="134"/>
  <c r="AS23" i="134"/>
  <c r="AS24" i="134"/>
  <c r="AS25" i="134"/>
  <c r="AS26" i="134"/>
  <c r="AS27" i="134"/>
  <c r="AS28" i="134"/>
  <c r="AS29" i="134"/>
  <c r="AS30" i="134"/>
  <c r="AS31" i="134"/>
  <c r="AS32" i="134"/>
  <c r="AS6" i="134"/>
  <c r="BC7" i="37"/>
  <c r="BC8" i="37"/>
  <c r="BC9" i="37"/>
  <c r="BC10" i="37"/>
  <c r="BC11" i="37"/>
  <c r="BC12" i="37"/>
  <c r="BC13" i="37"/>
  <c r="BC14" i="37"/>
  <c r="BC15" i="37"/>
  <c r="BC16" i="37"/>
  <c r="BC17" i="37"/>
  <c r="BC18" i="37"/>
  <c r="BC19" i="37"/>
  <c r="BC20" i="37"/>
  <c r="BC21" i="37"/>
  <c r="BC22" i="37"/>
  <c r="BC23" i="37"/>
  <c r="BC24" i="37"/>
  <c r="BC25" i="37"/>
  <c r="BC26" i="37"/>
  <c r="BC27" i="37"/>
  <c r="BC28" i="37"/>
  <c r="BC29" i="37"/>
  <c r="BC30" i="37"/>
  <c r="BC31" i="37"/>
  <c r="BC32" i="37"/>
  <c r="BC33" i="37"/>
  <c r="BC34" i="37"/>
  <c r="BC35" i="37"/>
  <c r="BC36" i="37"/>
  <c r="BC37" i="37"/>
  <c r="BC38" i="37"/>
  <c r="BC39" i="37"/>
  <c r="BC40" i="37"/>
  <c r="BC41" i="37"/>
  <c r="BC42" i="37"/>
  <c r="BC43" i="37"/>
  <c r="BC44" i="37"/>
  <c r="BC45" i="37"/>
  <c r="BC46" i="37"/>
  <c r="BC47" i="37"/>
  <c r="BC48" i="37"/>
  <c r="BC49" i="37"/>
  <c r="BC50" i="37"/>
  <c r="BC51" i="37"/>
  <c r="BC52" i="37"/>
  <c r="BC53" i="37"/>
  <c r="BC54" i="37"/>
  <c r="BC55" i="37"/>
  <c r="BC56" i="37"/>
  <c r="BC57" i="37"/>
  <c r="BC58" i="37"/>
  <c r="BC59" i="37"/>
  <c r="BC60" i="37"/>
  <c r="BC61" i="37"/>
  <c r="BC62" i="37"/>
  <c r="BC63" i="37"/>
  <c r="BC6" i="37"/>
  <c r="BD7" i="37"/>
  <c r="BD8" i="37"/>
  <c r="BD9" i="37"/>
  <c r="BD10" i="37"/>
  <c r="BD11" i="37"/>
  <c r="BD12" i="37"/>
  <c r="BD13" i="37"/>
  <c r="BD14" i="37"/>
  <c r="BD15" i="37"/>
  <c r="BD16" i="37"/>
  <c r="BD17" i="37"/>
  <c r="BD18" i="37"/>
  <c r="BD19" i="37"/>
  <c r="BD20" i="37"/>
  <c r="BD21" i="37"/>
  <c r="BD22" i="37"/>
  <c r="BD23" i="37"/>
  <c r="BD24" i="37"/>
  <c r="BD25" i="37"/>
  <c r="BD26" i="37"/>
  <c r="BD27" i="37"/>
  <c r="BD28" i="37"/>
  <c r="BD29" i="37"/>
  <c r="BD30" i="37"/>
  <c r="BD31" i="37"/>
  <c r="BD32" i="37"/>
  <c r="BD33" i="37"/>
  <c r="BD34" i="37"/>
  <c r="BD35" i="37"/>
  <c r="BD36" i="37"/>
  <c r="BD37" i="37"/>
  <c r="BD38" i="37"/>
  <c r="BD39" i="37"/>
  <c r="BD40" i="37"/>
  <c r="BD41" i="37"/>
  <c r="BD42" i="37"/>
  <c r="BD43" i="37"/>
  <c r="BD44" i="37"/>
  <c r="BD45" i="37"/>
  <c r="BD46" i="37"/>
  <c r="BD47" i="37"/>
  <c r="BD48" i="37"/>
  <c r="BD49" i="37"/>
  <c r="BD50" i="37"/>
  <c r="BD51" i="37"/>
  <c r="BD52" i="37"/>
  <c r="BD53" i="37"/>
  <c r="BD54" i="37"/>
  <c r="BD55" i="37"/>
  <c r="BD56" i="37"/>
  <c r="BD57" i="37"/>
  <c r="BD58" i="37"/>
  <c r="BD59" i="37"/>
  <c r="BD60" i="37"/>
  <c r="BD61" i="37"/>
  <c r="BD6" i="37"/>
  <c r="BD62" i="37" l="1"/>
  <c r="BD63" i="37"/>
  <c r="BD64" i="37"/>
  <c r="BD65" i="37"/>
  <c r="BD66" i="37"/>
  <c r="BD67" i="37"/>
  <c r="BD68" i="37"/>
  <c r="BD69" i="37"/>
  <c r="BC64" i="37"/>
  <c r="BC65" i="37"/>
  <c r="BC66" i="37"/>
  <c r="BF7" i="135"/>
  <c r="BF8" i="135"/>
  <c r="BF9" i="135"/>
  <c r="BF10" i="135"/>
  <c r="BF11" i="135"/>
  <c r="BF12" i="135"/>
  <c r="BF13" i="135"/>
  <c r="BF14" i="135"/>
  <c r="BF15" i="135"/>
  <c r="BF16" i="135"/>
  <c r="BF17" i="135"/>
  <c r="BF18" i="135"/>
  <c r="BF19" i="135"/>
  <c r="BF20" i="135"/>
  <c r="BF21" i="135"/>
  <c r="BF22" i="135"/>
  <c r="BF23" i="135"/>
  <c r="BF24" i="135"/>
  <c r="BF25" i="135"/>
  <c r="BF26" i="135"/>
  <c r="BF27" i="135"/>
  <c r="BF28" i="135"/>
  <c r="BF29" i="135"/>
  <c r="BF30" i="135"/>
  <c r="BF31" i="135"/>
  <c r="BF32" i="135"/>
  <c r="BF6" i="135"/>
  <c r="BE7" i="140"/>
  <c r="BE8" i="140"/>
  <c r="BE9" i="140"/>
  <c r="BE10" i="140"/>
  <c r="BE11" i="140"/>
  <c r="BE12" i="140"/>
  <c r="BE13" i="140"/>
  <c r="BE14" i="140"/>
  <c r="BE15" i="140"/>
  <c r="BE16" i="140"/>
  <c r="BE17" i="140"/>
  <c r="BE18" i="140"/>
  <c r="BE19" i="140"/>
  <c r="BE20" i="140"/>
  <c r="BE21" i="140"/>
  <c r="BE22" i="140"/>
  <c r="BE23" i="140"/>
  <c r="BE24" i="140"/>
  <c r="BE25" i="140"/>
  <c r="BE26" i="140"/>
  <c r="BE27" i="140"/>
  <c r="BE28" i="140"/>
  <c r="BE29" i="140"/>
  <c r="BE30" i="140"/>
  <c r="BE31" i="140"/>
  <c r="BE32" i="140"/>
  <c r="BE33" i="140"/>
  <c r="BE34" i="140"/>
  <c r="BE35" i="140"/>
  <c r="BE36" i="140"/>
  <c r="BE37" i="140"/>
  <c r="BE38" i="140"/>
  <c r="BE39" i="140"/>
  <c r="BE40" i="140"/>
  <c r="BE41" i="140"/>
  <c r="BE42" i="140"/>
  <c r="BE43" i="140"/>
  <c r="BE44" i="140"/>
  <c r="BE45" i="140"/>
  <c r="BE46" i="140"/>
  <c r="BE47" i="140"/>
  <c r="BE6" i="140"/>
  <c r="AQ7" i="142" l="1"/>
  <c r="AQ8" i="142"/>
  <c r="AQ9" i="142"/>
  <c r="AQ10" i="142"/>
  <c r="AQ11" i="142"/>
  <c r="AQ12" i="142"/>
  <c r="AQ13" i="142"/>
  <c r="AQ14" i="142"/>
  <c r="AQ15" i="142"/>
  <c r="AQ16" i="142"/>
  <c r="AQ17" i="142"/>
  <c r="AQ18" i="142"/>
  <c r="AQ19" i="142"/>
  <c r="AQ20" i="142"/>
  <c r="AQ21" i="142"/>
  <c r="AQ22" i="142"/>
  <c r="AQ23" i="142"/>
  <c r="AQ24" i="142"/>
  <c r="AQ25" i="142"/>
  <c r="AQ26" i="142"/>
  <c r="AQ27" i="142"/>
  <c r="AQ28" i="142"/>
  <c r="AQ29" i="142"/>
  <c r="AQ30" i="142"/>
  <c r="AQ31" i="142"/>
  <c r="AQ32" i="142"/>
  <c r="AQ33" i="142"/>
  <c r="AQ34" i="142"/>
  <c r="AQ35" i="142"/>
  <c r="AQ36" i="142"/>
  <c r="AQ37" i="142"/>
  <c r="AQ38" i="142"/>
  <c r="AQ39" i="142"/>
  <c r="AQ7" i="141"/>
  <c r="AQ8" i="141"/>
  <c r="AQ9" i="141"/>
  <c r="AQ10" i="141"/>
  <c r="AQ11" i="141"/>
  <c r="AQ12" i="141"/>
  <c r="AQ13" i="141"/>
  <c r="AQ14" i="141"/>
  <c r="AQ15" i="141"/>
  <c r="AQ16" i="141"/>
  <c r="AQ17" i="141"/>
  <c r="AQ18" i="141"/>
  <c r="AQ19" i="141"/>
  <c r="AQ20" i="141"/>
  <c r="AQ21" i="141"/>
  <c r="AQ22" i="141"/>
  <c r="AQ23" i="141"/>
  <c r="AQ24" i="141"/>
  <c r="AQ25" i="141"/>
  <c r="AQ26" i="141"/>
  <c r="AQ27" i="141"/>
  <c r="AQ28" i="141"/>
  <c r="AQ29" i="141"/>
  <c r="AQ30" i="141"/>
  <c r="AQ31" i="141"/>
  <c r="AQ32" i="141"/>
  <c r="AQ33" i="141"/>
  <c r="AQ34" i="141"/>
  <c r="AQ35" i="141"/>
  <c r="AQ36" i="141"/>
  <c r="AQ37" i="141"/>
  <c r="AQ38" i="141"/>
  <c r="AQ39" i="141"/>
  <c r="AQ40" i="141"/>
  <c r="AQ41" i="141"/>
  <c r="AQ42" i="141"/>
  <c r="AQ43" i="141"/>
  <c r="AQ44" i="141"/>
  <c r="AQ45" i="141"/>
  <c r="AQ46" i="141"/>
  <c r="AQ47" i="141"/>
  <c r="BB7" i="135"/>
  <c r="BB8" i="135"/>
  <c r="BB9" i="135"/>
  <c r="BB10" i="135"/>
  <c r="BB11" i="135"/>
  <c r="BB12" i="135"/>
  <c r="BB13" i="135"/>
  <c r="BB14" i="135"/>
  <c r="BB15" i="135"/>
  <c r="BB16" i="135"/>
  <c r="BB17" i="135"/>
  <c r="BB18" i="135"/>
  <c r="BB19" i="135"/>
  <c r="BB20" i="135"/>
  <c r="BB21" i="135"/>
  <c r="BB22" i="135"/>
  <c r="BB23" i="135"/>
  <c r="BB24" i="135"/>
  <c r="BB25" i="135"/>
  <c r="BB26" i="135"/>
  <c r="BB27" i="135"/>
  <c r="BB28" i="135"/>
  <c r="BB29" i="135"/>
  <c r="BB30" i="135"/>
  <c r="BB31" i="135"/>
  <c r="BB32" i="135"/>
  <c r="BB6" i="135"/>
  <c r="BA6" i="135"/>
  <c r="BB7" i="140"/>
  <c r="BB8" i="140"/>
  <c r="BB9" i="140"/>
  <c r="BB10" i="140"/>
  <c r="BB11" i="140"/>
  <c r="BB12" i="140"/>
  <c r="BB13" i="140"/>
  <c r="BB14" i="140"/>
  <c r="BB15" i="140"/>
  <c r="BB16" i="140"/>
  <c r="BB17" i="140"/>
  <c r="BB18" i="140"/>
  <c r="BB19" i="140"/>
  <c r="BB20" i="140"/>
  <c r="BB21" i="140"/>
  <c r="BB22" i="140"/>
  <c r="BB23" i="140"/>
  <c r="BB24" i="140"/>
  <c r="BB25" i="140"/>
  <c r="BB26" i="140"/>
  <c r="BB27" i="140"/>
  <c r="BB28" i="140"/>
  <c r="BB29" i="140"/>
  <c r="BB30" i="140"/>
  <c r="BB31" i="140"/>
  <c r="BB32" i="140"/>
  <c r="BB33" i="140"/>
  <c r="BB34" i="140"/>
  <c r="BB35" i="140"/>
  <c r="BB36" i="140"/>
  <c r="BB37" i="140"/>
  <c r="BB38" i="140"/>
  <c r="BB39" i="140"/>
  <c r="BB40" i="140"/>
  <c r="BB41" i="140"/>
  <c r="BB42" i="140"/>
  <c r="BB43" i="140"/>
  <c r="BB44" i="140"/>
  <c r="BB45" i="140"/>
  <c r="BB6" i="140"/>
  <c r="AZ7" i="37"/>
  <c r="AZ8" i="37"/>
  <c r="AZ9" i="37"/>
  <c r="AZ10" i="37"/>
  <c r="AZ11" i="37"/>
  <c r="AZ12" i="37"/>
  <c r="AZ13" i="37"/>
  <c r="AZ14" i="37"/>
  <c r="AZ15" i="37"/>
  <c r="AZ16" i="37"/>
  <c r="AZ17" i="37"/>
  <c r="AZ18" i="37"/>
  <c r="AZ19" i="37"/>
  <c r="AZ20" i="37"/>
  <c r="AZ21" i="37"/>
  <c r="AZ22" i="37"/>
  <c r="AZ23" i="37"/>
  <c r="AZ24" i="37"/>
  <c r="AZ25" i="37"/>
  <c r="AZ26" i="37"/>
  <c r="AZ27" i="37"/>
  <c r="AZ28" i="37"/>
  <c r="AZ29" i="37"/>
  <c r="AZ30" i="37"/>
  <c r="AZ31" i="37"/>
  <c r="AZ32" i="37"/>
  <c r="AZ33" i="37"/>
  <c r="AZ34" i="37"/>
  <c r="AZ35" i="37"/>
  <c r="AZ36" i="37"/>
  <c r="AZ37" i="37"/>
  <c r="AZ38" i="37"/>
  <c r="AZ39" i="37"/>
  <c r="AZ40" i="37"/>
  <c r="AZ41" i="37"/>
  <c r="AZ42" i="37"/>
  <c r="AZ43" i="37"/>
  <c r="AZ44" i="37"/>
  <c r="AZ45" i="37"/>
  <c r="AZ46" i="37"/>
  <c r="AZ47" i="37"/>
  <c r="AZ48" i="37"/>
  <c r="AZ49" i="37"/>
  <c r="AZ50" i="37"/>
  <c r="AZ51" i="37"/>
  <c r="AZ52" i="37"/>
  <c r="AZ53" i="37"/>
  <c r="AZ54" i="37"/>
  <c r="AZ55" i="37"/>
  <c r="AZ56" i="37"/>
  <c r="AZ57" i="37"/>
  <c r="AZ58" i="37"/>
  <c r="AZ59" i="37"/>
  <c r="AZ60" i="37"/>
  <c r="AZ61" i="37"/>
  <c r="AZ62" i="37"/>
  <c r="AZ63" i="37"/>
  <c r="AZ64" i="37"/>
  <c r="AZ6" i="37"/>
  <c r="AW12" i="37" l="1"/>
  <c r="AV46" i="37"/>
  <c r="B13" i="156"/>
  <c r="A13" i="156" s="1"/>
  <c r="A8" i="156"/>
  <c r="L8" i="156"/>
  <c r="A10" i="156"/>
  <c r="L10" i="156"/>
  <c r="A11" i="156"/>
  <c r="L11" i="156"/>
  <c r="A12" i="156"/>
  <c r="L12" i="156"/>
  <c r="L13" i="156"/>
  <c r="A14" i="156"/>
  <c r="L14" i="156"/>
  <c r="A15" i="156"/>
  <c r="L15" i="156"/>
  <c r="A16" i="156"/>
  <c r="L16" i="156"/>
  <c r="A17" i="156"/>
  <c r="L17" i="156"/>
  <c r="A18" i="156"/>
  <c r="L18" i="156"/>
  <c r="A19" i="156"/>
  <c r="AY28" i="140" s="1"/>
  <c r="L19" i="156"/>
  <c r="A20" i="156"/>
  <c r="L20" i="156"/>
  <c r="A21" i="156"/>
  <c r="L21" i="156"/>
  <c r="A22" i="156"/>
  <c r="L22" i="156"/>
  <c r="A23" i="156"/>
  <c r="L23" i="156"/>
  <c r="A24" i="156"/>
  <c r="L24" i="156"/>
  <c r="A25" i="156"/>
  <c r="L25" i="156"/>
  <c r="A26" i="156"/>
  <c r="L26" i="156"/>
  <c r="A27" i="156"/>
  <c r="L27" i="156"/>
  <c r="A28" i="156"/>
  <c r="L28" i="156"/>
  <c r="A29" i="156"/>
  <c r="L29" i="156"/>
  <c r="A30" i="156"/>
  <c r="L30" i="156"/>
  <c r="A31" i="156"/>
  <c r="L31" i="156"/>
  <c r="A32" i="156"/>
  <c r="L32" i="156"/>
  <c r="A33" i="156"/>
  <c r="L33" i="156"/>
  <c r="A34" i="156"/>
  <c r="L34" i="156"/>
  <c r="A35" i="156"/>
  <c r="L35" i="156"/>
  <c r="A36" i="156"/>
  <c r="L36" i="156"/>
  <c r="A37" i="156"/>
  <c r="L37" i="156"/>
  <c r="A38" i="156"/>
  <c r="L38" i="156"/>
  <c r="A39" i="156"/>
  <c r="L39" i="156"/>
  <c r="A40" i="156"/>
  <c r="L40" i="156"/>
  <c r="A41" i="156"/>
  <c r="L41" i="156"/>
  <c r="A42" i="156"/>
  <c r="L42" i="156"/>
  <c r="A43" i="156"/>
  <c r="L43" i="156"/>
  <c r="AY76" i="140" l="1"/>
  <c r="AY68" i="140"/>
  <c r="AW52" i="37"/>
  <c r="AY60" i="140"/>
  <c r="AW59" i="37"/>
  <c r="AW44" i="37"/>
  <c r="AY52" i="140"/>
  <c r="AY7" i="140"/>
  <c r="AW36" i="37"/>
  <c r="AY44" i="140"/>
  <c r="AY36" i="140"/>
  <c r="AW28" i="37"/>
  <c r="AW20" i="37"/>
  <c r="AV47" i="37"/>
  <c r="AW60" i="37"/>
  <c r="AW53" i="37"/>
  <c r="AW45" i="37"/>
  <c r="AW37" i="37"/>
  <c r="AW29" i="37"/>
  <c r="AW21" i="37"/>
  <c r="AW13" i="37"/>
  <c r="AY77" i="140"/>
  <c r="AY69" i="140"/>
  <c r="AY61" i="140"/>
  <c r="AY53" i="140"/>
  <c r="AY45" i="140"/>
  <c r="AY37" i="140"/>
  <c r="AY29" i="140"/>
  <c r="AY21" i="140"/>
  <c r="AV45" i="37"/>
  <c r="AW51" i="37"/>
  <c r="AW43" i="37"/>
  <c r="AW35" i="37"/>
  <c r="AW27" i="37"/>
  <c r="AW19" i="37"/>
  <c r="AW11" i="37"/>
  <c r="AY75" i="140"/>
  <c r="AY67" i="140"/>
  <c r="AY59" i="140"/>
  <c r="AY51" i="140"/>
  <c r="AY43" i="140"/>
  <c r="AY35" i="140"/>
  <c r="AY27" i="140"/>
  <c r="AY19" i="140"/>
  <c r="AY12" i="140"/>
  <c r="AV44" i="37"/>
  <c r="AW58" i="37"/>
  <c r="AW50" i="37"/>
  <c r="AW42" i="37"/>
  <c r="AW34" i="37"/>
  <c r="AW26" i="37"/>
  <c r="AW18" i="37"/>
  <c r="AW10" i="37"/>
  <c r="AY74" i="140"/>
  <c r="AY66" i="140"/>
  <c r="AY58" i="140"/>
  <c r="AY50" i="140"/>
  <c r="AY42" i="140"/>
  <c r="AY34" i="140"/>
  <c r="AY26" i="140"/>
  <c r="AY18" i="140"/>
  <c r="AY11" i="140"/>
  <c r="AV43" i="37"/>
  <c r="AW57" i="37"/>
  <c r="AW49" i="37"/>
  <c r="AW41" i="37"/>
  <c r="AW33" i="37"/>
  <c r="AW25" i="37"/>
  <c r="AW17" i="37"/>
  <c r="AW9" i="37"/>
  <c r="AY73" i="140"/>
  <c r="AY65" i="140"/>
  <c r="AY57" i="140"/>
  <c r="AY49" i="140"/>
  <c r="AY41" i="140"/>
  <c r="AY33" i="140"/>
  <c r="AY25" i="140"/>
  <c r="AY17" i="140"/>
  <c r="AY10" i="140"/>
  <c r="AY13" i="140"/>
  <c r="AW6" i="37"/>
  <c r="AW56" i="37"/>
  <c r="AW48" i="37"/>
  <c r="AW40" i="37"/>
  <c r="AW32" i="37"/>
  <c r="AW24" i="37"/>
  <c r="AW16" i="37"/>
  <c r="AW8" i="37"/>
  <c r="AY72" i="140"/>
  <c r="AY64" i="140"/>
  <c r="AY56" i="140"/>
  <c r="AY48" i="140"/>
  <c r="AY40" i="140"/>
  <c r="AY32" i="140"/>
  <c r="AY24" i="140"/>
  <c r="AY16" i="140"/>
  <c r="AY9" i="140"/>
  <c r="AW62" i="37"/>
  <c r="AW55" i="37"/>
  <c r="AW47" i="37"/>
  <c r="AW39" i="37"/>
  <c r="AW31" i="37"/>
  <c r="AW23" i="37"/>
  <c r="AW15" i="37"/>
  <c r="AW7" i="37"/>
  <c r="AY71" i="140"/>
  <c r="AY63" i="140"/>
  <c r="AY55" i="140"/>
  <c r="AY47" i="140"/>
  <c r="AY39" i="140"/>
  <c r="AY31" i="140"/>
  <c r="AY23" i="140"/>
  <c r="AY15" i="140"/>
  <c r="AY8" i="140"/>
  <c r="AY20" i="140"/>
  <c r="AW61" i="37"/>
  <c r="AW54" i="37"/>
  <c r="AW46" i="37"/>
  <c r="AW38" i="37"/>
  <c r="AW30" i="37"/>
  <c r="AW22" i="37"/>
  <c r="AW14" i="37"/>
  <c r="AY6" i="140"/>
  <c r="AY70" i="140"/>
  <c r="AY62" i="140"/>
  <c r="AY54" i="140"/>
  <c r="AY46" i="140"/>
  <c r="AY38" i="140"/>
  <c r="AY30" i="140"/>
  <c r="AY22" i="140"/>
  <c r="AY14" i="140"/>
  <c r="AW65" i="37"/>
  <c r="AW64" i="37"/>
  <c r="AW63" i="37"/>
  <c r="AW67" i="37"/>
  <c r="AW66" i="37"/>
  <c r="BC7" i="140"/>
  <c r="BC8" i="140"/>
  <c r="BC9" i="140"/>
  <c r="BC10" i="140"/>
  <c r="BC11" i="140"/>
  <c r="BC12" i="140"/>
  <c r="BC13" i="140"/>
  <c r="BC14" i="140"/>
  <c r="BC15" i="140"/>
  <c r="BC16" i="140"/>
  <c r="BC17" i="140"/>
  <c r="BC18" i="140"/>
  <c r="BC19" i="140"/>
  <c r="BC20" i="140"/>
  <c r="BC21" i="140"/>
  <c r="BC22" i="140"/>
  <c r="BC23" i="140"/>
  <c r="BC24" i="140"/>
  <c r="BC25" i="140"/>
  <c r="BC26" i="140"/>
  <c r="BC27" i="140"/>
  <c r="BC28" i="140"/>
  <c r="BC29" i="140"/>
  <c r="BC30" i="140"/>
  <c r="BC31" i="140"/>
  <c r="BC32" i="140"/>
  <c r="BC33" i="140"/>
  <c r="BC34" i="140"/>
  <c r="BC35" i="140"/>
  <c r="BC36" i="140"/>
  <c r="BC37" i="140"/>
  <c r="BC38" i="140"/>
  <c r="BC39" i="140"/>
  <c r="BC40" i="140"/>
  <c r="BC41" i="140"/>
  <c r="BC42" i="140"/>
  <c r="M7" i="142" l="1"/>
  <c r="M8" i="142"/>
  <c r="M9" i="142"/>
  <c r="M10" i="142"/>
  <c r="M11" i="142"/>
  <c r="M12" i="142"/>
  <c r="M13" i="142"/>
  <c r="M14" i="142"/>
  <c r="M15" i="142"/>
  <c r="M16" i="142"/>
  <c r="M17" i="142"/>
  <c r="M18" i="142"/>
  <c r="M19" i="142"/>
  <c r="M20" i="142"/>
  <c r="M21" i="142"/>
  <c r="M22" i="142"/>
  <c r="M23" i="142"/>
  <c r="M24" i="142"/>
  <c r="M25" i="142"/>
  <c r="M26" i="142"/>
  <c r="M7" i="134"/>
  <c r="M8" i="134"/>
  <c r="M9" i="134"/>
  <c r="M10" i="134"/>
  <c r="M11" i="134"/>
  <c r="M12" i="134"/>
  <c r="M13" i="134"/>
  <c r="M14" i="134"/>
  <c r="M15" i="134"/>
  <c r="M16" i="134"/>
  <c r="M17" i="134"/>
  <c r="M18" i="134"/>
  <c r="M19" i="134"/>
  <c r="M20" i="134"/>
  <c r="M21" i="134"/>
  <c r="M22" i="134"/>
  <c r="M23" i="134"/>
  <c r="M24" i="134"/>
  <c r="M25" i="134"/>
  <c r="M26" i="134"/>
  <c r="M27" i="134"/>
  <c r="M28" i="134"/>
  <c r="M29" i="134"/>
  <c r="M30" i="134"/>
  <c r="M7" i="141"/>
  <c r="M8" i="141"/>
  <c r="M9" i="141"/>
  <c r="M10" i="141"/>
  <c r="M11" i="141"/>
  <c r="M12" i="141"/>
  <c r="M13" i="141"/>
  <c r="M14" i="141"/>
  <c r="M15" i="141"/>
  <c r="M16" i="141"/>
  <c r="M17" i="141"/>
  <c r="M18" i="141"/>
  <c r="M19" i="141"/>
  <c r="M20" i="141"/>
  <c r="M21" i="141"/>
  <c r="M22" i="141"/>
  <c r="M23" i="141"/>
  <c r="M24" i="141"/>
  <c r="M25" i="141"/>
  <c r="M26" i="141"/>
  <c r="M27" i="141"/>
  <c r="M28" i="141"/>
  <c r="M29" i="141"/>
  <c r="M30" i="141"/>
  <c r="M31" i="141"/>
  <c r="M32" i="141"/>
  <c r="M33" i="141"/>
  <c r="M34" i="141"/>
  <c r="M35" i="141"/>
  <c r="M36" i="141"/>
  <c r="M37" i="141"/>
  <c r="O7" i="143"/>
  <c r="P7" i="143"/>
  <c r="Q7" i="143"/>
  <c r="O8" i="143"/>
  <c r="P8" i="143"/>
  <c r="Q8" i="143"/>
  <c r="O9" i="143"/>
  <c r="P9" i="143"/>
  <c r="Q9" i="143"/>
  <c r="O10" i="143"/>
  <c r="P10" i="143"/>
  <c r="Q10" i="143"/>
  <c r="O11" i="143"/>
  <c r="P11" i="143"/>
  <c r="Q11" i="143"/>
  <c r="O12" i="143"/>
  <c r="P12" i="143"/>
  <c r="Q12" i="143"/>
  <c r="A27" i="133"/>
  <c r="A28" i="133"/>
  <c r="A29" i="133"/>
  <c r="A30" i="133"/>
  <c r="A31" i="133"/>
  <c r="A32" i="133"/>
  <c r="A33" i="133"/>
  <c r="A34" i="133"/>
  <c r="A35" i="133"/>
  <c r="A36" i="133"/>
  <c r="A37" i="133"/>
  <c r="A38" i="133"/>
  <c r="A39" i="133"/>
  <c r="A40" i="133"/>
  <c r="A41" i="133"/>
  <c r="A42" i="133"/>
  <c r="A43" i="133"/>
  <c r="A44" i="133"/>
  <c r="A45" i="133"/>
  <c r="A46" i="133"/>
  <c r="A47" i="133"/>
  <c r="A48" i="133"/>
  <c r="A49" i="133"/>
  <c r="A50" i="133"/>
  <c r="A51" i="133"/>
  <c r="A52" i="133"/>
  <c r="A53" i="133"/>
  <c r="A54" i="133"/>
  <c r="A55" i="133"/>
  <c r="A56" i="133"/>
  <c r="A57" i="133"/>
  <c r="A58" i="133"/>
  <c r="A59" i="133"/>
  <c r="A60" i="133"/>
  <c r="A61" i="133"/>
  <c r="L6" i="133"/>
  <c r="L7" i="133"/>
  <c r="L8" i="133"/>
  <c r="L9" i="133"/>
  <c r="L10" i="133"/>
  <c r="L11" i="133"/>
  <c r="L12" i="133"/>
  <c r="L13" i="133"/>
  <c r="L14" i="133"/>
  <c r="L15" i="133"/>
  <c r="L16" i="133"/>
  <c r="L17" i="133"/>
  <c r="L18" i="133"/>
  <c r="L19" i="133"/>
  <c r="L20" i="133"/>
  <c r="L21" i="133"/>
  <c r="L22" i="133"/>
  <c r="L23" i="133"/>
  <c r="L24" i="133"/>
  <c r="L25" i="133"/>
  <c r="L26" i="133"/>
  <c r="L27" i="133"/>
  <c r="L28" i="133"/>
  <c r="L29" i="133"/>
  <c r="L30" i="133"/>
  <c r="L31" i="133"/>
  <c r="L32" i="133"/>
  <c r="L33" i="133"/>
  <c r="L34" i="133"/>
  <c r="L35" i="133"/>
  <c r="L36" i="133"/>
  <c r="L37" i="133"/>
  <c r="L38" i="133"/>
  <c r="L39" i="133"/>
  <c r="L40" i="133"/>
  <c r="L41" i="133"/>
  <c r="L42" i="133"/>
  <c r="L43" i="133"/>
  <c r="L44" i="133"/>
  <c r="L45" i="133"/>
  <c r="L46" i="133"/>
  <c r="L47" i="133"/>
  <c r="L48" i="133"/>
  <c r="L49" i="133"/>
  <c r="L50" i="133"/>
  <c r="L51" i="133"/>
  <c r="L52" i="133"/>
  <c r="L53" i="133"/>
  <c r="L54" i="133"/>
  <c r="L55" i="133"/>
  <c r="L56" i="133"/>
  <c r="L57" i="133"/>
  <c r="L58" i="133"/>
  <c r="L59" i="133"/>
  <c r="L60" i="133"/>
  <c r="L61" i="133"/>
  <c r="L62" i="133"/>
  <c r="L63" i="133"/>
  <c r="L64" i="133"/>
  <c r="L65" i="133"/>
  <c r="L66" i="133"/>
  <c r="L67" i="133"/>
  <c r="L68" i="133"/>
  <c r="L69" i="133"/>
  <c r="L70" i="133"/>
  <c r="L71" i="133"/>
  <c r="L72" i="133"/>
  <c r="L73" i="133"/>
  <c r="L74" i="133"/>
  <c r="L75" i="133"/>
  <c r="L76" i="133"/>
  <c r="L77" i="133"/>
  <c r="L78" i="133"/>
  <c r="L79" i="133"/>
  <c r="L80" i="133"/>
  <c r="L81" i="133"/>
  <c r="L82" i="133"/>
  <c r="L83" i="133"/>
  <c r="L84" i="133"/>
  <c r="L85" i="133"/>
  <c r="L86" i="133"/>
  <c r="L87" i="133"/>
  <c r="L88" i="133"/>
  <c r="L89" i="133"/>
  <c r="L90" i="133"/>
  <c r="L91" i="133"/>
  <c r="L92" i="133"/>
  <c r="L93" i="133"/>
  <c r="L94" i="133"/>
  <c r="L95" i="133"/>
  <c r="L96" i="133"/>
  <c r="L97" i="133"/>
  <c r="L98" i="133"/>
  <c r="L99" i="133"/>
  <c r="L100" i="133"/>
  <c r="L101" i="133"/>
  <c r="L102" i="133"/>
  <c r="L103" i="133"/>
  <c r="L104" i="133"/>
  <c r="L105" i="133"/>
  <c r="L106" i="133"/>
  <c r="L107" i="133"/>
  <c r="L108" i="133"/>
  <c r="L109" i="133"/>
  <c r="L110" i="133"/>
  <c r="L111" i="133"/>
  <c r="L112" i="133"/>
  <c r="L113" i="133"/>
  <c r="L114" i="133"/>
  <c r="L115" i="133"/>
  <c r="L116" i="133"/>
  <c r="L117" i="133"/>
  <c r="L118" i="133"/>
  <c r="L119" i="133"/>
  <c r="L120" i="133"/>
  <c r="L121" i="133"/>
  <c r="L122" i="133"/>
  <c r="L123" i="133"/>
  <c r="L124" i="133"/>
  <c r="L125" i="133"/>
  <c r="L126" i="133"/>
  <c r="L127" i="133"/>
  <c r="L128" i="133"/>
  <c r="L129" i="133"/>
  <c r="L130" i="133"/>
  <c r="L131" i="133"/>
  <c r="L132" i="133"/>
  <c r="L133" i="133"/>
  <c r="L134" i="133"/>
  <c r="L135" i="133"/>
  <c r="L136" i="133"/>
  <c r="L137" i="133"/>
  <c r="L6" i="128"/>
  <c r="L7" i="128"/>
  <c r="L8" i="128"/>
  <c r="L9" i="128"/>
  <c r="L10" i="128"/>
  <c r="L11" i="128"/>
  <c r="L12" i="128"/>
  <c r="L13" i="128"/>
  <c r="L14" i="128"/>
  <c r="L15" i="128"/>
  <c r="L16" i="128"/>
  <c r="L17" i="128"/>
  <c r="L18" i="128"/>
  <c r="L19" i="128"/>
  <c r="L20" i="128"/>
  <c r="L21" i="128"/>
  <c r="L22" i="128"/>
  <c r="L23" i="128"/>
  <c r="L24" i="128"/>
  <c r="L25" i="128"/>
  <c r="L26" i="128"/>
  <c r="L27" i="128"/>
  <c r="L28" i="128"/>
  <c r="L29" i="128"/>
  <c r="L30" i="128"/>
  <c r="L31" i="128"/>
  <c r="L32" i="128"/>
  <c r="L33" i="128"/>
  <c r="L34" i="128"/>
  <c r="L35" i="128"/>
  <c r="L36" i="128"/>
  <c r="L37" i="128"/>
  <c r="L38" i="128"/>
  <c r="L39" i="128"/>
  <c r="L40" i="128"/>
  <c r="L41" i="128"/>
  <c r="L42" i="128"/>
  <c r="L43" i="128"/>
  <c r="L44" i="128"/>
  <c r="L45" i="128"/>
  <c r="L46" i="128"/>
  <c r="L47" i="128"/>
  <c r="L48" i="128"/>
  <c r="L49" i="128"/>
  <c r="L50" i="128"/>
  <c r="L51" i="128"/>
  <c r="L52" i="128"/>
  <c r="L53" i="128"/>
  <c r="L54" i="128"/>
  <c r="L55" i="128"/>
  <c r="L56" i="128"/>
  <c r="L57" i="128"/>
  <c r="L58" i="128"/>
  <c r="L59" i="128"/>
  <c r="L60" i="128"/>
  <c r="L61" i="128"/>
  <c r="L62" i="128"/>
  <c r="L63" i="128"/>
  <c r="L64" i="128"/>
  <c r="L65" i="128"/>
  <c r="L66" i="128"/>
  <c r="L67" i="128"/>
  <c r="L68" i="128"/>
  <c r="L69" i="128"/>
  <c r="L70" i="128"/>
  <c r="L71" i="128"/>
  <c r="L72" i="128"/>
  <c r="L73" i="128"/>
  <c r="L74" i="128"/>
  <c r="L75" i="128"/>
  <c r="L76" i="128"/>
  <c r="L77" i="128"/>
  <c r="L78" i="128"/>
  <c r="L79" i="128"/>
  <c r="L80" i="128"/>
  <c r="K81" i="128"/>
  <c r="L81" i="128" s="1"/>
  <c r="K82" i="128"/>
  <c r="L82" i="128" s="1"/>
  <c r="K83" i="128"/>
  <c r="L83" i="128"/>
  <c r="K84" i="128"/>
  <c r="L84" i="128" s="1"/>
  <c r="K85" i="128"/>
  <c r="L85" i="128" s="1"/>
  <c r="K86" i="128"/>
  <c r="L86" i="128" s="1"/>
  <c r="K87" i="128"/>
  <c r="L87" i="128"/>
  <c r="K88" i="128"/>
  <c r="L88" i="128" s="1"/>
  <c r="K89" i="128"/>
  <c r="L89" i="128" s="1"/>
  <c r="K90" i="128"/>
  <c r="L90" i="128" s="1"/>
  <c r="K91" i="128"/>
  <c r="L91" i="128"/>
  <c r="K92" i="128"/>
  <c r="L92" i="128" s="1"/>
  <c r="K93" i="128"/>
  <c r="L93" i="128" s="1"/>
  <c r="K94" i="128"/>
  <c r="L94" i="128" s="1"/>
  <c r="K95" i="128"/>
  <c r="L95" i="128"/>
  <c r="K96" i="128"/>
  <c r="L96" i="128" s="1"/>
  <c r="K97" i="128"/>
  <c r="L97" i="128" s="1"/>
  <c r="K98" i="128"/>
  <c r="L98" i="128" s="1"/>
  <c r="K99" i="128"/>
  <c r="L99" i="128"/>
  <c r="K100" i="128"/>
  <c r="L100" i="128" s="1"/>
  <c r="K101" i="128"/>
  <c r="L101" i="128" s="1"/>
  <c r="K102" i="128"/>
  <c r="L102" i="128" s="1"/>
  <c r="K103" i="128"/>
  <c r="L103" i="128"/>
  <c r="K104" i="128"/>
  <c r="L104" i="128" s="1"/>
  <c r="K105" i="128"/>
  <c r="L105" i="128" s="1"/>
  <c r="K106" i="128"/>
  <c r="L106" i="128" s="1"/>
  <c r="K107" i="128"/>
  <c r="L107" i="128"/>
  <c r="K108" i="128"/>
  <c r="L108" i="128" s="1"/>
  <c r="K109" i="128"/>
  <c r="L109" i="128" s="1"/>
  <c r="K110" i="128"/>
  <c r="L110" i="128" s="1"/>
  <c r="K111" i="128"/>
  <c r="L111" i="128"/>
  <c r="K112" i="128"/>
  <c r="L112" i="128" s="1"/>
  <c r="K113" i="128"/>
  <c r="L113" i="128" s="1"/>
  <c r="K114" i="128"/>
  <c r="L114" i="128" s="1"/>
  <c r="K115" i="128"/>
  <c r="L115" i="128"/>
  <c r="K116" i="128"/>
  <c r="L116" i="128" s="1"/>
  <c r="M45" i="128"/>
  <c r="L194" i="133" l="1"/>
  <c r="L195" i="133"/>
  <c r="A193" i="133"/>
  <c r="L193" i="133"/>
  <c r="L6" i="154" l="1"/>
  <c r="L7" i="154"/>
  <c r="L8" i="154"/>
  <c r="L9" i="154"/>
  <c r="L10" i="154"/>
  <c r="L11" i="154"/>
  <c r="L12" i="154"/>
  <c r="L13" i="154"/>
  <c r="L14" i="154"/>
  <c r="L15" i="154"/>
  <c r="L16" i="154"/>
  <c r="L17" i="154"/>
  <c r="L18" i="154"/>
  <c r="L19" i="154"/>
  <c r="L20" i="154"/>
  <c r="L21" i="154"/>
  <c r="L22" i="154"/>
  <c r="L23" i="154"/>
  <c r="L24" i="154"/>
  <c r="L25" i="154"/>
  <c r="L26" i="154"/>
  <c r="L27" i="154"/>
  <c r="L28" i="154"/>
  <c r="M11" i="146" l="1"/>
  <c r="M12" i="146"/>
  <c r="M13" i="146"/>
  <c r="M14" i="146"/>
  <c r="M15" i="146"/>
  <c r="M16" i="146"/>
  <c r="M17" i="146"/>
  <c r="M18" i="146"/>
  <c r="M19" i="146"/>
  <c r="M20" i="146"/>
  <c r="M21" i="146"/>
  <c r="M22" i="146"/>
  <c r="M23" i="146"/>
  <c r="M24" i="146"/>
  <c r="M25" i="146"/>
  <c r="M26" i="146"/>
  <c r="M27" i="146"/>
  <c r="M28" i="146"/>
  <c r="M29" i="146"/>
  <c r="M30" i="146"/>
  <c r="M31" i="146"/>
  <c r="M32" i="146"/>
  <c r="M33" i="146"/>
  <c r="M34" i="146"/>
  <c r="M35" i="146"/>
  <c r="M36" i="146"/>
  <c r="P16" i="142" l="1"/>
  <c r="S19" i="37"/>
  <c r="L58" i="161"/>
  <c r="A71" i="161"/>
  <c r="L71" i="161"/>
  <c r="A72" i="161"/>
  <c r="L72" i="161"/>
  <c r="A73" i="161"/>
  <c r="L73" i="161"/>
  <c r="A74" i="161"/>
  <c r="L74" i="161"/>
  <c r="A75" i="161"/>
  <c r="L75" i="161"/>
  <c r="A76" i="161"/>
  <c r="L76" i="161"/>
  <c r="A77" i="161"/>
  <c r="L77" i="161"/>
  <c r="A78" i="161"/>
  <c r="L78" i="161"/>
  <c r="A79" i="161"/>
  <c r="L79" i="161"/>
  <c r="A80" i="161"/>
  <c r="L80" i="161"/>
  <c r="A81" i="161"/>
  <c r="L81" i="161"/>
  <c r="A82" i="161"/>
  <c r="L82" i="161"/>
  <c r="A83" i="161"/>
  <c r="L83" i="161"/>
  <c r="A84" i="161"/>
  <c r="L84" i="161"/>
  <c r="A85" i="161"/>
  <c r="L85" i="161"/>
  <c r="A86" i="161"/>
  <c r="L86" i="161"/>
  <c r="L40" i="124" l="1"/>
  <c r="M40" i="124" s="1"/>
  <c r="L41" i="124"/>
  <c r="M41" i="124" s="1"/>
  <c r="L42" i="124"/>
  <c r="M42" i="124" s="1"/>
  <c r="L43" i="124"/>
  <c r="M43" i="124" s="1"/>
  <c r="L44" i="124"/>
  <c r="M44" i="124" s="1"/>
  <c r="L45" i="124"/>
  <c r="M45" i="124" s="1"/>
  <c r="L46" i="124"/>
  <c r="M46" i="124" s="1"/>
  <c r="L47" i="124"/>
  <c r="M47" i="124" s="1"/>
  <c r="L48" i="124"/>
  <c r="M48" i="124" s="1"/>
  <c r="L49" i="124"/>
  <c r="M49" i="124" s="1"/>
  <c r="L50" i="124"/>
  <c r="M50" i="124" s="1"/>
  <c r="L51" i="124"/>
  <c r="M51" i="124" s="1"/>
  <c r="L52" i="124"/>
  <c r="M52" i="124" s="1"/>
  <c r="L53" i="124"/>
  <c r="M53" i="124" s="1"/>
  <c r="L54" i="124"/>
  <c r="M54" i="124" s="1"/>
  <c r="L55" i="124"/>
  <c r="M55" i="124" s="1"/>
  <c r="L56" i="124"/>
  <c r="M56" i="124" s="1"/>
  <c r="L57" i="124"/>
  <c r="M57" i="124" s="1"/>
  <c r="L58" i="124"/>
  <c r="M58" i="124" s="1"/>
  <c r="L59" i="124"/>
  <c r="M59" i="124" s="1"/>
  <c r="L60" i="124"/>
  <c r="M60" i="124" s="1"/>
  <c r="BL23" i="135"/>
  <c r="BL18" i="135"/>
  <c r="BL12" i="135"/>
  <c r="BK22" i="140"/>
  <c r="BJ10" i="37"/>
  <c r="BJ21" i="37"/>
  <c r="BJ23" i="37"/>
  <c r="BJ25" i="37"/>
  <c r="BK29" i="37"/>
  <c r="BJ42" i="37"/>
  <c r="BK44" i="37"/>
  <c r="BJ52" i="37"/>
  <c r="K8" i="157"/>
  <c r="K9" i="157"/>
  <c r="K10" i="157"/>
  <c r="L10" i="157" s="1"/>
  <c r="K11" i="157"/>
  <c r="K12" i="157"/>
  <c r="L12" i="157" s="1"/>
  <c r="K13" i="157"/>
  <c r="L13" i="157" s="1"/>
  <c r="K14" i="157"/>
  <c r="L14" i="157" s="1"/>
  <c r="K15" i="157"/>
  <c r="L15" i="157" s="1"/>
  <c r="K16" i="157"/>
  <c r="K17" i="157"/>
  <c r="K18" i="157"/>
  <c r="L18" i="157" s="1"/>
  <c r="K19" i="157"/>
  <c r="K20" i="157"/>
  <c r="L20" i="157" s="1"/>
  <c r="K21" i="157"/>
  <c r="L21" i="157" s="1"/>
  <c r="K22" i="157"/>
  <c r="L22" i="157" s="1"/>
  <c r="K23" i="157"/>
  <c r="L23" i="157" s="1"/>
  <c r="K24" i="157"/>
  <c r="K25" i="157"/>
  <c r="K26" i="157"/>
  <c r="L26" i="157" s="1"/>
  <c r="K27" i="157"/>
  <c r="K28" i="157"/>
  <c r="L28" i="157" s="1"/>
  <c r="K29" i="157"/>
  <c r="L29" i="157" s="1"/>
  <c r="K30" i="157"/>
  <c r="L30" i="157" s="1"/>
  <c r="K31" i="157"/>
  <c r="L31" i="157" s="1"/>
  <c r="K32" i="157"/>
  <c r="K33" i="157"/>
  <c r="K34" i="157"/>
  <c r="L34" i="157" s="1"/>
  <c r="K35" i="157"/>
  <c r="K36" i="157"/>
  <c r="L36" i="157" s="1"/>
  <c r="K37" i="157"/>
  <c r="L37" i="157" s="1"/>
  <c r="K38" i="157"/>
  <c r="L38" i="157" s="1"/>
  <c r="K39" i="157"/>
  <c r="L39" i="157" s="1"/>
  <c r="K40" i="157"/>
  <c r="K41" i="157"/>
  <c r="K42" i="157"/>
  <c r="L42" i="157" s="1"/>
  <c r="K43" i="157"/>
  <c r="K44" i="157"/>
  <c r="L44" i="157" s="1"/>
  <c r="K45" i="157"/>
  <c r="L45" i="157" s="1"/>
  <c r="K46" i="157"/>
  <c r="L46" i="157" s="1"/>
  <c r="K47" i="157"/>
  <c r="L47" i="157" s="1"/>
  <c r="K48" i="157"/>
  <c r="K49" i="157"/>
  <c r="K50" i="157"/>
  <c r="L50" i="157" s="1"/>
  <c r="K51" i="157"/>
  <c r="K52" i="157"/>
  <c r="L52" i="157" s="1"/>
  <c r="K53" i="157"/>
  <c r="L53" i="157" s="1"/>
  <c r="K54" i="157"/>
  <c r="L54" i="157" s="1"/>
  <c r="K55" i="157"/>
  <c r="L55" i="157" s="1"/>
  <c r="K56" i="157"/>
  <c r="K57" i="157"/>
  <c r="K58" i="157"/>
  <c r="L58" i="157" s="1"/>
  <c r="K59" i="157"/>
  <c r="K60" i="157"/>
  <c r="L60" i="157" s="1"/>
  <c r="K61" i="157"/>
  <c r="L61" i="157" s="1"/>
  <c r="K62" i="157"/>
  <c r="L62" i="157" s="1"/>
  <c r="K63" i="157"/>
  <c r="L63" i="157" s="1"/>
  <c r="K64" i="157"/>
  <c r="K65" i="157"/>
  <c r="K66" i="157"/>
  <c r="L66" i="157" s="1"/>
  <c r="K67" i="157"/>
  <c r="K68" i="157"/>
  <c r="L68" i="157" s="1"/>
  <c r="K69" i="157"/>
  <c r="L69" i="157" s="1"/>
  <c r="K70" i="157"/>
  <c r="L70" i="157" s="1"/>
  <c r="K71" i="157"/>
  <c r="L71" i="157" s="1"/>
  <c r="K72" i="157"/>
  <c r="K73" i="157"/>
  <c r="K74" i="157"/>
  <c r="L74" i="157" s="1"/>
  <c r="K75" i="157"/>
  <c r="K76" i="157"/>
  <c r="L76" i="157" s="1"/>
  <c r="K77" i="157"/>
  <c r="L77" i="157" s="1"/>
  <c r="K78" i="157"/>
  <c r="L78" i="157" s="1"/>
  <c r="K79" i="157"/>
  <c r="L79" i="157" s="1"/>
  <c r="K80" i="157"/>
  <c r="K81" i="157"/>
  <c r="K82" i="157"/>
  <c r="L82" i="157" s="1"/>
  <c r="K83" i="157"/>
  <c r="K84" i="157"/>
  <c r="L84" i="157" s="1"/>
  <c r="K85" i="157"/>
  <c r="L85" i="157" s="1"/>
  <c r="K86" i="157"/>
  <c r="L86" i="157" s="1"/>
  <c r="K87" i="157"/>
  <c r="L87" i="157" s="1"/>
  <c r="K88" i="157"/>
  <c r="K89" i="157"/>
  <c r="K90" i="157"/>
  <c r="L90" i="157" s="1"/>
  <c r="K91" i="157"/>
  <c r="K92" i="157"/>
  <c r="L92" i="157" s="1"/>
  <c r="K93" i="157"/>
  <c r="L93" i="157" s="1"/>
  <c r="K94" i="157"/>
  <c r="L94" i="157" s="1"/>
  <c r="K95" i="157"/>
  <c r="L95" i="157" s="1"/>
  <c r="K96" i="157"/>
  <c r="K97" i="157"/>
  <c r="K98" i="157"/>
  <c r="L98" i="157" s="1"/>
  <c r="K99" i="157"/>
  <c r="K100" i="157"/>
  <c r="L100" i="157" s="1"/>
  <c r="K101" i="157"/>
  <c r="L101" i="157" s="1"/>
  <c r="K102" i="157"/>
  <c r="L102" i="157" s="1"/>
  <c r="K103" i="157"/>
  <c r="L103" i="157" s="1"/>
  <c r="K104" i="157"/>
  <c r="K105" i="157"/>
  <c r="K106" i="157"/>
  <c r="K107" i="157"/>
  <c r="K108" i="157"/>
  <c r="L108" i="157" s="1"/>
  <c r="K109" i="157"/>
  <c r="L109" i="157" s="1"/>
  <c r="K110" i="157"/>
  <c r="L110" i="157" s="1"/>
  <c r="K111" i="157"/>
  <c r="L111" i="157" s="1"/>
  <c r="K112" i="157"/>
  <c r="K113" i="157"/>
  <c r="K114" i="157"/>
  <c r="K115" i="157"/>
  <c r="K116" i="157"/>
  <c r="L116" i="157" s="1"/>
  <c r="K117" i="157"/>
  <c r="L117" i="157" s="1"/>
  <c r="K118" i="157"/>
  <c r="L118" i="157" s="1"/>
  <c r="K119" i="157"/>
  <c r="L119" i="157" s="1"/>
  <c r="K120" i="157"/>
  <c r="K121" i="157"/>
  <c r="K122" i="157"/>
  <c r="K123" i="157"/>
  <c r="K124" i="157"/>
  <c r="L124" i="157" s="1"/>
  <c r="K125" i="157"/>
  <c r="L125" i="157" s="1"/>
  <c r="K126" i="157"/>
  <c r="L126" i="157" s="1"/>
  <c r="K127" i="157"/>
  <c r="L127" i="157" s="1"/>
  <c r="K128" i="157"/>
  <c r="K129" i="157"/>
  <c r="K130" i="157"/>
  <c r="L130" i="157" s="1"/>
  <c r="M130" i="157" s="1"/>
  <c r="K131" i="157"/>
  <c r="K132" i="157"/>
  <c r="K133" i="157"/>
  <c r="L133" i="157" s="1"/>
  <c r="M133" i="157" s="1"/>
  <c r="K134" i="157"/>
  <c r="K135" i="157"/>
  <c r="L135" i="157" s="1"/>
  <c r="K136" i="157"/>
  <c r="K137" i="157"/>
  <c r="K138" i="157"/>
  <c r="L138" i="157" s="1"/>
  <c r="M138" i="157" s="1"/>
  <c r="K139" i="157"/>
  <c r="K140" i="157"/>
  <c r="K141" i="157"/>
  <c r="K142" i="157"/>
  <c r="K143" i="157"/>
  <c r="L143" i="157" s="1"/>
  <c r="K144" i="157"/>
  <c r="K145" i="157"/>
  <c r="K146" i="157"/>
  <c r="L146" i="157" s="1"/>
  <c r="M146" i="157" s="1"/>
  <c r="K147" i="157"/>
  <c r="K148" i="157"/>
  <c r="L148" i="157" s="1"/>
  <c r="M148" i="157" s="1"/>
  <c r="K149" i="157"/>
  <c r="L149" i="157" s="1"/>
  <c r="M149" i="157" s="1"/>
  <c r="K150" i="157"/>
  <c r="L150" i="157" s="1"/>
  <c r="M150" i="157" s="1"/>
  <c r="K151" i="157"/>
  <c r="L151" i="157" s="1"/>
  <c r="M151" i="157" s="1"/>
  <c r="K152" i="157"/>
  <c r="K153" i="157"/>
  <c r="K154" i="157"/>
  <c r="L154" i="157" s="1"/>
  <c r="M154" i="157" s="1"/>
  <c r="K155" i="157"/>
  <c r="K156" i="157"/>
  <c r="L156" i="157" s="1"/>
  <c r="M156" i="157" s="1"/>
  <c r="K157" i="157"/>
  <c r="L157" i="157" s="1"/>
  <c r="K158" i="157"/>
  <c r="L158" i="157" s="1"/>
  <c r="M158" i="157" s="1"/>
  <c r="K159" i="157"/>
  <c r="L159" i="157" s="1"/>
  <c r="M159" i="157" s="1"/>
  <c r="K160" i="157"/>
  <c r="K161" i="157"/>
  <c r="K162" i="157"/>
  <c r="L162" i="157" s="1"/>
  <c r="K163" i="157"/>
  <c r="K164" i="157"/>
  <c r="L164" i="157" s="1"/>
  <c r="K165" i="157"/>
  <c r="L165" i="157" s="1"/>
  <c r="M165" i="157" s="1"/>
  <c r="K166" i="157"/>
  <c r="L166" i="157" s="1"/>
  <c r="M166" i="157" s="1"/>
  <c r="K167" i="157"/>
  <c r="L167" i="157" s="1"/>
  <c r="K168" i="157"/>
  <c r="K169" i="157"/>
  <c r="K170" i="157"/>
  <c r="L170" i="157" s="1"/>
  <c r="K171" i="157"/>
  <c r="K172" i="157"/>
  <c r="L172" i="157" s="1"/>
  <c r="K173" i="157"/>
  <c r="L173" i="157" s="1"/>
  <c r="K174" i="157"/>
  <c r="L174" i="157" s="1"/>
  <c r="M174" i="157" s="1"/>
  <c r="K175" i="157"/>
  <c r="L175" i="157" s="1"/>
  <c r="K176" i="157"/>
  <c r="K177" i="157"/>
  <c r="K178" i="157"/>
  <c r="L178" i="157" s="1"/>
  <c r="K179" i="157"/>
  <c r="K180" i="157"/>
  <c r="L180" i="157" s="1"/>
  <c r="M180" i="157" s="1"/>
  <c r="K181" i="157"/>
  <c r="L181" i="157" s="1"/>
  <c r="M181" i="157" s="1"/>
  <c r="K182" i="157"/>
  <c r="L182" i="157" s="1"/>
  <c r="K183" i="157"/>
  <c r="L183" i="157" s="1"/>
  <c r="K184" i="157"/>
  <c r="K185" i="157"/>
  <c r="K186" i="157"/>
  <c r="L186" i="157" s="1"/>
  <c r="M186" i="157" s="1"/>
  <c r="K187" i="157"/>
  <c r="K188" i="157"/>
  <c r="L188" i="157" s="1"/>
  <c r="M188" i="157" s="1"/>
  <c r="K189" i="157"/>
  <c r="L189" i="157" s="1"/>
  <c r="K190" i="157"/>
  <c r="L190" i="157" s="1"/>
  <c r="K191" i="157"/>
  <c r="L191" i="157" s="1"/>
  <c r="M191" i="157" s="1"/>
  <c r="K192" i="157"/>
  <c r="K193" i="157"/>
  <c r="K194" i="157"/>
  <c r="L194" i="157" s="1"/>
  <c r="M194" i="157" s="1"/>
  <c r="K195" i="157"/>
  <c r="K196" i="157"/>
  <c r="K197" i="157"/>
  <c r="L197" i="157" s="1"/>
  <c r="K198" i="157"/>
  <c r="L198" i="157" s="1"/>
  <c r="K199" i="157"/>
  <c r="L199" i="157" s="1"/>
  <c r="K200" i="157"/>
  <c r="K201" i="157"/>
  <c r="K202" i="157"/>
  <c r="K203" i="157"/>
  <c r="K204" i="157"/>
  <c r="K205" i="157"/>
  <c r="L205" i="157" s="1"/>
  <c r="K206" i="157"/>
  <c r="L206" i="157" s="1"/>
  <c r="K207" i="157"/>
  <c r="L207" i="157" s="1"/>
  <c r="K208" i="157"/>
  <c r="K209" i="157"/>
  <c r="K210" i="157"/>
  <c r="K211" i="157"/>
  <c r="K212" i="157"/>
  <c r="K213" i="157"/>
  <c r="L213" i="157" s="1"/>
  <c r="K214" i="157"/>
  <c r="K215" i="157"/>
  <c r="L215" i="157" s="1"/>
  <c r="M215" i="157" s="1"/>
  <c r="K216" i="157"/>
  <c r="K217" i="157"/>
  <c r="K218" i="157"/>
  <c r="K219" i="157"/>
  <c r="K220" i="157"/>
  <c r="K221" i="157"/>
  <c r="L221" i="157" s="1"/>
  <c r="K222" i="157"/>
  <c r="L222" i="157" s="1"/>
  <c r="K223" i="157"/>
  <c r="L223" i="157" s="1"/>
  <c r="M223" i="157" s="1"/>
  <c r="K224" i="157"/>
  <c r="K225" i="157"/>
  <c r="K226" i="157"/>
  <c r="L226" i="157" s="1"/>
  <c r="M226" i="157" s="1"/>
  <c r="K227" i="157"/>
  <c r="K228" i="157"/>
  <c r="L228" i="157" s="1"/>
  <c r="M228" i="157" s="1"/>
  <c r="K229" i="157"/>
  <c r="L229" i="157" s="1"/>
  <c r="K230" i="157"/>
  <c r="L230" i="157" s="1"/>
  <c r="K231" i="157"/>
  <c r="L231" i="157" s="1"/>
  <c r="M231" i="157" s="1"/>
  <c r="K232" i="157"/>
  <c r="K233" i="157"/>
  <c r="K234" i="157"/>
  <c r="K235" i="157"/>
  <c r="K236" i="157"/>
  <c r="K237" i="157"/>
  <c r="K238" i="157"/>
  <c r="L238" i="157" s="1"/>
  <c r="M238" i="157" s="1"/>
  <c r="K239" i="157"/>
  <c r="K240" i="157"/>
  <c r="K241" i="157"/>
  <c r="K242" i="157"/>
  <c r="L242" i="157" s="1"/>
  <c r="M242" i="157" s="1"/>
  <c r="K243" i="157"/>
  <c r="K244" i="157"/>
  <c r="L244" i="157" s="1"/>
  <c r="M244" i="157" s="1"/>
  <c r="K245" i="157"/>
  <c r="L245" i="157" s="1"/>
  <c r="M245" i="157" s="1"/>
  <c r="K246" i="157"/>
  <c r="L246" i="157" s="1"/>
  <c r="M246" i="157" s="1"/>
  <c r="K247" i="157"/>
  <c r="L247" i="157" s="1"/>
  <c r="M247" i="157" s="1"/>
  <c r="K248" i="157"/>
  <c r="K249" i="157"/>
  <c r="K250" i="157"/>
  <c r="K251" i="157"/>
  <c r="K252" i="157"/>
  <c r="K253" i="157"/>
  <c r="L253" i="157" s="1"/>
  <c r="M253" i="157" s="1"/>
  <c r="K254" i="157"/>
  <c r="K255" i="157"/>
  <c r="K256" i="157"/>
  <c r="K257" i="157"/>
  <c r="K258" i="157"/>
  <c r="K259" i="157"/>
  <c r="K260" i="157"/>
  <c r="L260" i="157" s="1"/>
  <c r="M260" i="157" s="1"/>
  <c r="K261" i="157"/>
  <c r="L261" i="157" s="1"/>
  <c r="M261" i="157" s="1"/>
  <c r="K262" i="157"/>
  <c r="L262" i="157" s="1"/>
  <c r="M262" i="157" s="1"/>
  <c r="K263" i="157"/>
  <c r="L263" i="157" s="1"/>
  <c r="M263" i="157" s="1"/>
  <c r="K264" i="157"/>
  <c r="K265" i="157"/>
  <c r="K266" i="157"/>
  <c r="L266" i="157" s="1"/>
  <c r="M266" i="157" s="1"/>
  <c r="K267" i="157"/>
  <c r="K268" i="157"/>
  <c r="K269" i="157"/>
  <c r="K270" i="157"/>
  <c r="K271" i="157"/>
  <c r="K272" i="157"/>
  <c r="K273" i="157"/>
  <c r="K274" i="157"/>
  <c r="K275" i="157"/>
  <c r="K276" i="157"/>
  <c r="L276" i="157" s="1"/>
  <c r="M276" i="157" s="1"/>
  <c r="K277" i="157"/>
  <c r="L277" i="157" s="1"/>
  <c r="M277" i="157" s="1"/>
  <c r="K278" i="157"/>
  <c r="L278" i="157" s="1"/>
  <c r="M278" i="157" s="1"/>
  <c r="K279" i="157"/>
  <c r="L279" i="157" s="1"/>
  <c r="M279" i="157" s="1"/>
  <c r="K280" i="157"/>
  <c r="K281" i="157"/>
  <c r="K282" i="157"/>
  <c r="K283" i="157"/>
  <c r="K284" i="157"/>
  <c r="L284" i="157" s="1"/>
  <c r="M284" i="157" s="1"/>
  <c r="K285" i="157"/>
  <c r="L285" i="157" s="1"/>
  <c r="M285" i="157" s="1"/>
  <c r="K286" i="157"/>
  <c r="L286" i="157" s="1"/>
  <c r="M286" i="157" s="1"/>
  <c r="K287" i="157"/>
  <c r="L287" i="157" s="1"/>
  <c r="M287" i="157" s="1"/>
  <c r="K288" i="157"/>
  <c r="K289" i="157"/>
  <c r="K290" i="157"/>
  <c r="K291" i="157"/>
  <c r="K292" i="157"/>
  <c r="L292" i="157" s="1"/>
  <c r="M292" i="157" s="1"/>
  <c r="K293" i="157"/>
  <c r="L293" i="157" s="1"/>
  <c r="M293" i="157" s="1"/>
  <c r="K294" i="157"/>
  <c r="L294" i="157" s="1"/>
  <c r="M294" i="157" s="1"/>
  <c r="K295" i="157"/>
  <c r="L295" i="157" s="1"/>
  <c r="M295" i="157" s="1"/>
  <c r="K296" i="157"/>
  <c r="K297" i="157"/>
  <c r="K298" i="157"/>
  <c r="K299" i="157"/>
  <c r="K300" i="157"/>
  <c r="L300" i="157" s="1"/>
  <c r="M300" i="157" s="1"/>
  <c r="K301" i="157"/>
  <c r="L301" i="157" s="1"/>
  <c r="M301" i="157" s="1"/>
  <c r="K302" i="157"/>
  <c r="L302" i="157" s="1"/>
  <c r="M302" i="157" s="1"/>
  <c r="K303" i="157"/>
  <c r="L303" i="157" s="1"/>
  <c r="M303" i="157" s="1"/>
  <c r="K304" i="157"/>
  <c r="K305" i="157"/>
  <c r="K306" i="157"/>
  <c r="K307" i="157"/>
  <c r="K308" i="157"/>
  <c r="L308" i="157" s="1"/>
  <c r="M308" i="157" s="1"/>
  <c r="K309" i="157"/>
  <c r="L309" i="157" s="1"/>
  <c r="M309" i="157" s="1"/>
  <c r="K310" i="157"/>
  <c r="L310" i="157" s="1"/>
  <c r="M310" i="157" s="1"/>
  <c r="K311" i="157"/>
  <c r="L311" i="157" s="1"/>
  <c r="M311" i="157" s="1"/>
  <c r="L195" i="157"/>
  <c r="M195" i="157" s="1"/>
  <c r="L203" i="157"/>
  <c r="M203" i="157" s="1"/>
  <c r="L214" i="157"/>
  <c r="M214" i="157" s="1"/>
  <c r="L219" i="157"/>
  <c r="M219" i="157" s="1"/>
  <c r="L237" i="157"/>
  <c r="M237" i="157" s="1"/>
  <c r="L243" i="157"/>
  <c r="M243" i="157" s="1"/>
  <c r="L251" i="157"/>
  <c r="M251" i="157" s="1"/>
  <c r="L254" i="157"/>
  <c r="M254" i="157" s="1"/>
  <c r="L255" i="157"/>
  <c r="M255" i="157" s="1"/>
  <c r="L211" i="157"/>
  <c r="M211" i="157" s="1"/>
  <c r="L212" i="157"/>
  <c r="M212" i="157" s="1"/>
  <c r="L220" i="157"/>
  <c r="L225" i="157"/>
  <c r="M225" i="157" s="1"/>
  <c r="L227" i="157"/>
  <c r="L233" i="157"/>
  <c r="L234" i="157"/>
  <c r="L235" i="157"/>
  <c r="L236" i="157"/>
  <c r="M236" i="157" s="1"/>
  <c r="L239" i="157"/>
  <c r="M239" i="157" s="1"/>
  <c r="L241" i="157"/>
  <c r="M241" i="157" s="1"/>
  <c r="L249" i="157"/>
  <c r="M249" i="157" s="1"/>
  <c r="L250" i="157"/>
  <c r="M250" i="157" s="1"/>
  <c r="L252" i="157"/>
  <c r="M252" i="157" s="1"/>
  <c r="L257" i="157"/>
  <c r="M257" i="157" s="1"/>
  <c r="L258" i="157"/>
  <c r="M258" i="157" s="1"/>
  <c r="L259" i="157"/>
  <c r="M259" i="157" s="1"/>
  <c r="L265" i="157"/>
  <c r="M265" i="157" s="1"/>
  <c r="L267" i="157"/>
  <c r="M267" i="157" s="1"/>
  <c r="L268" i="157"/>
  <c r="M268" i="157" s="1"/>
  <c r="L270" i="157"/>
  <c r="M270" i="157" s="1"/>
  <c r="L271" i="157"/>
  <c r="M271" i="157" s="1"/>
  <c r="L273" i="157"/>
  <c r="M273" i="157" s="1"/>
  <c r="A127" i="157"/>
  <c r="A128" i="157"/>
  <c r="A129" i="157"/>
  <c r="A130" i="157"/>
  <c r="A131" i="157"/>
  <c r="A132" i="157"/>
  <c r="A133" i="157"/>
  <c r="A134" i="157"/>
  <c r="A135" i="157"/>
  <c r="A136" i="157"/>
  <c r="A137" i="157"/>
  <c r="A138" i="157"/>
  <c r="A139" i="157"/>
  <c r="A140" i="157"/>
  <c r="A141" i="157"/>
  <c r="A142" i="157"/>
  <c r="A143" i="157"/>
  <c r="A144" i="157"/>
  <c r="A145" i="157"/>
  <c r="A146" i="157"/>
  <c r="A147" i="157"/>
  <c r="A148" i="157"/>
  <c r="A149" i="157"/>
  <c r="A150" i="157"/>
  <c r="A151" i="157"/>
  <c r="A152" i="157"/>
  <c r="A153" i="157"/>
  <c r="A154" i="157"/>
  <c r="A155" i="157"/>
  <c r="A156" i="157"/>
  <c r="A157" i="157"/>
  <c r="A158" i="157"/>
  <c r="A159" i="157"/>
  <c r="A160" i="157"/>
  <c r="A161" i="157"/>
  <c r="A162" i="157"/>
  <c r="A163" i="157"/>
  <c r="A164" i="157"/>
  <c r="A165" i="157"/>
  <c r="A166" i="157"/>
  <c r="A167" i="157"/>
  <c r="A168" i="157"/>
  <c r="A169" i="157"/>
  <c r="A170" i="157"/>
  <c r="A171" i="157"/>
  <c r="A172" i="157"/>
  <c r="A173" i="157"/>
  <c r="A174" i="157"/>
  <c r="A175" i="157"/>
  <c r="A176" i="157"/>
  <c r="A177" i="157"/>
  <c r="A178" i="157"/>
  <c r="A179" i="157"/>
  <c r="A180" i="157"/>
  <c r="A181" i="157"/>
  <c r="A182" i="157"/>
  <c r="A183" i="157"/>
  <c r="A184" i="157"/>
  <c r="A185" i="157"/>
  <c r="A186" i="157"/>
  <c r="A187" i="157"/>
  <c r="A188" i="157"/>
  <c r="A189" i="157"/>
  <c r="A190" i="157"/>
  <c r="A191" i="157"/>
  <c r="A192" i="157"/>
  <c r="A193" i="157"/>
  <c r="A194" i="157"/>
  <c r="A195" i="157"/>
  <c r="A196" i="157"/>
  <c r="A197" i="157"/>
  <c r="A198" i="157"/>
  <c r="A199" i="157"/>
  <c r="A200" i="157"/>
  <c r="A201" i="157"/>
  <c r="A202" i="157"/>
  <c r="A203" i="157"/>
  <c r="A204" i="157"/>
  <c r="A205" i="157"/>
  <c r="A206" i="157"/>
  <c r="A207" i="157"/>
  <c r="A208" i="157"/>
  <c r="A209" i="157"/>
  <c r="A210" i="157"/>
  <c r="A211" i="157"/>
  <c r="A212" i="157"/>
  <c r="A213" i="157"/>
  <c r="A214" i="157"/>
  <c r="A215" i="157"/>
  <c r="A216" i="157"/>
  <c r="A217" i="157"/>
  <c r="A218" i="157"/>
  <c r="A219" i="157"/>
  <c r="A220" i="157"/>
  <c r="A221" i="157"/>
  <c r="A222" i="157"/>
  <c r="A223" i="157"/>
  <c r="A224" i="157"/>
  <c r="A225" i="157"/>
  <c r="A226" i="157"/>
  <c r="A227" i="157"/>
  <c r="A228" i="157"/>
  <c r="A229" i="157"/>
  <c r="A230" i="157"/>
  <c r="A231" i="157"/>
  <c r="A232" i="157"/>
  <c r="A233" i="157"/>
  <c r="A234" i="157"/>
  <c r="A235" i="157"/>
  <c r="A236" i="157"/>
  <c r="A237" i="157"/>
  <c r="A238" i="157"/>
  <c r="A239" i="157"/>
  <c r="A240" i="157"/>
  <c r="A241" i="157"/>
  <c r="A242" i="157"/>
  <c r="A243" i="157"/>
  <c r="A244" i="157"/>
  <c r="A245" i="157"/>
  <c r="A246" i="157"/>
  <c r="A247" i="157"/>
  <c r="A248" i="157"/>
  <c r="A249" i="157"/>
  <c r="A250" i="157"/>
  <c r="A251" i="157"/>
  <c r="A252" i="157"/>
  <c r="A253" i="157"/>
  <c r="A254" i="157"/>
  <c r="A255" i="157"/>
  <c r="A256" i="157"/>
  <c r="A257" i="157"/>
  <c r="A258" i="157"/>
  <c r="A259" i="157"/>
  <c r="A260" i="157"/>
  <c r="A261" i="157"/>
  <c r="A262" i="157"/>
  <c r="A263" i="157"/>
  <c r="A264" i="157"/>
  <c r="A265" i="157"/>
  <c r="A266" i="157"/>
  <c r="A267" i="157"/>
  <c r="A268" i="157"/>
  <c r="A269" i="157"/>
  <c r="A270" i="157"/>
  <c r="A271" i="157"/>
  <c r="A272" i="157"/>
  <c r="A273" i="157"/>
  <c r="A274" i="157"/>
  <c r="A275" i="157"/>
  <c r="A276" i="157"/>
  <c r="A277" i="157"/>
  <c r="A278" i="157"/>
  <c r="A279" i="157"/>
  <c r="A280" i="157"/>
  <c r="A281" i="157"/>
  <c r="A282" i="157"/>
  <c r="A283" i="157"/>
  <c r="A284" i="157"/>
  <c r="A285" i="157"/>
  <c r="A286" i="157"/>
  <c r="A287" i="157"/>
  <c r="A288" i="157"/>
  <c r="A289" i="157"/>
  <c r="A290" i="157"/>
  <c r="A291" i="157"/>
  <c r="A292" i="157"/>
  <c r="A293" i="157"/>
  <c r="A294" i="157"/>
  <c r="A295" i="157"/>
  <c r="A296" i="157"/>
  <c r="A297" i="157"/>
  <c r="A298" i="157"/>
  <c r="A299" i="157"/>
  <c r="A300" i="157"/>
  <c r="A301" i="157"/>
  <c r="A302" i="157"/>
  <c r="A303" i="157"/>
  <c r="A304" i="157"/>
  <c r="A305" i="157"/>
  <c r="A306" i="157"/>
  <c r="A307" i="157"/>
  <c r="A308" i="157"/>
  <c r="A309" i="157"/>
  <c r="A310" i="157"/>
  <c r="A311" i="157"/>
  <c r="A312" i="157"/>
  <c r="A313" i="157"/>
  <c r="A314" i="157"/>
  <c r="A315" i="157"/>
  <c r="A316" i="157"/>
  <c r="A317" i="157"/>
  <c r="A318" i="157"/>
  <c r="A319" i="157"/>
  <c r="A320" i="157"/>
  <c r="A321" i="157"/>
  <c r="A322" i="157"/>
  <c r="A323" i="157"/>
  <c r="A324" i="157"/>
  <c r="A325" i="157"/>
  <c r="A326" i="157"/>
  <c r="A327" i="157"/>
  <c r="A328" i="157"/>
  <c r="A329" i="157"/>
  <c r="A330" i="157"/>
  <c r="A331" i="157"/>
  <c r="A332" i="157"/>
  <c r="L8" i="157"/>
  <c r="L9" i="157"/>
  <c r="L11" i="157"/>
  <c r="L16" i="157"/>
  <c r="L17" i="157"/>
  <c r="L19" i="157"/>
  <c r="L24" i="157"/>
  <c r="L25" i="157"/>
  <c r="L27" i="157"/>
  <c r="L32" i="157"/>
  <c r="L33" i="157"/>
  <c r="L35" i="157"/>
  <c r="L40" i="157"/>
  <c r="L41" i="157"/>
  <c r="L43" i="157"/>
  <c r="L48" i="157"/>
  <c r="L49" i="157"/>
  <c r="L51" i="157"/>
  <c r="L56" i="157"/>
  <c r="L57" i="157"/>
  <c r="L59" i="157"/>
  <c r="L64" i="157"/>
  <c r="L65" i="157"/>
  <c r="L67" i="157"/>
  <c r="L72" i="157"/>
  <c r="L73" i="157"/>
  <c r="L75" i="157"/>
  <c r="L80" i="157"/>
  <c r="L81" i="157"/>
  <c r="L83" i="157"/>
  <c r="L88" i="157"/>
  <c r="L89" i="157"/>
  <c r="L91" i="157"/>
  <c r="L96" i="157"/>
  <c r="L97" i="157"/>
  <c r="L99" i="157"/>
  <c r="L232" i="157"/>
  <c r="L240" i="157"/>
  <c r="M240" i="157" s="1"/>
  <c r="L248" i="157"/>
  <c r="M248" i="157" s="1"/>
  <c r="L256" i="157"/>
  <c r="M256" i="157" s="1"/>
  <c r="L264" i="157"/>
  <c r="M264" i="157" s="1"/>
  <c r="L269" i="157"/>
  <c r="M269" i="157" s="1"/>
  <c r="L272" i="157"/>
  <c r="M272" i="157" s="1"/>
  <c r="L274" i="157"/>
  <c r="M274" i="157" s="1"/>
  <c r="L275" i="157"/>
  <c r="M275" i="157" s="1"/>
  <c r="L280" i="157"/>
  <c r="M280" i="157" s="1"/>
  <c r="L281" i="157"/>
  <c r="M281" i="157" s="1"/>
  <c r="L282" i="157"/>
  <c r="M282" i="157" s="1"/>
  <c r="L283" i="157"/>
  <c r="M283" i="157" s="1"/>
  <c r="L288" i="157"/>
  <c r="M288" i="157" s="1"/>
  <c r="L289" i="157"/>
  <c r="M289" i="157" s="1"/>
  <c r="L290" i="157"/>
  <c r="M290" i="157" s="1"/>
  <c r="L291" i="157"/>
  <c r="M291" i="157" s="1"/>
  <c r="L296" i="157"/>
  <c r="M296" i="157" s="1"/>
  <c r="L297" i="157"/>
  <c r="M297" i="157" s="1"/>
  <c r="L298" i="157"/>
  <c r="M298" i="157" s="1"/>
  <c r="L299" i="157"/>
  <c r="M299" i="157" s="1"/>
  <c r="L304" i="157"/>
  <c r="M304" i="157" s="1"/>
  <c r="L305" i="157"/>
  <c r="M305" i="157" s="1"/>
  <c r="L306" i="157"/>
  <c r="M306" i="157" s="1"/>
  <c r="L307" i="157"/>
  <c r="M307" i="157" s="1"/>
  <c r="K312" i="157"/>
  <c r="L312" i="157" s="1"/>
  <c r="M312" i="157" s="1"/>
  <c r="K313" i="157"/>
  <c r="L313" i="157" s="1"/>
  <c r="M313" i="157" s="1"/>
  <c r="K314" i="157"/>
  <c r="L314" i="157" s="1"/>
  <c r="M314" i="157" s="1"/>
  <c r="K315" i="157"/>
  <c r="L315" i="157" s="1"/>
  <c r="M315" i="157" s="1"/>
  <c r="K316" i="157"/>
  <c r="L316" i="157" s="1"/>
  <c r="M316" i="157" s="1"/>
  <c r="K317" i="157"/>
  <c r="L317" i="157" s="1"/>
  <c r="M317" i="157" s="1"/>
  <c r="K318" i="157"/>
  <c r="L318" i="157" s="1"/>
  <c r="M318" i="157" s="1"/>
  <c r="K319" i="157"/>
  <c r="L319" i="157" s="1"/>
  <c r="M319" i="157" s="1"/>
  <c r="K320" i="157"/>
  <c r="L320" i="157" s="1"/>
  <c r="M320" i="157" s="1"/>
  <c r="K321" i="157"/>
  <c r="L321" i="157" s="1"/>
  <c r="M321" i="157" s="1"/>
  <c r="K322" i="157"/>
  <c r="L322" i="157" s="1"/>
  <c r="M322" i="157" s="1"/>
  <c r="K323" i="157"/>
  <c r="L323" i="157" s="1"/>
  <c r="M323" i="157" s="1"/>
  <c r="K324" i="157"/>
  <c r="L324" i="157" s="1"/>
  <c r="M324" i="157" s="1"/>
  <c r="K325" i="157"/>
  <c r="L325" i="157" s="1"/>
  <c r="M325" i="157" s="1"/>
  <c r="K326" i="157"/>
  <c r="L326" i="157" s="1"/>
  <c r="M326" i="157" s="1"/>
  <c r="K327" i="157"/>
  <c r="L327" i="157" s="1"/>
  <c r="M327" i="157" s="1"/>
  <c r="K328" i="157"/>
  <c r="L328" i="157" s="1"/>
  <c r="M328" i="157" s="1"/>
  <c r="K329" i="157"/>
  <c r="L329" i="157" s="1"/>
  <c r="M329" i="157" s="1"/>
  <c r="K330" i="157"/>
  <c r="L330" i="157" s="1"/>
  <c r="M330" i="157" s="1"/>
  <c r="K331" i="157"/>
  <c r="L331" i="157" s="1"/>
  <c r="M331" i="157" s="1"/>
  <c r="K332" i="157"/>
  <c r="L332" i="157" s="1"/>
  <c r="M332" i="157" s="1"/>
  <c r="L147" i="157"/>
  <c r="M147" i="157" s="1"/>
  <c r="L152" i="157"/>
  <c r="M152" i="157" s="1"/>
  <c r="L153" i="157"/>
  <c r="M153" i="157" s="1"/>
  <c r="L155" i="157"/>
  <c r="M155" i="157" s="1"/>
  <c r="L160" i="157"/>
  <c r="M160" i="157" s="1"/>
  <c r="L161" i="157"/>
  <c r="L163" i="157"/>
  <c r="L168" i="157"/>
  <c r="L169" i="157"/>
  <c r="L171" i="157"/>
  <c r="L176" i="157"/>
  <c r="L177" i="157"/>
  <c r="L179" i="157"/>
  <c r="M179" i="157" s="1"/>
  <c r="L184" i="157"/>
  <c r="L185" i="157"/>
  <c r="L187" i="157"/>
  <c r="M187" i="157" s="1"/>
  <c r="L192" i="157"/>
  <c r="M192" i="157" s="1"/>
  <c r="L193" i="157"/>
  <c r="M193" i="157" s="1"/>
  <c r="L196" i="157"/>
  <c r="M196" i="157" s="1"/>
  <c r="L200" i="157"/>
  <c r="L201" i="157"/>
  <c r="M201" i="157" s="1"/>
  <c r="L202" i="157"/>
  <c r="M202" i="157" s="1"/>
  <c r="L204" i="157"/>
  <c r="M204" i="157" s="1"/>
  <c r="L208" i="157"/>
  <c r="L209" i="157"/>
  <c r="M209" i="157" s="1"/>
  <c r="L210" i="157"/>
  <c r="M210" i="157" s="1"/>
  <c r="L216" i="157"/>
  <c r="M216" i="157" s="1"/>
  <c r="L217" i="157"/>
  <c r="M217" i="157" s="1"/>
  <c r="L218" i="157"/>
  <c r="M218" i="157" s="1"/>
  <c r="L224" i="157"/>
  <c r="M224" i="157" s="1"/>
  <c r="L128" i="157"/>
  <c r="M128" i="157" s="1"/>
  <c r="L129" i="157"/>
  <c r="M129" i="157" s="1"/>
  <c r="L131" i="157"/>
  <c r="M131" i="157" s="1"/>
  <c r="L132" i="157"/>
  <c r="M132" i="157" s="1"/>
  <c r="L134" i="157"/>
  <c r="M134" i="157" s="1"/>
  <c r="L136" i="157"/>
  <c r="M136" i="157" s="1"/>
  <c r="L137" i="157"/>
  <c r="M137" i="157" s="1"/>
  <c r="L139" i="157"/>
  <c r="M139" i="157" s="1"/>
  <c r="L140" i="157"/>
  <c r="L141" i="157"/>
  <c r="L142" i="157"/>
  <c r="L144" i="157"/>
  <c r="M144" i="157" s="1"/>
  <c r="L145" i="157"/>
  <c r="M145" i="157" s="1"/>
  <c r="L104" i="157"/>
  <c r="L105" i="157"/>
  <c r="L106" i="157"/>
  <c r="L107" i="157"/>
  <c r="L112" i="157"/>
  <c r="L113" i="157"/>
  <c r="L114" i="157"/>
  <c r="L115" i="157"/>
  <c r="L120" i="157"/>
  <c r="L121" i="157"/>
  <c r="L122" i="157"/>
  <c r="L123" i="157"/>
  <c r="M173" i="157" l="1"/>
  <c r="M143" i="157"/>
  <c r="M171" i="157"/>
  <c r="M208" i="157"/>
  <c r="M200" i="157"/>
  <c r="M170" i="157"/>
  <c r="M162" i="157"/>
  <c r="M229" i="157"/>
  <c r="M172" i="157"/>
  <c r="M178" i="157"/>
  <c r="M142" i="157"/>
  <c r="M222" i="157"/>
  <c r="M207" i="157"/>
  <c r="M199" i="157"/>
  <c r="M184" i="157"/>
  <c r="M177" i="157"/>
  <c r="M169" i="157"/>
  <c r="M161" i="157"/>
  <c r="M164" i="157"/>
  <c r="M185" i="157"/>
  <c r="M230" i="157"/>
  <c r="M141" i="157"/>
  <c r="M135" i="157"/>
  <c r="M221" i="157"/>
  <c r="M206" i="157"/>
  <c r="M198" i="157"/>
  <c r="M190" i="157"/>
  <c r="M183" i="157"/>
  <c r="M176" i="157"/>
  <c r="M168" i="157"/>
  <c r="M235" i="157"/>
  <c r="M233" i="157"/>
  <c r="M127" i="157"/>
  <c r="M232" i="157"/>
  <c r="M157" i="157"/>
  <c r="M163" i="157"/>
  <c r="M140" i="157"/>
  <c r="M220" i="157"/>
  <c r="M213" i="157"/>
  <c r="M205" i="157"/>
  <c r="M197" i="157"/>
  <c r="M189" i="157"/>
  <c r="M182" i="157"/>
  <c r="M175" i="157"/>
  <c r="M167" i="157"/>
  <c r="M234" i="157"/>
  <c r="M227" i="157"/>
  <c r="A117" i="124"/>
  <c r="L117" i="124"/>
  <c r="M117" i="124" s="1"/>
  <c r="A118" i="124"/>
  <c r="L118" i="124"/>
  <c r="M118" i="124" s="1"/>
  <c r="A119" i="124"/>
  <c r="L119" i="124"/>
  <c r="M119" i="124" s="1"/>
  <c r="A120" i="124"/>
  <c r="L120" i="124"/>
  <c r="M120" i="124" s="1"/>
  <c r="A121" i="124"/>
  <c r="L121" i="124"/>
  <c r="M121" i="124" s="1"/>
  <c r="A122" i="124"/>
  <c r="L122" i="124"/>
  <c r="M122" i="124" s="1"/>
  <c r="A123" i="124"/>
  <c r="L123" i="124"/>
  <c r="M123" i="124" s="1"/>
  <c r="A124" i="124"/>
  <c r="L124" i="124"/>
  <c r="M124" i="124" s="1"/>
  <c r="A125" i="124"/>
  <c r="L125" i="124"/>
  <c r="M125" i="124" s="1"/>
  <c r="A126" i="124"/>
  <c r="L126" i="124"/>
  <c r="M126" i="124" s="1"/>
  <c r="A127" i="124"/>
  <c r="L127" i="124"/>
  <c r="M127" i="124" s="1"/>
  <c r="A128" i="124"/>
  <c r="L128" i="124"/>
  <c r="M128" i="124" s="1"/>
  <c r="A129" i="124"/>
  <c r="L129" i="124"/>
  <c r="M129" i="124" s="1"/>
  <c r="A130" i="124"/>
  <c r="L130" i="124"/>
  <c r="M130" i="124" s="1"/>
  <c r="A131" i="124"/>
  <c r="L131" i="124"/>
  <c r="M131" i="124" s="1"/>
  <c r="A132" i="124"/>
  <c r="L132" i="124"/>
  <c r="M132" i="124" s="1"/>
  <c r="A133" i="124"/>
  <c r="L133" i="124"/>
  <c r="M133" i="124" s="1"/>
  <c r="A134" i="124"/>
  <c r="L134" i="124"/>
  <c r="M134" i="124" s="1"/>
  <c r="A135" i="124"/>
  <c r="L135" i="124"/>
  <c r="M135" i="124" s="1"/>
  <c r="A136" i="124"/>
  <c r="L136" i="124"/>
  <c r="M136" i="124" s="1"/>
  <c r="A137" i="124"/>
  <c r="L137" i="124"/>
  <c r="M137" i="124" s="1"/>
  <c r="A138" i="124"/>
  <c r="L138" i="124"/>
  <c r="M138" i="124" s="1"/>
  <c r="A139" i="124"/>
  <c r="L139" i="124"/>
  <c r="M139" i="124" s="1"/>
  <c r="A140" i="124"/>
  <c r="L140" i="124"/>
  <c r="M140" i="124" s="1"/>
  <c r="A141" i="124"/>
  <c r="L141" i="124"/>
  <c r="M141" i="124" s="1"/>
  <c r="A142" i="124"/>
  <c r="L142" i="124"/>
  <c r="M142" i="124" s="1"/>
  <c r="A143" i="124"/>
  <c r="L143" i="124"/>
  <c r="M143" i="124" s="1"/>
  <c r="A144" i="124"/>
  <c r="L144" i="124"/>
  <c r="M144" i="124" s="1"/>
  <c r="A145" i="124"/>
  <c r="L145" i="124"/>
  <c r="M145" i="124" s="1"/>
  <c r="A146" i="124"/>
  <c r="L146" i="124"/>
  <c r="M146" i="124" s="1"/>
  <c r="A147" i="124"/>
  <c r="L147" i="124"/>
  <c r="M147" i="124" s="1"/>
  <c r="A148" i="124"/>
  <c r="L148" i="124"/>
  <c r="M148" i="124" s="1"/>
  <c r="A149" i="124"/>
  <c r="L149" i="124"/>
  <c r="M149" i="124" s="1"/>
  <c r="A150" i="124"/>
  <c r="L150" i="124"/>
  <c r="M150" i="124" s="1"/>
  <c r="A151" i="124"/>
  <c r="L151" i="124"/>
  <c r="M151" i="124" s="1"/>
  <c r="A152" i="124"/>
  <c r="L152" i="124"/>
  <c r="M152" i="124" s="1"/>
  <c r="A153" i="124"/>
  <c r="L153" i="124"/>
  <c r="M153" i="124" s="1"/>
  <c r="A154" i="124"/>
  <c r="L154" i="124"/>
  <c r="M154" i="124" s="1"/>
  <c r="A155" i="124"/>
  <c r="L155" i="124"/>
  <c r="M155" i="124" s="1"/>
  <c r="A156" i="124"/>
  <c r="L156" i="124"/>
  <c r="M156" i="124" s="1"/>
  <c r="A157" i="124"/>
  <c r="L157" i="124"/>
  <c r="M157" i="124" s="1"/>
  <c r="A158" i="124"/>
  <c r="L158" i="124"/>
  <c r="M158" i="124" s="1"/>
  <c r="A159" i="124"/>
  <c r="L159" i="124"/>
  <c r="M159" i="124" s="1"/>
  <c r="A160" i="124"/>
  <c r="L160" i="124"/>
  <c r="M160" i="124" s="1"/>
  <c r="A161" i="124"/>
  <c r="L161" i="124"/>
  <c r="M161" i="124" s="1"/>
  <c r="A162" i="124"/>
  <c r="L162" i="124"/>
  <c r="M162" i="124" s="1"/>
  <c r="A163" i="124"/>
  <c r="L163" i="124"/>
  <c r="M163" i="124" s="1"/>
  <c r="A164" i="124"/>
  <c r="L164" i="124"/>
  <c r="M164" i="124" s="1"/>
  <c r="A165" i="124"/>
  <c r="L165" i="124"/>
  <c r="M165" i="124" s="1"/>
  <c r="A166" i="124"/>
  <c r="L166" i="124"/>
  <c r="M166" i="124" s="1"/>
  <c r="A167" i="124"/>
  <c r="L167" i="124"/>
  <c r="M167" i="124" s="1"/>
  <c r="A168" i="124"/>
  <c r="L168" i="124"/>
  <c r="M168" i="124" s="1"/>
  <c r="A169" i="124"/>
  <c r="L169" i="124"/>
  <c r="M169" i="124" s="1"/>
  <c r="A170" i="124"/>
  <c r="L170" i="124"/>
  <c r="M170" i="124" s="1"/>
  <c r="A171" i="124"/>
  <c r="L171" i="124"/>
  <c r="M171" i="124" s="1"/>
  <c r="A172" i="124"/>
  <c r="L172" i="124"/>
  <c r="M172" i="124" s="1"/>
  <c r="A173" i="124"/>
  <c r="L173" i="124"/>
  <c r="M173" i="124" s="1"/>
  <c r="A174" i="124"/>
  <c r="L174" i="124"/>
  <c r="M174" i="124" s="1"/>
  <c r="A175" i="124"/>
  <c r="L175" i="124"/>
  <c r="M175" i="124" s="1"/>
  <c r="A176" i="124"/>
  <c r="L176" i="124"/>
  <c r="M176" i="124" s="1"/>
  <c r="A177" i="124"/>
  <c r="L177" i="124"/>
  <c r="M177" i="124" s="1"/>
  <c r="A178" i="124"/>
  <c r="L178" i="124"/>
  <c r="M178" i="124" s="1"/>
  <c r="A179" i="124"/>
  <c r="L179" i="124"/>
  <c r="M179" i="124" s="1"/>
  <c r="A180" i="124"/>
  <c r="L180" i="124"/>
  <c r="M180" i="124" s="1"/>
  <c r="A181" i="124"/>
  <c r="L181" i="124"/>
  <c r="M181" i="124" s="1"/>
  <c r="A182" i="124"/>
  <c r="L182" i="124"/>
  <c r="M182" i="124" s="1"/>
  <c r="A183" i="124"/>
  <c r="L183" i="124"/>
  <c r="M183" i="124" s="1"/>
  <c r="A184" i="124"/>
  <c r="L184" i="124"/>
  <c r="M184" i="124" s="1"/>
  <c r="A185" i="124"/>
  <c r="L185" i="124"/>
  <c r="M185" i="124" s="1"/>
  <c r="A186" i="124"/>
  <c r="L186" i="124"/>
  <c r="M186" i="124" s="1"/>
  <c r="A187" i="124"/>
  <c r="L187" i="124"/>
  <c r="M187" i="124" s="1"/>
  <c r="A188" i="124"/>
  <c r="L188" i="124"/>
  <c r="M188" i="124" s="1"/>
  <c r="A189" i="124"/>
  <c r="L189" i="124"/>
  <c r="M189" i="124" s="1"/>
  <c r="A190" i="124"/>
  <c r="L190" i="124"/>
  <c r="M190" i="124" s="1"/>
  <c r="A191" i="124"/>
  <c r="L191" i="124"/>
  <c r="M191" i="124" s="1"/>
  <c r="A192" i="124"/>
  <c r="L192" i="124"/>
  <c r="M192" i="124" s="1"/>
  <c r="A193" i="124"/>
  <c r="L193" i="124"/>
  <c r="M193" i="124" s="1"/>
  <c r="A194" i="124"/>
  <c r="L194" i="124"/>
  <c r="M194" i="124" s="1"/>
  <c r="A195" i="124"/>
  <c r="L195" i="124"/>
  <c r="M195" i="124" s="1"/>
  <c r="A196" i="124"/>
  <c r="L196" i="124"/>
  <c r="M196" i="124" s="1"/>
  <c r="A197" i="124"/>
  <c r="L197" i="124"/>
  <c r="M197" i="124" s="1"/>
  <c r="A198" i="124"/>
  <c r="L198" i="124"/>
  <c r="M198" i="124" s="1"/>
  <c r="A199" i="124"/>
  <c r="L199" i="124"/>
  <c r="M199" i="124" s="1"/>
  <c r="A200" i="124"/>
  <c r="L200" i="124"/>
  <c r="M200" i="124" s="1"/>
  <c r="A201" i="124"/>
  <c r="L201" i="124"/>
  <c r="M201" i="124" s="1"/>
  <c r="A202" i="124"/>
  <c r="L202" i="124"/>
  <c r="M202" i="124" s="1"/>
  <c r="A203" i="124"/>
  <c r="L203" i="124"/>
  <c r="M203" i="124" s="1"/>
  <c r="A204" i="124"/>
  <c r="L204" i="124"/>
  <c r="M204" i="124" s="1"/>
  <c r="A205" i="124"/>
  <c r="L205" i="124"/>
  <c r="M205" i="124" s="1"/>
  <c r="A206" i="124"/>
  <c r="L206" i="124"/>
  <c r="M206" i="124" s="1"/>
  <c r="A207" i="124"/>
  <c r="L207" i="124"/>
  <c r="M207" i="124" s="1"/>
  <c r="A208" i="124"/>
  <c r="L208" i="124"/>
  <c r="M208" i="124" s="1"/>
  <c r="A238" i="124"/>
  <c r="L238" i="124"/>
  <c r="M238" i="124" s="1"/>
  <c r="A239" i="124"/>
  <c r="L239" i="124"/>
  <c r="M239" i="124" s="1"/>
  <c r="A240" i="124"/>
  <c r="L240" i="124"/>
  <c r="M240" i="124" s="1"/>
  <c r="A241" i="124"/>
  <c r="L241" i="124"/>
  <c r="M241" i="124" s="1"/>
  <c r="A242" i="124"/>
  <c r="L242" i="124"/>
  <c r="M242" i="124" s="1"/>
  <c r="A243" i="124"/>
  <c r="L243" i="124"/>
  <c r="M243" i="124" s="1"/>
  <c r="A244" i="124"/>
  <c r="L244" i="124"/>
  <c r="M244" i="124" s="1"/>
  <c r="A245" i="124"/>
  <c r="L245" i="124"/>
  <c r="M245" i="124" s="1"/>
  <c r="A246" i="124"/>
  <c r="L246" i="124"/>
  <c r="M246" i="124" s="1"/>
  <c r="A247" i="124"/>
  <c r="L247" i="124"/>
  <c r="M247" i="124" s="1"/>
  <c r="A248" i="124"/>
  <c r="L248" i="124"/>
  <c r="M248" i="124" s="1"/>
  <c r="A249" i="124"/>
  <c r="L249" i="124"/>
  <c r="M249" i="124" s="1"/>
  <c r="A250" i="124"/>
  <c r="L250" i="124"/>
  <c r="M250" i="124" s="1"/>
  <c r="A251" i="124"/>
  <c r="L251" i="124"/>
  <c r="M251" i="124" s="1"/>
  <c r="A252" i="124"/>
  <c r="L252" i="124"/>
  <c r="M252" i="124" s="1"/>
  <c r="A253" i="124"/>
  <c r="L253" i="124"/>
  <c r="M253" i="124" s="1"/>
  <c r="A254" i="124"/>
  <c r="L254" i="124"/>
  <c r="M254" i="124" s="1"/>
  <c r="A255" i="124"/>
  <c r="L255" i="124"/>
  <c r="M255" i="124" s="1"/>
  <c r="A256" i="124"/>
  <c r="L256" i="124"/>
  <c r="M256" i="124" s="1"/>
  <c r="A257" i="124"/>
  <c r="L257" i="124"/>
  <c r="M257" i="124" s="1"/>
  <c r="A258" i="124"/>
  <c r="L258" i="124"/>
  <c r="M258" i="124" s="1"/>
  <c r="A259" i="124"/>
  <c r="L259" i="124"/>
  <c r="M259" i="124" s="1"/>
  <c r="A260" i="124"/>
  <c r="L260" i="124"/>
  <c r="M260" i="124" s="1"/>
  <c r="A261" i="124"/>
  <c r="L261" i="124"/>
  <c r="M261" i="124" s="1"/>
  <c r="A262" i="124"/>
  <c r="L262" i="124"/>
  <c r="M262" i="124" s="1"/>
  <c r="A263" i="124"/>
  <c r="L263" i="124"/>
  <c r="M263" i="124" s="1"/>
  <c r="A264" i="124"/>
  <c r="L264" i="124"/>
  <c r="M264" i="124" s="1"/>
  <c r="A265" i="124"/>
  <c r="L265" i="124"/>
  <c r="M265" i="124" s="1"/>
  <c r="A266" i="124"/>
  <c r="L266" i="124"/>
  <c r="M266" i="124" s="1"/>
  <c r="A267" i="124"/>
  <c r="L267" i="124"/>
  <c r="M267" i="124" s="1"/>
  <c r="A268" i="124"/>
  <c r="L268" i="124"/>
  <c r="M268" i="124" s="1"/>
  <c r="A269" i="124"/>
  <c r="L269" i="124"/>
  <c r="M269" i="124" s="1"/>
  <c r="A270" i="124"/>
  <c r="L270" i="124"/>
  <c r="M270" i="124" s="1"/>
  <c r="A271" i="124"/>
  <c r="L271" i="124"/>
  <c r="M271" i="124" s="1"/>
  <c r="A272" i="124"/>
  <c r="L272" i="124"/>
  <c r="M272" i="124" s="1"/>
  <c r="A273" i="124"/>
  <c r="L273" i="124"/>
  <c r="M273" i="124" s="1"/>
  <c r="A274" i="124"/>
  <c r="L274" i="124"/>
  <c r="M274" i="124" s="1"/>
  <c r="A275" i="124"/>
  <c r="L275" i="124"/>
  <c r="M275" i="124" s="1"/>
  <c r="A276" i="124"/>
  <c r="L276" i="124"/>
  <c r="M276" i="124" s="1"/>
  <c r="A277" i="124"/>
  <c r="L277" i="124"/>
  <c r="M277" i="124" s="1"/>
  <c r="A278" i="124"/>
  <c r="L278" i="124"/>
  <c r="M278" i="124" s="1"/>
  <c r="A279" i="124"/>
  <c r="L279" i="124"/>
  <c r="M279" i="124" s="1"/>
  <c r="A280" i="124"/>
  <c r="L280" i="124"/>
  <c r="M280" i="124" s="1"/>
  <c r="A281" i="124"/>
  <c r="L281" i="124"/>
  <c r="M281" i="124" s="1"/>
  <c r="A282" i="124"/>
  <c r="L282" i="124"/>
  <c r="M282" i="124" s="1"/>
  <c r="A283" i="124"/>
  <c r="L283" i="124"/>
  <c r="M283" i="124" s="1"/>
  <c r="A284" i="124"/>
  <c r="L284" i="124"/>
  <c r="M284" i="124" s="1"/>
  <c r="A285" i="124"/>
  <c r="L285" i="124"/>
  <c r="M285" i="124" s="1"/>
  <c r="A286" i="124"/>
  <c r="L286" i="124"/>
  <c r="M286" i="124" s="1"/>
  <c r="A287" i="124"/>
  <c r="L287" i="124"/>
  <c r="M287" i="124" s="1"/>
  <c r="A288" i="124"/>
  <c r="L288" i="124"/>
  <c r="M288" i="124" s="1"/>
  <c r="A289" i="124"/>
  <c r="L289" i="124"/>
  <c r="M289" i="124" s="1"/>
  <c r="A290" i="124"/>
  <c r="L290" i="124"/>
  <c r="M290" i="124" s="1"/>
  <c r="A291" i="124"/>
  <c r="L291" i="124"/>
  <c r="M291" i="124" s="1"/>
  <c r="A292" i="124"/>
  <c r="L292" i="124"/>
  <c r="M292" i="124" s="1"/>
  <c r="A293" i="124"/>
  <c r="L293" i="124"/>
  <c r="M293" i="124" s="1"/>
  <c r="A294" i="124"/>
  <c r="L294" i="124"/>
  <c r="M294" i="124" s="1"/>
  <c r="A295" i="124"/>
  <c r="L295" i="124"/>
  <c r="M295" i="124" s="1"/>
  <c r="A296" i="124"/>
  <c r="L296" i="124"/>
  <c r="M296" i="124" s="1"/>
  <c r="A297" i="124"/>
  <c r="L297" i="124"/>
  <c r="M297" i="124" s="1"/>
  <c r="A298" i="124"/>
  <c r="L298" i="124"/>
  <c r="M298" i="124" s="1"/>
  <c r="A299" i="124"/>
  <c r="L299" i="124"/>
  <c r="M299" i="124" s="1"/>
  <c r="A300" i="124"/>
  <c r="L300" i="124"/>
  <c r="M300" i="124" s="1"/>
  <c r="A301" i="124"/>
  <c r="L301" i="124"/>
  <c r="M301" i="124" s="1"/>
  <c r="A302" i="124"/>
  <c r="L302" i="124"/>
  <c r="M302" i="124" s="1"/>
  <c r="A303" i="124"/>
  <c r="L303" i="124"/>
  <c r="M303" i="124" s="1"/>
  <c r="A304" i="124"/>
  <c r="L304" i="124"/>
  <c r="M304" i="124" s="1"/>
  <c r="A305" i="124"/>
  <c r="L305" i="124"/>
  <c r="M305" i="124" s="1"/>
  <c r="A306" i="124"/>
  <c r="L306" i="124"/>
  <c r="M306" i="124" s="1"/>
  <c r="A307" i="124"/>
  <c r="L307" i="124"/>
  <c r="M307" i="124" s="1"/>
  <c r="A308" i="124"/>
  <c r="L308" i="124"/>
  <c r="M308" i="124" s="1"/>
  <c r="A309" i="124"/>
  <c r="L309" i="124"/>
  <c r="M309" i="124" s="1"/>
  <c r="A310" i="124"/>
  <c r="L310" i="124"/>
  <c r="M310" i="124" s="1"/>
  <c r="A311" i="124"/>
  <c r="L311" i="124"/>
  <c r="M311" i="124" s="1"/>
  <c r="A312" i="124"/>
  <c r="L312" i="124"/>
  <c r="M312" i="124" s="1"/>
  <c r="A313" i="124"/>
  <c r="L313" i="124"/>
  <c r="M313" i="124" s="1"/>
  <c r="A314" i="124"/>
  <c r="L314" i="124"/>
  <c r="M314" i="124" s="1"/>
  <c r="A315" i="124"/>
  <c r="L315" i="124"/>
  <c r="M315" i="124" s="1"/>
  <c r="A316" i="124"/>
  <c r="L316" i="124"/>
  <c r="M316" i="124" s="1"/>
  <c r="A317" i="124"/>
  <c r="L317" i="124"/>
  <c r="M317" i="124" s="1"/>
  <c r="A318" i="124"/>
  <c r="L318" i="124"/>
  <c r="M318" i="124" s="1"/>
  <c r="A319" i="124"/>
  <c r="L319" i="124"/>
  <c r="M319" i="124" s="1"/>
  <c r="A320" i="124"/>
  <c r="L320" i="124"/>
  <c r="M320" i="124" s="1"/>
  <c r="A321" i="124"/>
  <c r="L321" i="124"/>
  <c r="M321" i="124" s="1"/>
  <c r="A322" i="124"/>
  <c r="L322" i="124"/>
  <c r="M322" i="124" s="1"/>
  <c r="A323" i="124"/>
  <c r="L323" i="124"/>
  <c r="M323" i="124" s="1"/>
  <c r="A324" i="124"/>
  <c r="L324" i="124"/>
  <c r="M324" i="124" s="1"/>
  <c r="A325" i="124"/>
  <c r="L325" i="124"/>
  <c r="M325" i="124" s="1"/>
  <c r="A326" i="124"/>
  <c r="L326" i="124"/>
  <c r="M326" i="124" s="1"/>
  <c r="A327" i="124"/>
  <c r="L327" i="124"/>
  <c r="M327" i="124" s="1"/>
  <c r="A328" i="124"/>
  <c r="L328" i="124"/>
  <c r="M328" i="124" s="1"/>
  <c r="A329" i="124"/>
  <c r="L329" i="124"/>
  <c r="M329" i="124" s="1"/>
  <c r="A330" i="124"/>
  <c r="L330" i="124"/>
  <c r="M330" i="124" s="1"/>
  <c r="A331" i="124"/>
  <c r="L331" i="124"/>
  <c r="M331" i="124" s="1"/>
  <c r="A332" i="124"/>
  <c r="L332" i="124"/>
  <c r="M332" i="124" s="1"/>
  <c r="A333" i="124"/>
  <c r="L333" i="124"/>
  <c r="M333" i="124" s="1"/>
  <c r="A334" i="124"/>
  <c r="L334" i="124"/>
  <c r="M334" i="124" s="1"/>
  <c r="A335" i="124"/>
  <c r="L335" i="124"/>
  <c r="M335" i="124" s="1"/>
  <c r="A336" i="124"/>
  <c r="L336" i="124"/>
  <c r="M336" i="124" s="1"/>
  <c r="A337" i="124"/>
  <c r="L337" i="124"/>
  <c r="M337" i="124" s="1"/>
  <c r="A338" i="124"/>
  <c r="L338" i="124"/>
  <c r="M338" i="124" s="1"/>
  <c r="A339" i="124"/>
  <c r="L339" i="124"/>
  <c r="M339" i="124" s="1"/>
  <c r="A340" i="124"/>
  <c r="L340" i="124"/>
  <c r="M340" i="124" s="1"/>
  <c r="A341" i="124"/>
  <c r="L341" i="124"/>
  <c r="M341" i="124" s="1"/>
  <c r="A342" i="124"/>
  <c r="L342" i="124"/>
  <c r="M342" i="124" s="1"/>
  <c r="A343" i="124"/>
  <c r="L343" i="124"/>
  <c r="M343" i="124" s="1"/>
  <c r="A344" i="124"/>
  <c r="L344" i="124"/>
  <c r="M344" i="124" s="1"/>
  <c r="A345" i="124"/>
  <c r="L345" i="124"/>
  <c r="M345" i="124" s="1"/>
  <c r="A346" i="124"/>
  <c r="L346" i="124"/>
  <c r="M346" i="124" s="1"/>
  <c r="A347" i="124"/>
  <c r="L347" i="124"/>
  <c r="M347" i="124" s="1"/>
  <c r="A348" i="124"/>
  <c r="L348" i="124"/>
  <c r="M348" i="124" s="1"/>
  <c r="A349" i="124"/>
  <c r="L349" i="124"/>
  <c r="M349" i="124" s="1"/>
  <c r="A350" i="124"/>
  <c r="L350" i="124"/>
  <c r="M350" i="124" s="1"/>
  <c r="A351" i="124"/>
  <c r="L351" i="124"/>
  <c r="M351" i="124" s="1"/>
  <c r="A352" i="124"/>
  <c r="L352" i="124"/>
  <c r="M352" i="124" s="1"/>
  <c r="A353" i="124"/>
  <c r="L353" i="124"/>
  <c r="M353" i="124" s="1"/>
  <c r="A354" i="124"/>
  <c r="L354" i="124"/>
  <c r="M354" i="124" s="1"/>
  <c r="A355" i="124"/>
  <c r="L355" i="124"/>
  <c r="M355" i="124" s="1"/>
  <c r="A356" i="124"/>
  <c r="L356" i="124"/>
  <c r="M356" i="124" s="1"/>
  <c r="A357" i="124"/>
  <c r="L357" i="124"/>
  <c r="M357" i="124" s="1"/>
  <c r="A358" i="124"/>
  <c r="L358" i="124"/>
  <c r="M358" i="124" s="1"/>
  <c r="A359" i="124"/>
  <c r="L359" i="124"/>
  <c r="M359" i="124" s="1"/>
  <c r="A360" i="124"/>
  <c r="L360" i="124"/>
  <c r="M360" i="124" s="1"/>
  <c r="A361" i="124"/>
  <c r="L361" i="124"/>
  <c r="M361" i="124" s="1"/>
  <c r="A362" i="124"/>
  <c r="L362" i="124"/>
  <c r="M362" i="124" s="1"/>
  <c r="A363" i="124"/>
  <c r="L363" i="124"/>
  <c r="M363" i="124" s="1"/>
  <c r="A364" i="124"/>
  <c r="L364" i="124"/>
  <c r="M364" i="124" s="1"/>
  <c r="A365" i="124"/>
  <c r="L365" i="124"/>
  <c r="M365" i="124" s="1"/>
  <c r="A366" i="124"/>
  <c r="L366" i="124"/>
  <c r="M366" i="124" s="1"/>
  <c r="A367" i="124"/>
  <c r="L367" i="124"/>
  <c r="M367" i="124" s="1"/>
  <c r="A368" i="124"/>
  <c r="L368" i="124"/>
  <c r="M368" i="124" s="1"/>
  <c r="A369" i="124"/>
  <c r="L369" i="124"/>
  <c r="M369" i="124" s="1"/>
  <c r="A370" i="124"/>
  <c r="L370" i="124"/>
  <c r="M370" i="124" s="1"/>
  <c r="A371" i="124"/>
  <c r="L371" i="124"/>
  <c r="M371" i="124" s="1"/>
  <c r="A372" i="124"/>
  <c r="L372" i="124"/>
  <c r="M372" i="124" s="1"/>
  <c r="A373" i="124"/>
  <c r="L373" i="124"/>
  <c r="M373" i="124" s="1"/>
  <c r="A374" i="124"/>
  <c r="L374" i="124"/>
  <c r="M374" i="124" s="1"/>
  <c r="A375" i="124"/>
  <c r="L375" i="124"/>
  <c r="M375" i="124" s="1"/>
  <c r="A376" i="124"/>
  <c r="L376" i="124"/>
  <c r="M376" i="124" s="1"/>
  <c r="A377" i="124"/>
  <c r="L377" i="124"/>
  <c r="M377" i="124" s="1"/>
  <c r="A378" i="124"/>
  <c r="L378" i="124"/>
  <c r="M378" i="124" s="1"/>
  <c r="A379" i="124"/>
  <c r="L379" i="124"/>
  <c r="M379" i="124" s="1"/>
  <c r="A380" i="124"/>
  <c r="L380" i="124"/>
  <c r="M380" i="124" s="1"/>
  <c r="A381" i="124"/>
  <c r="L381" i="124"/>
  <c r="M381" i="124" s="1"/>
  <c r="A382" i="124"/>
  <c r="L382" i="124"/>
  <c r="M382" i="124" s="1"/>
  <c r="A383" i="124"/>
  <c r="L383" i="124"/>
  <c r="M383" i="124" s="1"/>
  <c r="A384" i="124"/>
  <c r="L384" i="124"/>
  <c r="M384" i="124" s="1"/>
  <c r="A385" i="124"/>
  <c r="L385" i="124"/>
  <c r="M385" i="124" s="1"/>
  <c r="A386" i="124"/>
  <c r="L386" i="124"/>
  <c r="M386" i="124" s="1"/>
  <c r="A387" i="124"/>
  <c r="L387" i="124"/>
  <c r="M387" i="124" s="1"/>
  <c r="A388" i="124"/>
  <c r="L388" i="124"/>
  <c r="M388" i="124" s="1"/>
  <c r="A389" i="124"/>
  <c r="L389" i="124"/>
  <c r="M389" i="124" s="1"/>
  <c r="A390" i="124"/>
  <c r="L390" i="124"/>
  <c r="M390" i="124" s="1"/>
  <c r="A391" i="124"/>
  <c r="L391" i="124"/>
  <c r="M391" i="124" s="1"/>
  <c r="A392" i="124"/>
  <c r="L392" i="124"/>
  <c r="M392" i="124" s="1"/>
  <c r="A393" i="124"/>
  <c r="L393" i="124"/>
  <c r="M393" i="124" s="1"/>
  <c r="A394" i="124"/>
  <c r="L394" i="124"/>
  <c r="M394" i="124" s="1"/>
  <c r="A395" i="124"/>
  <c r="L395" i="124"/>
  <c r="M395" i="124" s="1"/>
  <c r="A396" i="124"/>
  <c r="L396" i="124"/>
  <c r="M396" i="124" s="1"/>
  <c r="A397" i="124"/>
  <c r="L397" i="124"/>
  <c r="M397" i="124" s="1"/>
  <c r="A398" i="124"/>
  <c r="L398" i="124"/>
  <c r="M398" i="124" s="1"/>
  <c r="A399" i="124"/>
  <c r="L399" i="124"/>
  <c r="M399" i="124" s="1"/>
  <c r="A400" i="124"/>
  <c r="L400" i="124"/>
  <c r="M400" i="124" s="1"/>
  <c r="A401" i="124"/>
  <c r="L401" i="124"/>
  <c r="M401" i="124" s="1"/>
  <c r="A402" i="124"/>
  <c r="L402" i="124"/>
  <c r="M402" i="124" s="1"/>
  <c r="A403" i="124"/>
  <c r="L403" i="124"/>
  <c r="M403" i="124" s="1"/>
  <c r="A404" i="124"/>
  <c r="L404" i="124"/>
  <c r="M404" i="124" s="1"/>
  <c r="A405" i="124"/>
  <c r="L405" i="124"/>
  <c r="M405" i="124" s="1"/>
  <c r="A406" i="124"/>
  <c r="L406" i="124"/>
  <c r="M406" i="124" s="1"/>
  <c r="A407" i="124"/>
  <c r="L407" i="124"/>
  <c r="M407" i="124" s="1"/>
  <c r="A408" i="124"/>
  <c r="L408" i="124"/>
  <c r="M408" i="124" s="1"/>
  <c r="A409" i="124"/>
  <c r="L409" i="124"/>
  <c r="M409" i="124" s="1"/>
  <c r="A410" i="124"/>
  <c r="L410" i="124"/>
  <c r="M410" i="124" s="1"/>
  <c r="A411" i="124"/>
  <c r="L411" i="124"/>
  <c r="M411" i="124" s="1"/>
  <c r="A412" i="124"/>
  <c r="L412" i="124"/>
  <c r="M412" i="124" s="1"/>
  <c r="A413" i="124"/>
  <c r="L413" i="124"/>
  <c r="M413" i="124" s="1"/>
  <c r="A414" i="124"/>
  <c r="L414" i="124"/>
  <c r="M414" i="124" s="1"/>
  <c r="A415" i="124"/>
  <c r="L415" i="124"/>
  <c r="M415" i="124" s="1"/>
  <c r="A416" i="124"/>
  <c r="L416" i="124"/>
  <c r="M416" i="124" s="1"/>
  <c r="A417" i="124"/>
  <c r="L417" i="124"/>
  <c r="M417" i="124" s="1"/>
  <c r="A418" i="124"/>
  <c r="L418" i="124"/>
  <c r="M418" i="124" s="1"/>
  <c r="A419" i="124"/>
  <c r="L419" i="124"/>
  <c r="M419" i="124" s="1"/>
  <c r="A420" i="124"/>
  <c r="L420" i="124"/>
  <c r="M420" i="124" s="1"/>
  <c r="A421" i="124"/>
  <c r="L421" i="124"/>
  <c r="M421" i="124" s="1"/>
  <c r="A422" i="124"/>
  <c r="L422" i="124"/>
  <c r="M422" i="124" s="1"/>
  <c r="A423" i="124"/>
  <c r="L423" i="124"/>
  <c r="M423" i="124" s="1"/>
  <c r="A424" i="124"/>
  <c r="L424" i="124"/>
  <c r="M424" i="124" s="1"/>
  <c r="A425" i="124"/>
  <c r="L425" i="124"/>
  <c r="M425" i="124" s="1"/>
  <c r="A426" i="124"/>
  <c r="L426" i="124"/>
  <c r="M426" i="124" s="1"/>
  <c r="A427" i="124"/>
  <c r="L427" i="124"/>
  <c r="M427" i="124" s="1"/>
  <c r="A428" i="124"/>
  <c r="L428" i="124"/>
  <c r="M428" i="124" s="1"/>
  <c r="A429" i="124"/>
  <c r="L429" i="124"/>
  <c r="M429" i="124" s="1"/>
  <c r="A430" i="124"/>
  <c r="L430" i="124"/>
  <c r="M430" i="124" s="1"/>
  <c r="A431" i="124"/>
  <c r="L431" i="124"/>
  <c r="M431" i="124" s="1"/>
  <c r="A432" i="124"/>
  <c r="L432" i="124"/>
  <c r="M432" i="124" s="1"/>
  <c r="A433" i="124"/>
  <c r="L433" i="124"/>
  <c r="M433" i="124" s="1"/>
  <c r="A434" i="124"/>
  <c r="L434" i="124"/>
  <c r="M434" i="124" s="1"/>
  <c r="A435" i="124"/>
  <c r="L435" i="124"/>
  <c r="M435" i="124" s="1"/>
  <c r="A436" i="124"/>
  <c r="L436" i="124"/>
  <c r="M436" i="124" s="1"/>
  <c r="A437" i="124"/>
  <c r="L437" i="124"/>
  <c r="M437" i="124" s="1"/>
  <c r="A438" i="124"/>
  <c r="L438" i="124"/>
  <c r="M438" i="124" s="1"/>
  <c r="A439" i="124"/>
  <c r="L439" i="124"/>
  <c r="M439" i="124" s="1"/>
  <c r="A440" i="124"/>
  <c r="L440" i="124"/>
  <c r="M440" i="124" s="1"/>
  <c r="A441" i="124"/>
  <c r="L441" i="124"/>
  <c r="M441" i="124" s="1"/>
  <c r="A442" i="124"/>
  <c r="L442" i="124"/>
  <c r="M442" i="124" s="1"/>
  <c r="A443" i="124"/>
  <c r="L443" i="124"/>
  <c r="M443" i="124" s="1"/>
  <c r="A444" i="124"/>
  <c r="L444" i="124"/>
  <c r="M444" i="124" s="1"/>
  <c r="A445" i="124"/>
  <c r="L445" i="124"/>
  <c r="M445" i="124" s="1"/>
  <c r="A446" i="124"/>
  <c r="L446" i="124"/>
  <c r="M446" i="124" s="1"/>
  <c r="A447" i="124"/>
  <c r="L447" i="124"/>
  <c r="M447" i="124" s="1"/>
  <c r="A448" i="124"/>
  <c r="L448" i="124"/>
  <c r="M448" i="124" s="1"/>
  <c r="A449" i="124"/>
  <c r="L449" i="124"/>
  <c r="M449" i="124" s="1"/>
  <c r="A450" i="124"/>
  <c r="L450" i="124"/>
  <c r="M450" i="124" s="1"/>
  <c r="A451" i="124"/>
  <c r="L451" i="124"/>
  <c r="M451" i="124" s="1"/>
  <c r="A452" i="124"/>
  <c r="L452" i="124"/>
  <c r="M452" i="124" s="1"/>
  <c r="A453" i="124"/>
  <c r="L453" i="124"/>
  <c r="M453" i="124" s="1"/>
  <c r="A454" i="124"/>
  <c r="L454" i="124"/>
  <c r="M454" i="124" s="1"/>
  <c r="A455" i="124"/>
  <c r="L455" i="124"/>
  <c r="M455" i="124" s="1"/>
  <c r="A456" i="124"/>
  <c r="L456" i="124"/>
  <c r="M456" i="124" s="1"/>
  <c r="A457" i="124"/>
  <c r="L457" i="124"/>
  <c r="M457" i="124" s="1"/>
  <c r="A458" i="124"/>
  <c r="L458" i="124"/>
  <c r="M458" i="124" s="1"/>
  <c r="A459" i="124"/>
  <c r="L459" i="124"/>
  <c r="M459" i="124" s="1"/>
  <c r="A460" i="124"/>
  <c r="L460" i="124"/>
  <c r="M460" i="124" s="1"/>
  <c r="A461" i="124"/>
  <c r="L461" i="124"/>
  <c r="M461" i="124" s="1"/>
  <c r="A462" i="124"/>
  <c r="L462" i="124"/>
  <c r="M462" i="124" s="1"/>
  <c r="A463" i="124"/>
  <c r="L463" i="124"/>
  <c r="M463" i="124" s="1"/>
  <c r="A464" i="124"/>
  <c r="L464" i="124"/>
  <c r="M464" i="124" s="1"/>
  <c r="A465" i="124"/>
  <c r="L465" i="124"/>
  <c r="M465" i="124" s="1"/>
  <c r="A466" i="124"/>
  <c r="L466" i="124"/>
  <c r="M466" i="124" s="1"/>
  <c r="A467" i="124"/>
  <c r="L467" i="124"/>
  <c r="M467" i="124" s="1"/>
  <c r="A468" i="124"/>
  <c r="L468" i="124"/>
  <c r="M468" i="124" s="1"/>
  <c r="A469" i="124"/>
  <c r="L469" i="124"/>
  <c r="M469" i="124" s="1"/>
  <c r="A470" i="124"/>
  <c r="L470" i="124"/>
  <c r="M470" i="124" s="1"/>
  <c r="A471" i="124"/>
  <c r="L471" i="124"/>
  <c r="M471" i="124" s="1"/>
  <c r="A472" i="124"/>
  <c r="L472" i="124"/>
  <c r="M472" i="124" s="1"/>
  <c r="A473" i="124"/>
  <c r="L473" i="124"/>
  <c r="M473" i="124" s="1"/>
  <c r="A474" i="124"/>
  <c r="L474" i="124"/>
  <c r="M474" i="124" s="1"/>
  <c r="A475" i="124"/>
  <c r="L475" i="124"/>
  <c r="M475" i="124" s="1"/>
  <c r="A476" i="124"/>
  <c r="L476" i="124"/>
  <c r="M476" i="124" s="1"/>
  <c r="A477" i="124"/>
  <c r="L477" i="124"/>
  <c r="M477" i="124" s="1"/>
  <c r="A478" i="124"/>
  <c r="L478" i="124"/>
  <c r="M478" i="124" s="1"/>
  <c r="A479" i="124"/>
  <c r="L479" i="124"/>
  <c r="M479" i="124" s="1"/>
  <c r="A480" i="124"/>
  <c r="L480" i="124"/>
  <c r="M480" i="124" s="1"/>
  <c r="A481" i="124"/>
  <c r="L481" i="124"/>
  <c r="M481" i="124" s="1"/>
  <c r="A482" i="124"/>
  <c r="L482" i="124"/>
  <c r="M482" i="124" s="1"/>
  <c r="A483" i="124"/>
  <c r="L483" i="124"/>
  <c r="M483" i="124" s="1"/>
  <c r="A484" i="124"/>
  <c r="L484" i="124"/>
  <c r="M484" i="124" s="1"/>
  <c r="A485" i="124"/>
  <c r="L485" i="124"/>
  <c r="M485" i="124" s="1"/>
  <c r="A486" i="124"/>
  <c r="L486" i="124"/>
  <c r="M486" i="124" s="1"/>
  <c r="A487" i="124"/>
  <c r="L487" i="124"/>
  <c r="M487" i="124" s="1"/>
  <c r="A488" i="124"/>
  <c r="L488" i="124"/>
  <c r="M488" i="124" s="1"/>
  <c r="A489" i="124"/>
  <c r="L489" i="124"/>
  <c r="M489" i="124" s="1"/>
  <c r="A490" i="124"/>
  <c r="L490" i="124"/>
  <c r="M490" i="124" s="1"/>
  <c r="A491" i="124"/>
  <c r="L491" i="124"/>
  <c r="M491" i="124" s="1"/>
  <c r="A492" i="124"/>
  <c r="L492" i="124"/>
  <c r="M492" i="124" s="1"/>
  <c r="A493" i="124"/>
  <c r="L493" i="124"/>
  <c r="M493" i="124" s="1"/>
  <c r="A494" i="124"/>
  <c r="L494" i="124"/>
  <c r="M494" i="124" s="1"/>
  <c r="A495" i="124"/>
  <c r="L495" i="124"/>
  <c r="M495" i="124" s="1"/>
  <c r="A496" i="124"/>
  <c r="L496" i="124"/>
  <c r="M496" i="124" s="1"/>
  <c r="A497" i="124"/>
  <c r="L497" i="124"/>
  <c r="M497" i="124" s="1"/>
  <c r="A498" i="124"/>
  <c r="L498" i="124"/>
  <c r="M498" i="124" s="1"/>
  <c r="AS52" i="143" l="1"/>
  <c r="AV52" i="145"/>
  <c r="AS52" i="145"/>
  <c r="AV51" i="145"/>
  <c r="AS51" i="145"/>
  <c r="AV50" i="145"/>
  <c r="AS50" i="145"/>
  <c r="AV49" i="145"/>
  <c r="AS49" i="145"/>
  <c r="AV48" i="145"/>
  <c r="AS48" i="145"/>
  <c r="AV47" i="145"/>
  <c r="AS47" i="145"/>
  <c r="AV46" i="145"/>
  <c r="AS46" i="145"/>
  <c r="AV45" i="145"/>
  <c r="AS45" i="145"/>
  <c r="AV44" i="145"/>
  <c r="AS44" i="145"/>
  <c r="AV43" i="145"/>
  <c r="AS43" i="145"/>
  <c r="AV42" i="145"/>
  <c r="AS42" i="145"/>
  <c r="AV41" i="145"/>
  <c r="AS41" i="145"/>
  <c r="AV40" i="145"/>
  <c r="AS40" i="145"/>
  <c r="AV39" i="145"/>
  <c r="AS39" i="145"/>
  <c r="AV38" i="145"/>
  <c r="AS38" i="145"/>
  <c r="AV37" i="145"/>
  <c r="AS37" i="145"/>
  <c r="AV36" i="145"/>
  <c r="AS36" i="145"/>
  <c r="AV35" i="145"/>
  <c r="AS35" i="145"/>
  <c r="AV34" i="145"/>
  <c r="AS34" i="145"/>
  <c r="AV33" i="145"/>
  <c r="AS33" i="145"/>
  <c r="AV32" i="145"/>
  <c r="AS32" i="145"/>
  <c r="AV31" i="145"/>
  <c r="AS31" i="145"/>
  <c r="AV30" i="145"/>
  <c r="AS30" i="145"/>
  <c r="AV29" i="145"/>
  <c r="AS29" i="145"/>
  <c r="AV28" i="145"/>
  <c r="AS28" i="145"/>
  <c r="AV27" i="145"/>
  <c r="AS27" i="145"/>
  <c r="AV26" i="145"/>
  <c r="AS26" i="145"/>
  <c r="AS25" i="145"/>
  <c r="AW33" i="145"/>
  <c r="AX33" i="145"/>
  <c r="AW34" i="145"/>
  <c r="AX34" i="145"/>
  <c r="AW35" i="145"/>
  <c r="AX35" i="145"/>
  <c r="AP6" i="143"/>
  <c r="AO6" i="143"/>
  <c r="AN6" i="143"/>
  <c r="A62" i="153" l="1"/>
  <c r="M62" i="153"/>
  <c r="A63" i="153"/>
  <c r="M63" i="153"/>
  <c r="A64" i="153"/>
  <c r="M64" i="153"/>
  <c r="A65" i="153"/>
  <c r="M65" i="153"/>
  <c r="A66" i="153"/>
  <c r="M66" i="153"/>
  <c r="A67" i="153"/>
  <c r="M67" i="153"/>
  <c r="A68" i="153"/>
  <c r="M68" i="153"/>
  <c r="A69" i="153"/>
  <c r="M69" i="153"/>
  <c r="A70" i="153"/>
  <c r="M70" i="153"/>
  <c r="A71" i="153"/>
  <c r="M71" i="153"/>
  <c r="A72" i="153"/>
  <c r="M72" i="153"/>
  <c r="A73" i="153"/>
  <c r="M73" i="153"/>
  <c r="A74" i="153"/>
  <c r="M74" i="153"/>
  <c r="A75" i="153"/>
  <c r="M75" i="153"/>
  <c r="A76" i="153"/>
  <c r="M76" i="153"/>
  <c r="A77" i="153"/>
  <c r="M77" i="153"/>
  <c r="A78" i="153"/>
  <c r="M78" i="153"/>
  <c r="A79" i="153"/>
  <c r="M79" i="153"/>
  <c r="A80" i="153"/>
  <c r="M80" i="153"/>
  <c r="A81" i="153"/>
  <c r="M81" i="153"/>
  <c r="A82" i="153"/>
  <c r="M82" i="153"/>
  <c r="A83" i="153"/>
  <c r="M83" i="153"/>
  <c r="A84" i="153"/>
  <c r="M84" i="153"/>
  <c r="A85" i="153"/>
  <c r="M85" i="153"/>
  <c r="A86" i="153"/>
  <c r="M86" i="153"/>
  <c r="A87" i="153"/>
  <c r="M87" i="153"/>
  <c r="A88" i="153"/>
  <c r="M88" i="153"/>
  <c r="A89" i="153"/>
  <c r="M89" i="153"/>
  <c r="A90" i="153"/>
  <c r="M90" i="153"/>
  <c r="A91" i="153"/>
  <c r="M91" i="153"/>
  <c r="A92" i="153"/>
  <c r="M92" i="153"/>
  <c r="A93" i="153"/>
  <c r="M93" i="153"/>
  <c r="A94" i="153"/>
  <c r="M94" i="153"/>
  <c r="A95" i="153"/>
  <c r="M95" i="153"/>
  <c r="A96" i="153"/>
  <c r="M96" i="153"/>
  <c r="A97" i="153"/>
  <c r="M97" i="153"/>
  <c r="A98" i="153"/>
  <c r="M98" i="153"/>
  <c r="A99" i="153"/>
  <c r="M99" i="153"/>
  <c r="A100" i="153"/>
  <c r="M100" i="153"/>
  <c r="A101" i="153"/>
  <c r="M101" i="153"/>
  <c r="A102" i="153"/>
  <c r="M102" i="153"/>
  <c r="A103" i="153"/>
  <c r="M103" i="153"/>
  <c r="A104" i="153"/>
  <c r="M104" i="153"/>
  <c r="A105" i="153"/>
  <c r="M105" i="153"/>
  <c r="A106" i="153"/>
  <c r="M106" i="153"/>
  <c r="A107" i="153"/>
  <c r="M107" i="153"/>
  <c r="A108" i="153"/>
  <c r="M108" i="153"/>
  <c r="A109" i="153"/>
  <c r="M109" i="153"/>
  <c r="A110" i="153"/>
  <c r="M110" i="153"/>
  <c r="A111" i="153"/>
  <c r="M111" i="153"/>
  <c r="A112" i="153"/>
  <c r="M112" i="153"/>
  <c r="A113" i="153"/>
  <c r="M113" i="153"/>
  <c r="A114" i="153"/>
  <c r="L114" i="153"/>
  <c r="M114" i="153" s="1"/>
  <c r="A115" i="153"/>
  <c r="L115" i="153"/>
  <c r="M115" i="153" s="1"/>
  <c r="A116" i="153"/>
  <c r="L116" i="153"/>
  <c r="M116" i="153" s="1"/>
  <c r="A117" i="153"/>
  <c r="L117" i="153"/>
  <c r="M117" i="153" s="1"/>
  <c r="A118" i="153"/>
  <c r="L118" i="153"/>
  <c r="M118" i="153" s="1"/>
  <c r="A119" i="153"/>
  <c r="L119" i="153"/>
  <c r="M119" i="153" s="1"/>
  <c r="A120" i="153"/>
  <c r="L120" i="153"/>
  <c r="M120" i="153" s="1"/>
  <c r="A121" i="153"/>
  <c r="L121" i="153"/>
  <c r="M121" i="153" s="1"/>
  <c r="A122" i="153"/>
  <c r="L122" i="153"/>
  <c r="M122" i="153" s="1"/>
  <c r="A123" i="153"/>
  <c r="L123" i="153"/>
  <c r="M123" i="153" s="1"/>
  <c r="A124" i="153"/>
  <c r="L124" i="153"/>
  <c r="M124" i="153" s="1"/>
  <c r="A125" i="153"/>
  <c r="L125" i="153"/>
  <c r="M125" i="153" s="1"/>
  <c r="A126" i="153"/>
  <c r="L126" i="153"/>
  <c r="M126" i="153" s="1"/>
  <c r="A127" i="153"/>
  <c r="L127" i="153"/>
  <c r="M127" i="153" s="1"/>
  <c r="A128" i="153"/>
  <c r="L128" i="153"/>
  <c r="M128" i="153" s="1"/>
  <c r="A129" i="153"/>
  <c r="L129" i="153"/>
  <c r="M129" i="153" s="1"/>
  <c r="A130" i="153"/>
  <c r="L130" i="153"/>
  <c r="M130" i="153" s="1"/>
  <c r="A131" i="153"/>
  <c r="L131" i="153"/>
  <c r="M131" i="153" s="1"/>
  <c r="A132" i="153"/>
  <c r="L132" i="153"/>
  <c r="M132" i="153" s="1"/>
  <c r="A133" i="153"/>
  <c r="L133" i="153"/>
  <c r="M133" i="153" s="1"/>
  <c r="A134" i="153"/>
  <c r="L134" i="153"/>
  <c r="M134" i="153" s="1"/>
  <c r="A135" i="153"/>
  <c r="L135" i="153"/>
  <c r="M135" i="153" s="1"/>
  <c r="A136" i="153"/>
  <c r="L136" i="153"/>
  <c r="M136" i="153" s="1"/>
  <c r="A137" i="153"/>
  <c r="L137" i="153"/>
  <c r="M137" i="153" s="1"/>
  <c r="A138" i="153"/>
  <c r="L138" i="153"/>
  <c r="M138" i="153" s="1"/>
  <c r="A139" i="153"/>
  <c r="L139" i="153"/>
  <c r="M139" i="153" s="1"/>
  <c r="A140" i="153"/>
  <c r="L140" i="153"/>
  <c r="M140" i="153" s="1"/>
  <c r="A141" i="153"/>
  <c r="L141" i="153"/>
  <c r="M141" i="153" s="1"/>
  <c r="A142" i="153"/>
  <c r="L142" i="153"/>
  <c r="M142" i="153" s="1"/>
  <c r="A143" i="153"/>
  <c r="L143" i="153"/>
  <c r="M143" i="153" s="1"/>
  <c r="A144" i="153"/>
  <c r="L144" i="153"/>
  <c r="M144" i="153" s="1"/>
  <c r="A145" i="153"/>
  <c r="L145" i="153"/>
  <c r="M145" i="153" s="1"/>
  <c r="A146" i="153"/>
  <c r="L146" i="153"/>
  <c r="M146" i="153" s="1"/>
  <c r="A147" i="153"/>
  <c r="L147" i="153"/>
  <c r="M147" i="153" s="1"/>
  <c r="A148" i="153"/>
  <c r="L148" i="153"/>
  <c r="M148" i="153" s="1"/>
  <c r="A149" i="153"/>
  <c r="L149" i="153"/>
  <c r="M149" i="153" s="1"/>
  <c r="A150" i="153"/>
  <c r="L150" i="153"/>
  <c r="M150" i="153" s="1"/>
  <c r="A151" i="153"/>
  <c r="L151" i="153"/>
  <c r="M151" i="153" s="1"/>
  <c r="A152" i="153"/>
  <c r="L152" i="153"/>
  <c r="M152" i="153" s="1"/>
  <c r="A153" i="153"/>
  <c r="L153" i="153"/>
  <c r="M153" i="153" s="1"/>
  <c r="A154" i="153"/>
  <c r="L154" i="153"/>
  <c r="M154" i="153" s="1"/>
  <c r="A155" i="153"/>
  <c r="L155" i="153"/>
  <c r="M155" i="153" s="1"/>
  <c r="A156" i="153"/>
  <c r="L156" i="153"/>
  <c r="M156" i="153" s="1"/>
  <c r="A157" i="153"/>
  <c r="L157" i="153"/>
  <c r="M157" i="153" s="1"/>
  <c r="A158" i="153"/>
  <c r="L158" i="153"/>
  <c r="M158" i="153" s="1"/>
  <c r="A159" i="153"/>
  <c r="L159" i="153"/>
  <c r="M159" i="153" s="1"/>
  <c r="A160" i="153"/>
  <c r="L160" i="153"/>
  <c r="M160" i="153" s="1"/>
  <c r="A161" i="153"/>
  <c r="L161" i="153"/>
  <c r="M161" i="153" s="1"/>
  <c r="A162" i="153"/>
  <c r="L162" i="153"/>
  <c r="M162" i="153" s="1"/>
  <c r="A163" i="153"/>
  <c r="L163" i="153"/>
  <c r="M163" i="153" s="1"/>
  <c r="A164" i="153"/>
  <c r="L164" i="153"/>
  <c r="M164" i="153" s="1"/>
  <c r="A165" i="153"/>
  <c r="L165" i="153"/>
  <c r="M165" i="153" s="1"/>
  <c r="A166" i="153"/>
  <c r="L166" i="153"/>
  <c r="M166" i="153" s="1"/>
  <c r="A167" i="153"/>
  <c r="L167" i="153"/>
  <c r="M167" i="153" s="1"/>
  <c r="A168" i="153"/>
  <c r="L168" i="153"/>
  <c r="M168" i="153" s="1"/>
  <c r="A169" i="153"/>
  <c r="L169" i="153"/>
  <c r="M169" i="153" s="1"/>
  <c r="A170" i="153"/>
  <c r="L170" i="153"/>
  <c r="M170" i="153" s="1"/>
  <c r="A171" i="153"/>
  <c r="L171" i="153"/>
  <c r="M171" i="153" s="1"/>
  <c r="A172" i="153"/>
  <c r="L172" i="153"/>
  <c r="M172" i="153" s="1"/>
  <c r="A173" i="153"/>
  <c r="L173" i="153"/>
  <c r="M173" i="153" s="1"/>
  <c r="A174" i="153"/>
  <c r="L174" i="153"/>
  <c r="M174" i="153" s="1"/>
  <c r="A175" i="153"/>
  <c r="L175" i="153"/>
  <c r="M175" i="153" s="1"/>
  <c r="A176" i="153"/>
  <c r="L176" i="153"/>
  <c r="M176" i="153" s="1"/>
  <c r="A177" i="153"/>
  <c r="L177" i="153"/>
  <c r="M177" i="153" s="1"/>
  <c r="A178" i="153"/>
  <c r="L178" i="153"/>
  <c r="M178" i="153" s="1"/>
  <c r="A179" i="153"/>
  <c r="L179" i="153"/>
  <c r="M179" i="153" s="1"/>
  <c r="A180" i="153"/>
  <c r="L180" i="153"/>
  <c r="M180" i="153" s="1"/>
  <c r="A181" i="153"/>
  <c r="L181" i="153"/>
  <c r="M181" i="153" s="1"/>
  <c r="A182" i="153"/>
  <c r="L182" i="153"/>
  <c r="M182" i="153" s="1"/>
  <c r="A183" i="153"/>
  <c r="L183" i="153"/>
  <c r="M183" i="153" s="1"/>
  <c r="A184" i="153"/>
  <c r="L184" i="153"/>
  <c r="M184" i="153" s="1"/>
  <c r="A185" i="153"/>
  <c r="L185" i="153"/>
  <c r="M185" i="153" s="1"/>
  <c r="A186" i="153"/>
  <c r="L186" i="153"/>
  <c r="M186" i="153" s="1"/>
  <c r="A187" i="153"/>
  <c r="L187" i="153"/>
  <c r="M187" i="153" s="1"/>
  <c r="A188" i="153"/>
  <c r="L188" i="153"/>
  <c r="M188" i="153" s="1"/>
  <c r="A189" i="153"/>
  <c r="L189" i="153"/>
  <c r="M189" i="153" s="1"/>
  <c r="A190" i="153"/>
  <c r="L190" i="153"/>
  <c r="M190" i="153" s="1"/>
  <c r="A191" i="153"/>
  <c r="L191" i="153"/>
  <c r="M191" i="153" s="1"/>
  <c r="A192" i="153"/>
  <c r="L192" i="153"/>
  <c r="M192" i="153" s="1"/>
  <c r="A193" i="153"/>
  <c r="L193" i="153"/>
  <c r="M193" i="153" s="1"/>
  <c r="A194" i="153"/>
  <c r="L194" i="153"/>
  <c r="M194" i="153" s="1"/>
  <c r="A195" i="153"/>
  <c r="L195" i="153"/>
  <c r="M195" i="153" s="1"/>
  <c r="A196" i="153"/>
  <c r="L196" i="153"/>
  <c r="M196" i="153" s="1"/>
  <c r="A197" i="153"/>
  <c r="L197" i="153"/>
  <c r="M197" i="153" s="1"/>
  <c r="A198" i="153"/>
  <c r="L198" i="153"/>
  <c r="M198" i="153" s="1"/>
  <c r="A199" i="153"/>
  <c r="L199" i="153"/>
  <c r="M199" i="153" s="1"/>
  <c r="A200" i="153"/>
  <c r="L200" i="153"/>
  <c r="M200" i="153" s="1"/>
  <c r="A201" i="153"/>
  <c r="L201" i="153"/>
  <c r="M201" i="153" s="1"/>
  <c r="A202" i="153"/>
  <c r="L202" i="153"/>
  <c r="M202" i="153" s="1"/>
  <c r="A203" i="153"/>
  <c r="L203" i="153"/>
  <c r="M203" i="153" s="1"/>
  <c r="A204" i="153"/>
  <c r="L204" i="153"/>
  <c r="M204" i="153" s="1"/>
  <c r="A205" i="153"/>
  <c r="L205" i="153"/>
  <c r="M205" i="153" s="1"/>
  <c r="A206" i="153"/>
  <c r="L206" i="153"/>
  <c r="M206" i="153" s="1"/>
  <c r="A207" i="153"/>
  <c r="L207" i="153"/>
  <c r="M207" i="153" s="1"/>
  <c r="A208" i="153"/>
  <c r="L208" i="153"/>
  <c r="M208" i="153" s="1"/>
  <c r="A209" i="153"/>
  <c r="L209" i="153"/>
  <c r="M209" i="153" s="1"/>
  <c r="A210" i="153"/>
  <c r="L210" i="153"/>
  <c r="M210" i="153" s="1"/>
  <c r="A211" i="153"/>
  <c r="L211" i="153"/>
  <c r="M211" i="153" s="1"/>
  <c r="A212" i="153"/>
  <c r="L212" i="153"/>
  <c r="M212" i="153" s="1"/>
  <c r="A213" i="153"/>
  <c r="L213" i="153"/>
  <c r="M213" i="153" s="1"/>
  <c r="A214" i="153"/>
  <c r="L214" i="153"/>
  <c r="M214" i="153" s="1"/>
  <c r="A215" i="153"/>
  <c r="L215" i="153"/>
  <c r="M215" i="153" s="1"/>
  <c r="A216" i="153"/>
  <c r="L216" i="153"/>
  <c r="M216" i="153" s="1"/>
  <c r="A217" i="153"/>
  <c r="L217" i="153"/>
  <c r="M217" i="153" s="1"/>
  <c r="A218" i="153"/>
  <c r="L218" i="153"/>
  <c r="M218" i="153" s="1"/>
  <c r="A219" i="153"/>
  <c r="L219" i="153"/>
  <c r="M219" i="153" s="1"/>
  <c r="A220" i="153"/>
  <c r="L220" i="153"/>
  <c r="M220" i="153" s="1"/>
  <c r="A221" i="153"/>
  <c r="L221" i="153"/>
  <c r="M221" i="153" s="1"/>
  <c r="A222" i="153"/>
  <c r="L222" i="153"/>
  <c r="M222" i="153" s="1"/>
  <c r="A223" i="153"/>
  <c r="L223" i="153"/>
  <c r="M223" i="153" s="1"/>
  <c r="A224" i="153"/>
  <c r="L224" i="153"/>
  <c r="M224" i="153" s="1"/>
  <c r="A225" i="153"/>
  <c r="L225" i="153"/>
  <c r="M225" i="153" s="1"/>
  <c r="A226" i="153"/>
  <c r="L226" i="153"/>
  <c r="M226" i="153" s="1"/>
  <c r="A227" i="153"/>
  <c r="L227" i="153"/>
  <c r="M227" i="153" s="1"/>
  <c r="A228" i="153"/>
  <c r="L228" i="153"/>
  <c r="M228" i="153" s="1"/>
  <c r="A229" i="153"/>
  <c r="L229" i="153"/>
  <c r="M229" i="153" s="1"/>
  <c r="A230" i="153"/>
  <c r="L230" i="153"/>
  <c r="M230" i="153" s="1"/>
  <c r="A231" i="153"/>
  <c r="L231" i="153"/>
  <c r="M231" i="153" s="1"/>
  <c r="A232" i="153"/>
  <c r="L232" i="153"/>
  <c r="M232" i="153" s="1"/>
  <c r="A233" i="153"/>
  <c r="L233" i="153"/>
  <c r="M233" i="153" s="1"/>
  <c r="A234" i="153"/>
  <c r="L234" i="153"/>
  <c r="M234" i="153" s="1"/>
  <c r="A235" i="153"/>
  <c r="L235" i="153"/>
  <c r="M235" i="153" s="1"/>
  <c r="A236" i="153"/>
  <c r="L236" i="153"/>
  <c r="M236" i="153" s="1"/>
  <c r="A237" i="153"/>
  <c r="L237" i="153"/>
  <c r="M237" i="153" s="1"/>
  <c r="A238" i="153"/>
  <c r="L238" i="153"/>
  <c r="M238" i="153" s="1"/>
  <c r="A239" i="153"/>
  <c r="L239" i="153"/>
  <c r="M239" i="153" s="1"/>
  <c r="A240" i="153"/>
  <c r="L240" i="153"/>
  <c r="M240" i="153" s="1"/>
  <c r="A241" i="153"/>
  <c r="L241" i="153"/>
  <c r="M241" i="153" s="1"/>
  <c r="A242" i="153"/>
  <c r="L242" i="153"/>
  <c r="M242" i="153" s="1"/>
  <c r="A243" i="153"/>
  <c r="L243" i="153"/>
  <c r="M243" i="153" s="1"/>
  <c r="A244" i="153"/>
  <c r="L244" i="153"/>
  <c r="M244" i="153" s="1"/>
  <c r="A245" i="153"/>
  <c r="L245" i="153"/>
  <c r="M245" i="153" s="1"/>
  <c r="A246" i="153"/>
  <c r="L246" i="153"/>
  <c r="M246" i="153" s="1"/>
  <c r="A247" i="153"/>
  <c r="L247" i="153"/>
  <c r="M247" i="153" s="1"/>
  <c r="A248" i="153"/>
  <c r="L248" i="153"/>
  <c r="M248" i="153" s="1"/>
  <c r="A249" i="153"/>
  <c r="L249" i="153"/>
  <c r="M249" i="153" s="1"/>
  <c r="A250" i="153"/>
  <c r="L250" i="153"/>
  <c r="M250" i="153" s="1"/>
  <c r="A251" i="153"/>
  <c r="L251" i="153"/>
  <c r="M251" i="153" s="1"/>
  <c r="A252" i="153"/>
  <c r="L252" i="153"/>
  <c r="M252" i="153" s="1"/>
  <c r="A253" i="153"/>
  <c r="L253" i="153"/>
  <c r="M253" i="153" s="1"/>
  <c r="A254" i="153"/>
  <c r="L254" i="153"/>
  <c r="M254" i="153" s="1"/>
  <c r="A255" i="153"/>
  <c r="L255" i="153"/>
  <c r="M255" i="153" s="1"/>
  <c r="A256" i="153"/>
  <c r="L256" i="153"/>
  <c r="M256" i="153" s="1"/>
  <c r="A257" i="153"/>
  <c r="L257" i="153"/>
  <c r="M257" i="153" s="1"/>
  <c r="A258" i="153"/>
  <c r="L258" i="153"/>
  <c r="M258" i="153" s="1"/>
  <c r="A259" i="153"/>
  <c r="L259" i="153"/>
  <c r="M259" i="153" s="1"/>
  <c r="A260" i="153"/>
  <c r="L260" i="153"/>
  <c r="M260" i="153" s="1"/>
  <c r="A261" i="153"/>
  <c r="L261" i="153"/>
  <c r="M261" i="153" s="1"/>
  <c r="A262" i="153"/>
  <c r="L262" i="153"/>
  <c r="M262" i="153" s="1"/>
  <c r="A263" i="153"/>
  <c r="L263" i="153"/>
  <c r="M263" i="153" s="1"/>
  <c r="A264" i="153"/>
  <c r="L264" i="153"/>
  <c r="M264" i="153" s="1"/>
  <c r="A265" i="153"/>
  <c r="L265" i="153"/>
  <c r="M265" i="153" s="1"/>
  <c r="A266" i="153"/>
  <c r="L266" i="153"/>
  <c r="M266" i="153" s="1"/>
  <c r="A267" i="153"/>
  <c r="L267" i="153"/>
  <c r="M267" i="153" s="1"/>
  <c r="A268" i="153"/>
  <c r="L268" i="153"/>
  <c r="M268" i="153" s="1"/>
  <c r="A269" i="153"/>
  <c r="L269" i="153"/>
  <c r="M269" i="153" s="1"/>
  <c r="A270" i="153"/>
  <c r="L270" i="153"/>
  <c r="M270" i="153" s="1"/>
  <c r="A271" i="153"/>
  <c r="L271" i="153"/>
  <c r="M271" i="153" s="1"/>
  <c r="A272" i="153"/>
  <c r="L272" i="153"/>
  <c r="M272" i="153" s="1"/>
  <c r="A273" i="153"/>
  <c r="L273" i="153"/>
  <c r="M273" i="153" s="1"/>
  <c r="A274" i="153"/>
  <c r="L274" i="153"/>
  <c r="M274" i="153" s="1"/>
  <c r="A275" i="153"/>
  <c r="L275" i="153"/>
  <c r="M275" i="153" s="1"/>
  <c r="A276" i="153"/>
  <c r="L276" i="153"/>
  <c r="M276" i="153" s="1"/>
  <c r="A277" i="153"/>
  <c r="L277" i="153"/>
  <c r="M277" i="153" s="1"/>
  <c r="U29" i="142" l="1"/>
  <c r="U30" i="142"/>
  <c r="U31" i="142"/>
  <c r="U32" i="142"/>
  <c r="Y7" i="135"/>
  <c r="Y8" i="135"/>
  <c r="Y9" i="135"/>
  <c r="Y10" i="135"/>
  <c r="Y11" i="135"/>
  <c r="Y12" i="135"/>
  <c r="Y13" i="135"/>
  <c r="Y14" i="135"/>
  <c r="Y15" i="135"/>
  <c r="Y16" i="135"/>
  <c r="Y17" i="135"/>
  <c r="Y18" i="135"/>
  <c r="Y19" i="135"/>
  <c r="Y20" i="135"/>
  <c r="Y21" i="135"/>
  <c r="Y22" i="135"/>
  <c r="Y23" i="135"/>
  <c r="Y24" i="135"/>
  <c r="Y25" i="135"/>
  <c r="Y26" i="135"/>
  <c r="X7" i="135"/>
  <c r="X8" i="135"/>
  <c r="X9" i="135"/>
  <c r="X10" i="135"/>
  <c r="X11" i="135"/>
  <c r="X12" i="135"/>
  <c r="X13" i="135"/>
  <c r="X14" i="135"/>
  <c r="X15" i="135"/>
  <c r="X16" i="135"/>
  <c r="X17" i="135"/>
  <c r="X18" i="135"/>
  <c r="X19" i="135"/>
  <c r="X20" i="135"/>
  <c r="X21" i="135"/>
  <c r="X22" i="135"/>
  <c r="X23" i="135"/>
  <c r="X24" i="135"/>
  <c r="X25" i="135"/>
  <c r="X26" i="135"/>
  <c r="U37" i="141"/>
  <c r="U38" i="141"/>
  <c r="U39" i="141"/>
  <c r="U32" i="134"/>
  <c r="U33" i="134"/>
  <c r="Y6" i="135"/>
  <c r="AI14" i="142" l="1"/>
  <c r="AI16" i="142"/>
  <c r="AI9" i="134"/>
  <c r="AQ12" i="135"/>
  <c r="AO26" i="37"/>
  <c r="Z7" i="145" l="1"/>
  <c r="Z8" i="145"/>
  <c r="Z9" i="145"/>
  <c r="Z10" i="145"/>
  <c r="Z11" i="145"/>
  <c r="Z12" i="145"/>
  <c r="Z13" i="145"/>
  <c r="Z14" i="145"/>
  <c r="Z15" i="145"/>
  <c r="Z16" i="145"/>
  <c r="Z17" i="145"/>
  <c r="Z18" i="145"/>
  <c r="Z6" i="145"/>
  <c r="Z7" i="143"/>
  <c r="Z8" i="143"/>
  <c r="Z9" i="143"/>
  <c r="Z10" i="143"/>
  <c r="Z11" i="143"/>
  <c r="Z12" i="143"/>
  <c r="Z13" i="143"/>
  <c r="Z14" i="143"/>
  <c r="Z6" i="143"/>
  <c r="Z7" i="142"/>
  <c r="Z8" i="142"/>
  <c r="Z9" i="142"/>
  <c r="Z10" i="142"/>
  <c r="Z11" i="142"/>
  <c r="Z12" i="142"/>
  <c r="Z13" i="142"/>
  <c r="Z14" i="142"/>
  <c r="Z15" i="142"/>
  <c r="Z16" i="142"/>
  <c r="Z17" i="142"/>
  <c r="Z18" i="142"/>
  <c r="Z19" i="142"/>
  <c r="Z20" i="142"/>
  <c r="Z21" i="142"/>
  <c r="Z22" i="142"/>
  <c r="Z23" i="142"/>
  <c r="Z24" i="142"/>
  <c r="Z25" i="142"/>
  <c r="Z26" i="142"/>
  <c r="Z27" i="142"/>
  <c r="Z28" i="142"/>
  <c r="Z29" i="142"/>
  <c r="Z30" i="142"/>
  <c r="Z31" i="142"/>
  <c r="Z32" i="142"/>
  <c r="Z33" i="142"/>
  <c r="Z34" i="142"/>
  <c r="Z35" i="142"/>
  <c r="Z36" i="142"/>
  <c r="Z37" i="142"/>
  <c r="Z38" i="142"/>
  <c r="Z6" i="142"/>
  <c r="Z7" i="141"/>
  <c r="Z8" i="141"/>
  <c r="Z9" i="141"/>
  <c r="Z10" i="141"/>
  <c r="Z11" i="141"/>
  <c r="Z12" i="141"/>
  <c r="Z13" i="141"/>
  <c r="Z14" i="141"/>
  <c r="Z15" i="141"/>
  <c r="Z16" i="141"/>
  <c r="Z17" i="141"/>
  <c r="Z18" i="141"/>
  <c r="Z19" i="141"/>
  <c r="Z20" i="141"/>
  <c r="Z21" i="141"/>
  <c r="Z22" i="141"/>
  <c r="Z23" i="141"/>
  <c r="Z24" i="141"/>
  <c r="Z25" i="141"/>
  <c r="Z26" i="141"/>
  <c r="Z27" i="141"/>
  <c r="Z28" i="141"/>
  <c r="Z29" i="141"/>
  <c r="Z30" i="141"/>
  <c r="Z31" i="141"/>
  <c r="Z32" i="141"/>
  <c r="Z33" i="141"/>
  <c r="Z34" i="141"/>
  <c r="Z6" i="141"/>
  <c r="Z7" i="134"/>
  <c r="Z8" i="134"/>
  <c r="Z9" i="134"/>
  <c r="Z10" i="134"/>
  <c r="Z11" i="134"/>
  <c r="Z12" i="134"/>
  <c r="Z13" i="134"/>
  <c r="Z14" i="134"/>
  <c r="Z15" i="134"/>
  <c r="Z16" i="134"/>
  <c r="Z17" i="134"/>
  <c r="Z18" i="134"/>
  <c r="Z19" i="134"/>
  <c r="Z20" i="134"/>
  <c r="Z21" i="134"/>
  <c r="Z22" i="134"/>
  <c r="Z23" i="134"/>
  <c r="Z24" i="134"/>
  <c r="Z25" i="134"/>
  <c r="Z26" i="134"/>
  <c r="Z6" i="134"/>
  <c r="AF7" i="135"/>
  <c r="AF8" i="135"/>
  <c r="AF9" i="135"/>
  <c r="AF10" i="135"/>
  <c r="AF11" i="135"/>
  <c r="AF12" i="135"/>
  <c r="AF13" i="135"/>
  <c r="AF14" i="135"/>
  <c r="AF15" i="135"/>
  <c r="AF16" i="135"/>
  <c r="AF17" i="135"/>
  <c r="AF18" i="135"/>
  <c r="AF19" i="135"/>
  <c r="AF20" i="135"/>
  <c r="AF21" i="135"/>
  <c r="AF22" i="135"/>
  <c r="AF23" i="135"/>
  <c r="AF24" i="135"/>
  <c r="AF25" i="135"/>
  <c r="AF26" i="135"/>
  <c r="AF27" i="135"/>
  <c r="AF28" i="135"/>
  <c r="AF29" i="135"/>
  <c r="AF30" i="135"/>
  <c r="AF31" i="135"/>
  <c r="AF32" i="135"/>
  <c r="AF33" i="135"/>
  <c r="AF6" i="135"/>
  <c r="AF7" i="140"/>
  <c r="AF8" i="140"/>
  <c r="AF9" i="140"/>
  <c r="AF10" i="140"/>
  <c r="AF11" i="140"/>
  <c r="AF12" i="140"/>
  <c r="AF13" i="140"/>
  <c r="AF14" i="140"/>
  <c r="AF15" i="140"/>
  <c r="AF16" i="140"/>
  <c r="AF17" i="140"/>
  <c r="AF18" i="140"/>
  <c r="AF19" i="140"/>
  <c r="AF20" i="140"/>
  <c r="AF21" i="140"/>
  <c r="AF22" i="140"/>
  <c r="AF23" i="140"/>
  <c r="AF24" i="140"/>
  <c r="AF25" i="140"/>
  <c r="AF26" i="140"/>
  <c r="AF27" i="140"/>
  <c r="AF28" i="140"/>
  <c r="AF29" i="140"/>
  <c r="AF30" i="140"/>
  <c r="AF31" i="140"/>
  <c r="AF32" i="140"/>
  <c r="AF6" i="140"/>
  <c r="AF7" i="37"/>
  <c r="AF8" i="37"/>
  <c r="AF9" i="37"/>
  <c r="AF10" i="37"/>
  <c r="AF11" i="37"/>
  <c r="AF12" i="37"/>
  <c r="AF13" i="37"/>
  <c r="AF14" i="37"/>
  <c r="AF15" i="37"/>
  <c r="AF16" i="37"/>
  <c r="AF17" i="37"/>
  <c r="AF18" i="37"/>
  <c r="AF19" i="37"/>
  <c r="AF20" i="37"/>
  <c r="AF21" i="37"/>
  <c r="AF22" i="37"/>
  <c r="AF23" i="37"/>
  <c r="AF24" i="37"/>
  <c r="AF25" i="37"/>
  <c r="AF26" i="37"/>
  <c r="AF27" i="37"/>
  <c r="AF28" i="37"/>
  <c r="AF29" i="37"/>
  <c r="AF30" i="37"/>
  <c r="AF31" i="37"/>
  <c r="AF32" i="37"/>
  <c r="AF33" i="37"/>
  <c r="AF34" i="37"/>
  <c r="AF35" i="37"/>
  <c r="AF36" i="37"/>
  <c r="AF37" i="37"/>
  <c r="AF38" i="37"/>
  <c r="AF39" i="37"/>
  <c r="AF40" i="37"/>
  <c r="AF41" i="37"/>
  <c r="AF42" i="37"/>
  <c r="AF43" i="37"/>
  <c r="AF44" i="37"/>
  <c r="AF45" i="37"/>
  <c r="AF46" i="37"/>
  <c r="AF47" i="37"/>
  <c r="AF48" i="37"/>
  <c r="AF49" i="37"/>
  <c r="AF50" i="37"/>
  <c r="AF51" i="37"/>
  <c r="AF52" i="37"/>
  <c r="AF53" i="37"/>
  <c r="AF54" i="37"/>
  <c r="AF55" i="37"/>
  <c r="AF56" i="37"/>
  <c r="AF57" i="37"/>
  <c r="AF6" i="37"/>
  <c r="R7" i="142" l="1"/>
  <c r="R8" i="142"/>
  <c r="R9" i="142"/>
  <c r="R10" i="142"/>
  <c r="R11" i="142"/>
  <c r="R12" i="142"/>
  <c r="R13" i="142"/>
  <c r="R14" i="142"/>
  <c r="R15" i="142"/>
  <c r="R16" i="142"/>
  <c r="R17" i="142"/>
  <c r="R18" i="142"/>
  <c r="R19" i="142"/>
  <c r="R20" i="142"/>
  <c r="R21" i="142"/>
  <c r="R22" i="142"/>
  <c r="R23" i="142"/>
  <c r="R24" i="142"/>
  <c r="R25" i="142"/>
  <c r="R26" i="142"/>
  <c r="R27" i="142"/>
  <c r="R28" i="142"/>
  <c r="R29" i="142"/>
  <c r="R30" i="142"/>
  <c r="R31" i="142"/>
  <c r="R32" i="142"/>
  <c r="R33" i="142"/>
  <c r="R34" i="142"/>
  <c r="R35" i="142"/>
  <c r="R36" i="142"/>
  <c r="R37" i="142"/>
  <c r="R38" i="142"/>
  <c r="R39" i="142"/>
  <c r="R40" i="142"/>
  <c r="R41" i="142"/>
  <c r="R42" i="142"/>
  <c r="R43" i="142"/>
  <c r="R44" i="142"/>
  <c r="R45" i="142"/>
  <c r="R46" i="142"/>
  <c r="R6" i="142"/>
  <c r="R7" i="141"/>
  <c r="R8" i="141"/>
  <c r="R9" i="141"/>
  <c r="R10" i="141"/>
  <c r="R11" i="141"/>
  <c r="R12" i="141"/>
  <c r="R13" i="141"/>
  <c r="R14" i="141"/>
  <c r="R15" i="141"/>
  <c r="R16" i="141"/>
  <c r="R17" i="141"/>
  <c r="R18" i="141"/>
  <c r="R19" i="141"/>
  <c r="R20" i="141"/>
  <c r="R21" i="141"/>
  <c r="R22" i="141"/>
  <c r="R23" i="141"/>
  <c r="R24" i="141"/>
  <c r="R25" i="141"/>
  <c r="R26" i="141"/>
  <c r="R27" i="141"/>
  <c r="R28" i="141"/>
  <c r="R29" i="141"/>
  <c r="R30" i="141"/>
  <c r="R31" i="141"/>
  <c r="R32" i="141"/>
  <c r="R33" i="141"/>
  <c r="R34" i="141"/>
  <c r="R35" i="141"/>
  <c r="R36" i="141"/>
  <c r="R37" i="141"/>
  <c r="R38" i="141"/>
  <c r="R6" i="141"/>
  <c r="R7" i="134"/>
  <c r="R8" i="134"/>
  <c r="R9" i="134"/>
  <c r="R10" i="134"/>
  <c r="R11" i="134"/>
  <c r="R12" i="134"/>
  <c r="R13" i="134"/>
  <c r="R14" i="134"/>
  <c r="R15" i="134"/>
  <c r="R16" i="134"/>
  <c r="R17" i="134"/>
  <c r="R18" i="134"/>
  <c r="R19" i="134"/>
  <c r="R20" i="134"/>
  <c r="R21" i="134"/>
  <c r="R22" i="134"/>
  <c r="R23" i="134"/>
  <c r="R24" i="134"/>
  <c r="R25" i="134"/>
  <c r="R26" i="134"/>
  <c r="R27" i="134"/>
  <c r="R28" i="134"/>
  <c r="R6" i="134"/>
  <c r="V7" i="135"/>
  <c r="V8" i="135"/>
  <c r="V9" i="135"/>
  <c r="V10" i="135"/>
  <c r="V11" i="135"/>
  <c r="V12" i="135"/>
  <c r="V13" i="135"/>
  <c r="V14" i="135"/>
  <c r="V15" i="135"/>
  <c r="V16" i="135"/>
  <c r="V17" i="135"/>
  <c r="V18" i="135"/>
  <c r="V19" i="135"/>
  <c r="V20" i="135"/>
  <c r="V21" i="135"/>
  <c r="V22" i="135"/>
  <c r="V23" i="135"/>
  <c r="V24" i="135"/>
  <c r="V6" i="135"/>
  <c r="V7" i="140"/>
  <c r="V8" i="140"/>
  <c r="V9" i="140"/>
  <c r="V10" i="140"/>
  <c r="V11" i="140"/>
  <c r="V12" i="140"/>
  <c r="V13" i="140"/>
  <c r="V14" i="140"/>
  <c r="V15" i="140"/>
  <c r="V16" i="140"/>
  <c r="V17" i="140"/>
  <c r="V18" i="140"/>
  <c r="V19" i="140"/>
  <c r="V20" i="140"/>
  <c r="V21" i="140"/>
  <c r="V22" i="140"/>
  <c r="V23" i="140"/>
  <c r="V24" i="140"/>
  <c r="V25" i="140"/>
  <c r="V26" i="140"/>
  <c r="V27" i="140"/>
  <c r="V28" i="140"/>
  <c r="V29" i="140"/>
  <c r="V30" i="140"/>
  <c r="V31" i="140"/>
  <c r="V6" i="140"/>
  <c r="V7" i="37"/>
  <c r="V8" i="37"/>
  <c r="V9" i="37"/>
  <c r="V10" i="37"/>
  <c r="V11" i="37"/>
  <c r="V12" i="37"/>
  <c r="V13" i="37"/>
  <c r="V14" i="37"/>
  <c r="V15" i="37"/>
  <c r="V16" i="37"/>
  <c r="V17" i="37"/>
  <c r="V18" i="37"/>
  <c r="V19" i="37"/>
  <c r="V20" i="37"/>
  <c r="V21" i="37"/>
  <c r="V22" i="37"/>
  <c r="V23" i="37"/>
  <c r="V24" i="37"/>
  <c r="V25" i="37"/>
  <c r="V26" i="37"/>
  <c r="V27" i="37"/>
  <c r="V28" i="37"/>
  <c r="V29" i="37"/>
  <c r="V30" i="37"/>
  <c r="V31" i="37"/>
  <c r="V32" i="37"/>
  <c r="V33" i="37"/>
  <c r="V34" i="37"/>
  <c r="V35" i="37"/>
  <c r="V36" i="37"/>
  <c r="V37" i="37"/>
  <c r="V38" i="37"/>
  <c r="V39" i="37"/>
  <c r="V40" i="37"/>
  <c r="V41" i="37"/>
  <c r="V42" i="37"/>
  <c r="V43" i="37"/>
  <c r="V44" i="37"/>
  <c r="V45" i="37"/>
  <c r="V46" i="37"/>
  <c r="V47" i="37"/>
  <c r="V48" i="37"/>
  <c r="V49" i="37"/>
  <c r="V50" i="37"/>
  <c r="V51" i="37"/>
  <c r="V52" i="37"/>
  <c r="V53" i="37"/>
  <c r="V54" i="37"/>
  <c r="V55" i="37"/>
  <c r="V56" i="37"/>
  <c r="V57" i="37"/>
  <c r="V58" i="37"/>
  <c r="V59" i="37"/>
  <c r="V6" i="37"/>
  <c r="A33" i="155" l="1"/>
  <c r="L33" i="155"/>
  <c r="A34" i="155"/>
  <c r="L34" i="155"/>
  <c r="A35" i="155"/>
  <c r="L35" i="155"/>
  <c r="A36" i="155"/>
  <c r="L36" i="155"/>
  <c r="A37" i="155"/>
  <c r="L37" i="155"/>
  <c r="A38" i="155"/>
  <c r="L38" i="155"/>
  <c r="A39" i="155"/>
  <c r="L39" i="155"/>
  <c r="A40" i="155"/>
  <c r="L40" i="155"/>
  <c r="A41" i="155"/>
  <c r="L41" i="155"/>
  <c r="A42" i="155"/>
  <c r="L42" i="155"/>
  <c r="A43" i="155"/>
  <c r="L43" i="155"/>
  <c r="A144" i="128" l="1"/>
  <c r="K144" i="128"/>
  <c r="L144" i="128" s="1"/>
  <c r="A145" i="128"/>
  <c r="K145" i="128"/>
  <c r="L145" i="128" s="1"/>
  <c r="A146" i="128"/>
  <c r="K146" i="128"/>
  <c r="L146" i="128" s="1"/>
  <c r="A147" i="128"/>
  <c r="K147" i="128"/>
  <c r="L147" i="128" s="1"/>
  <c r="A148" i="128"/>
  <c r="K148" i="128"/>
  <c r="L148" i="128" s="1"/>
  <c r="A149" i="128"/>
  <c r="K149" i="128"/>
  <c r="L149" i="128" s="1"/>
  <c r="A150" i="128"/>
  <c r="K150" i="128"/>
  <c r="L150" i="128" s="1"/>
  <c r="A151" i="128"/>
  <c r="K151" i="128"/>
  <c r="L151" i="128" s="1"/>
  <c r="A152" i="128"/>
  <c r="K152" i="128"/>
  <c r="L152" i="128" s="1"/>
  <c r="A153" i="128"/>
  <c r="K153" i="128"/>
  <c r="L153" i="128" s="1"/>
  <c r="A154" i="128"/>
  <c r="K154" i="128"/>
  <c r="L154" i="128" s="1"/>
  <c r="A155" i="128"/>
  <c r="K155" i="128"/>
  <c r="L155" i="128" s="1"/>
  <c r="A156" i="128"/>
  <c r="K156" i="128"/>
  <c r="L156" i="128" s="1"/>
  <c r="A157" i="128"/>
  <c r="K157" i="128"/>
  <c r="L157" i="128" s="1"/>
  <c r="A158" i="128"/>
  <c r="K158" i="128"/>
  <c r="L158" i="128" s="1"/>
  <c r="A159" i="128"/>
  <c r="K159" i="128"/>
  <c r="L159" i="128" s="1"/>
  <c r="A160" i="128"/>
  <c r="K160" i="128"/>
  <c r="L160" i="128" s="1"/>
  <c r="A161" i="128"/>
  <c r="K161" i="128"/>
  <c r="L161" i="128" s="1"/>
  <c r="A162" i="128"/>
  <c r="K162" i="128"/>
  <c r="L162" i="128" s="1"/>
  <c r="A163" i="128"/>
  <c r="K163" i="128"/>
  <c r="L163" i="128" s="1"/>
  <c r="A164" i="128"/>
  <c r="K164" i="128"/>
  <c r="L164" i="128" s="1"/>
  <c r="A165" i="128"/>
  <c r="K165" i="128"/>
  <c r="L165" i="128" s="1"/>
  <c r="A166" i="128"/>
  <c r="K166" i="128"/>
  <c r="L166" i="128" s="1"/>
  <c r="A167" i="128"/>
  <c r="K167" i="128"/>
  <c r="L167" i="128" s="1"/>
  <c r="A168" i="128"/>
  <c r="K168" i="128"/>
  <c r="L168" i="128" s="1"/>
  <c r="A169" i="128"/>
  <c r="K169" i="128"/>
  <c r="L169" i="128" s="1"/>
  <c r="A170" i="128"/>
  <c r="K170" i="128"/>
  <c r="L170" i="128" s="1"/>
  <c r="A171" i="128"/>
  <c r="K171" i="128"/>
  <c r="L171" i="128" s="1"/>
  <c r="A172" i="128"/>
  <c r="K172" i="128"/>
  <c r="L172" i="128" s="1"/>
  <c r="A173" i="128"/>
  <c r="K173" i="128"/>
  <c r="L173" i="128" s="1"/>
  <c r="A174" i="128"/>
  <c r="K174" i="128"/>
  <c r="L174" i="128" s="1"/>
  <c r="A175" i="128"/>
  <c r="K175" i="128"/>
  <c r="L175" i="128"/>
  <c r="A176" i="128"/>
  <c r="K176" i="128"/>
  <c r="L176" i="128" s="1"/>
  <c r="A177" i="128"/>
  <c r="K177" i="128"/>
  <c r="L177" i="128" s="1"/>
  <c r="A178" i="128"/>
  <c r="K178" i="128"/>
  <c r="L178" i="128" s="1"/>
  <c r="A179" i="128"/>
  <c r="K179" i="128"/>
  <c r="L179" i="128" s="1"/>
  <c r="A180" i="128"/>
  <c r="K180" i="128"/>
  <c r="L180" i="128" s="1"/>
  <c r="A181" i="128"/>
  <c r="K181" i="128"/>
  <c r="L181" i="128" s="1"/>
  <c r="A182" i="128"/>
  <c r="K182" i="128"/>
  <c r="L182" i="128" s="1"/>
  <c r="A183" i="128"/>
  <c r="K183" i="128"/>
  <c r="L183" i="128" s="1"/>
  <c r="A184" i="128"/>
  <c r="K184" i="128"/>
  <c r="L184" i="128" s="1"/>
  <c r="A185" i="128"/>
  <c r="K185" i="128"/>
  <c r="L185" i="128" s="1"/>
  <c r="A186" i="128"/>
  <c r="K186" i="128"/>
  <c r="L186" i="128" s="1"/>
  <c r="AA18" i="137" l="1"/>
  <c r="AA19" i="137"/>
  <c r="AA20" i="137"/>
  <c r="AA21" i="137"/>
  <c r="AA22" i="137"/>
  <c r="AA23" i="137"/>
  <c r="AA24" i="137"/>
  <c r="AA25" i="137"/>
  <c r="AA26" i="137"/>
  <c r="AA27" i="137"/>
  <c r="AA28" i="137"/>
  <c r="AA29" i="137"/>
  <c r="AK7" i="141"/>
  <c r="AL7" i="141"/>
  <c r="AM7" i="141"/>
  <c r="AT7" i="141"/>
  <c r="AK8" i="141"/>
  <c r="AL8" i="141"/>
  <c r="AM8" i="141"/>
  <c r="AT8" i="141"/>
  <c r="AK9" i="141"/>
  <c r="AL9" i="141"/>
  <c r="AM9" i="141"/>
  <c r="AT9" i="141"/>
  <c r="AK10" i="141"/>
  <c r="AL10" i="141"/>
  <c r="AM10" i="141"/>
  <c r="AT10" i="141"/>
  <c r="AK11" i="141"/>
  <c r="AL11" i="141"/>
  <c r="AM11" i="141"/>
  <c r="AT11" i="141"/>
  <c r="AK12" i="141"/>
  <c r="AL12" i="141"/>
  <c r="AM12" i="141"/>
  <c r="AT12" i="141"/>
  <c r="AK13" i="141"/>
  <c r="AL13" i="141"/>
  <c r="AM13" i="141"/>
  <c r="AT13" i="141"/>
  <c r="AK14" i="141"/>
  <c r="AL14" i="141"/>
  <c r="AM14" i="141"/>
  <c r="AT14" i="141"/>
  <c r="AK15" i="141"/>
  <c r="AL15" i="141"/>
  <c r="AM15" i="141"/>
  <c r="AT15" i="141"/>
  <c r="AK16" i="141"/>
  <c r="AL16" i="141"/>
  <c r="AM16" i="141"/>
  <c r="AT16" i="141"/>
  <c r="AK17" i="141"/>
  <c r="AL17" i="141"/>
  <c r="AM17" i="141"/>
  <c r="AT17" i="141"/>
  <c r="AK18" i="141"/>
  <c r="AL18" i="141"/>
  <c r="AM18" i="141"/>
  <c r="AT18" i="141"/>
  <c r="AK19" i="141"/>
  <c r="AL19" i="141"/>
  <c r="AM19" i="141"/>
  <c r="AT19" i="141"/>
  <c r="AK20" i="141"/>
  <c r="AL20" i="141"/>
  <c r="AM20" i="141"/>
  <c r="AT20" i="141"/>
  <c r="AK21" i="141"/>
  <c r="AL21" i="141"/>
  <c r="AM21" i="141"/>
  <c r="AT21" i="141"/>
  <c r="AK22" i="141"/>
  <c r="AL22" i="141"/>
  <c r="AM22" i="141"/>
  <c r="AT22" i="141"/>
  <c r="AK23" i="141"/>
  <c r="AL23" i="141"/>
  <c r="AM23" i="141"/>
  <c r="AT23" i="141"/>
  <c r="AK24" i="141"/>
  <c r="AL24" i="141"/>
  <c r="AM24" i="141"/>
  <c r="AT24" i="141"/>
  <c r="AK25" i="141"/>
  <c r="AL25" i="141"/>
  <c r="AM25" i="141"/>
  <c r="AT25" i="141"/>
  <c r="AK26" i="141"/>
  <c r="AL26" i="141"/>
  <c r="AM26" i="141"/>
  <c r="AT26" i="141"/>
  <c r="AK27" i="141"/>
  <c r="AL27" i="141"/>
  <c r="AM27" i="141"/>
  <c r="AT27" i="141"/>
  <c r="AK28" i="141"/>
  <c r="AL28" i="141"/>
  <c r="AM28" i="141"/>
  <c r="AT28" i="141"/>
  <c r="AK29" i="141"/>
  <c r="AL29" i="141"/>
  <c r="AM29" i="141"/>
  <c r="AT29" i="141"/>
  <c r="AK30" i="141"/>
  <c r="AL30" i="141"/>
  <c r="AM30" i="141"/>
  <c r="AT30" i="141"/>
  <c r="AK31" i="141"/>
  <c r="AL31" i="141"/>
  <c r="AM31" i="141"/>
  <c r="AT31" i="141"/>
  <c r="AK32" i="141"/>
  <c r="AL32" i="141"/>
  <c r="AM32" i="141"/>
  <c r="AT32" i="141"/>
  <c r="AK33" i="141"/>
  <c r="AL33" i="141"/>
  <c r="AM33" i="141"/>
  <c r="AT33" i="141"/>
  <c r="AK34" i="141"/>
  <c r="AL34" i="141"/>
  <c r="AM34" i="141"/>
  <c r="AT34" i="141"/>
  <c r="AK35" i="141"/>
  <c r="AL35" i="141"/>
  <c r="AM35" i="141"/>
  <c r="AT35" i="141"/>
  <c r="W36" i="141"/>
  <c r="AK36" i="141"/>
  <c r="AL36" i="141"/>
  <c r="AM36" i="141"/>
  <c r="AS36" i="141"/>
  <c r="AT36" i="141"/>
  <c r="AT6" i="141"/>
  <c r="AM6" i="141"/>
  <c r="AL6" i="141"/>
  <c r="AK6" i="141"/>
  <c r="M6" i="141"/>
  <c r="A8" i="116" l="1"/>
  <c r="AJ26" i="145" l="1"/>
  <c r="AI26" i="145"/>
  <c r="AH26" i="145"/>
  <c r="W26" i="145"/>
  <c r="T26" i="145"/>
  <c r="L26" i="145"/>
  <c r="AJ25" i="145"/>
  <c r="AI25" i="145"/>
  <c r="AH25" i="145"/>
  <c r="W25" i="145"/>
  <c r="T25" i="145"/>
  <c r="L25" i="145"/>
  <c r="AJ24" i="145"/>
  <c r="AI24" i="145"/>
  <c r="AH24" i="145"/>
  <c r="W24" i="145"/>
  <c r="T24" i="145"/>
  <c r="L24" i="145"/>
  <c r="AJ23" i="145"/>
  <c r="AI23" i="145"/>
  <c r="AH23" i="145"/>
  <c r="W23" i="145"/>
  <c r="T23" i="145"/>
  <c r="L23" i="145"/>
  <c r="AJ22" i="145"/>
  <c r="AI22" i="145"/>
  <c r="AH22" i="145"/>
  <c r="W22" i="145"/>
  <c r="T22" i="145"/>
  <c r="L22" i="145"/>
  <c r="AJ21" i="145"/>
  <c r="AI21" i="145"/>
  <c r="AH21" i="145"/>
  <c r="W21" i="145"/>
  <c r="T21" i="145"/>
  <c r="L21" i="145"/>
  <c r="AJ20" i="145"/>
  <c r="AI20" i="145"/>
  <c r="AH20" i="145"/>
  <c r="W20" i="145"/>
  <c r="T20" i="145"/>
  <c r="L20" i="145"/>
  <c r="AJ19" i="145"/>
  <c r="AI19" i="145"/>
  <c r="AH19" i="145"/>
  <c r="W19" i="145"/>
  <c r="T19" i="145"/>
  <c r="L19" i="145"/>
  <c r="AJ18" i="145"/>
  <c r="AI18" i="145"/>
  <c r="AH18" i="145"/>
  <c r="W18" i="145"/>
  <c r="T18" i="145"/>
  <c r="L18" i="145"/>
  <c r="AJ17" i="145"/>
  <c r="AI17" i="145"/>
  <c r="AH17" i="145"/>
  <c r="W17" i="145"/>
  <c r="T17" i="145"/>
  <c r="L17" i="145"/>
  <c r="AJ16" i="145"/>
  <c r="AI16" i="145"/>
  <c r="AH16" i="145"/>
  <c r="W16" i="145"/>
  <c r="T16" i="145"/>
  <c r="L16" i="145"/>
  <c r="AJ15" i="145"/>
  <c r="AI15" i="145"/>
  <c r="AH15" i="145"/>
  <c r="W15" i="145"/>
  <c r="T15" i="145"/>
  <c r="L15" i="145"/>
  <c r="AJ14" i="145"/>
  <c r="AI14" i="145"/>
  <c r="AH14" i="145"/>
  <c r="W14" i="145"/>
  <c r="T14" i="145"/>
  <c r="L14" i="145"/>
  <c r="AJ13" i="145"/>
  <c r="AI13" i="145"/>
  <c r="AH13" i="145"/>
  <c r="W13" i="145"/>
  <c r="T13" i="145"/>
  <c r="L13" i="145"/>
  <c r="AJ12" i="145"/>
  <c r="AI12" i="145"/>
  <c r="AH12" i="145"/>
  <c r="W12" i="145"/>
  <c r="T12" i="145"/>
  <c r="L12" i="145"/>
  <c r="AJ11" i="145"/>
  <c r="AI11" i="145"/>
  <c r="AH11" i="145"/>
  <c r="W11" i="145"/>
  <c r="T11" i="145"/>
  <c r="L11" i="145"/>
  <c r="AJ10" i="145"/>
  <c r="AI10" i="145"/>
  <c r="AH10" i="145"/>
  <c r="W10" i="145"/>
  <c r="T10" i="145"/>
  <c r="L10" i="145"/>
  <c r="AJ9" i="145"/>
  <c r="AI9" i="145"/>
  <c r="AH9" i="145"/>
  <c r="W9" i="145"/>
  <c r="T9" i="145"/>
  <c r="L9" i="145"/>
  <c r="AJ8" i="145"/>
  <c r="AI8" i="145"/>
  <c r="AH8" i="145"/>
  <c r="W8" i="145"/>
  <c r="T8" i="145"/>
  <c r="L8" i="145"/>
  <c r="AJ7" i="145"/>
  <c r="AI7" i="145"/>
  <c r="AH7" i="145"/>
  <c r="W7" i="145"/>
  <c r="T7" i="145"/>
  <c r="L7" i="145"/>
  <c r="AJ6" i="145"/>
  <c r="AI6" i="145"/>
  <c r="AH6" i="145"/>
  <c r="W6" i="145"/>
  <c r="T6" i="145"/>
  <c r="L6" i="145"/>
  <c r="AJ26" i="143"/>
  <c r="AI26" i="143"/>
  <c r="AH26" i="143"/>
  <c r="W26" i="143"/>
  <c r="T26" i="143"/>
  <c r="L26" i="143"/>
  <c r="AJ25" i="143"/>
  <c r="AI25" i="143"/>
  <c r="AH25" i="143"/>
  <c r="W25" i="143"/>
  <c r="T25" i="143"/>
  <c r="L25" i="143"/>
  <c r="AJ24" i="143"/>
  <c r="AI24" i="143"/>
  <c r="AH24" i="143"/>
  <c r="W24" i="143"/>
  <c r="T24" i="143"/>
  <c r="L24" i="143"/>
  <c r="AJ23" i="143"/>
  <c r="AI23" i="143"/>
  <c r="AH23" i="143"/>
  <c r="W23" i="143"/>
  <c r="T23" i="143"/>
  <c r="L23" i="143"/>
  <c r="AJ22" i="143"/>
  <c r="AI22" i="143"/>
  <c r="AH22" i="143"/>
  <c r="W22" i="143"/>
  <c r="T22" i="143"/>
  <c r="L22" i="143"/>
  <c r="AJ21" i="143"/>
  <c r="AI21" i="143"/>
  <c r="AH21" i="143"/>
  <c r="W21" i="143"/>
  <c r="T21" i="143"/>
  <c r="L21" i="143"/>
  <c r="AJ20" i="143"/>
  <c r="AI20" i="143"/>
  <c r="AH20" i="143"/>
  <c r="W20" i="143"/>
  <c r="T20" i="143"/>
  <c r="L20" i="143"/>
  <c r="AJ19" i="143"/>
  <c r="AI19" i="143"/>
  <c r="AH19" i="143"/>
  <c r="W19" i="143"/>
  <c r="T19" i="143"/>
  <c r="L19" i="143"/>
  <c r="AJ18" i="143"/>
  <c r="AI18" i="143"/>
  <c r="AH18" i="143"/>
  <c r="W18" i="143"/>
  <c r="T18" i="143"/>
  <c r="L18" i="143"/>
  <c r="AJ17" i="143"/>
  <c r="AI17" i="143"/>
  <c r="AH17" i="143"/>
  <c r="W17" i="143"/>
  <c r="T17" i="143"/>
  <c r="L17" i="143"/>
  <c r="AJ16" i="143"/>
  <c r="AI16" i="143"/>
  <c r="AH16" i="143"/>
  <c r="W16" i="143"/>
  <c r="T16" i="143"/>
  <c r="L16" i="143"/>
  <c r="AJ15" i="143"/>
  <c r="AI15" i="143"/>
  <c r="AH15" i="143"/>
  <c r="W15" i="143"/>
  <c r="T15" i="143"/>
  <c r="L15" i="143"/>
  <c r="AJ14" i="143"/>
  <c r="AI14" i="143"/>
  <c r="AH14" i="143"/>
  <c r="W14" i="143"/>
  <c r="T14" i="143"/>
  <c r="L14" i="143"/>
  <c r="AJ13" i="143"/>
  <c r="AI13" i="143"/>
  <c r="AH13" i="143"/>
  <c r="W13" i="143"/>
  <c r="T13" i="143"/>
  <c r="L13" i="143"/>
  <c r="AJ12" i="143"/>
  <c r="AI12" i="143"/>
  <c r="AH12" i="143"/>
  <c r="W12" i="143"/>
  <c r="T12" i="143"/>
  <c r="L12" i="143"/>
  <c r="AJ11" i="143"/>
  <c r="AI11" i="143"/>
  <c r="AH11" i="143"/>
  <c r="W11" i="143"/>
  <c r="T11" i="143"/>
  <c r="L11" i="143"/>
  <c r="AJ10" i="143"/>
  <c r="AI10" i="143"/>
  <c r="AH10" i="143"/>
  <c r="W10" i="143"/>
  <c r="T10" i="143"/>
  <c r="L10" i="143"/>
  <c r="AJ9" i="143"/>
  <c r="AI9" i="143"/>
  <c r="AH9" i="143"/>
  <c r="W9" i="143"/>
  <c r="T9" i="143"/>
  <c r="L9" i="143"/>
  <c r="AJ8" i="143"/>
  <c r="AI8" i="143"/>
  <c r="AH8" i="143"/>
  <c r="W8" i="143"/>
  <c r="T8" i="143"/>
  <c r="L8" i="143"/>
  <c r="AJ7" i="143"/>
  <c r="AI7" i="143"/>
  <c r="AH7" i="143"/>
  <c r="W7" i="143"/>
  <c r="T7" i="143"/>
  <c r="L7" i="143"/>
  <c r="AJ6" i="143"/>
  <c r="AI6" i="143"/>
  <c r="AH6" i="143"/>
  <c r="W6" i="143"/>
  <c r="T6" i="143"/>
  <c r="L6" i="143"/>
  <c r="AP26" i="139"/>
  <c r="AO26" i="139"/>
  <c r="AN26" i="139"/>
  <c r="AA26" i="139"/>
  <c r="M26" i="139"/>
  <c r="AP25" i="139"/>
  <c r="AO25" i="139"/>
  <c r="AN25" i="139"/>
  <c r="AA25" i="139"/>
  <c r="M25" i="139"/>
  <c r="AP24" i="139"/>
  <c r="AO24" i="139"/>
  <c r="AN24" i="139"/>
  <c r="AA24" i="139"/>
  <c r="M24" i="139"/>
  <c r="AP23" i="139"/>
  <c r="AO23" i="139"/>
  <c r="AN23" i="139"/>
  <c r="AA23" i="139"/>
  <c r="M23" i="139"/>
  <c r="AP22" i="139"/>
  <c r="AO22" i="139"/>
  <c r="AN22" i="139"/>
  <c r="AA22" i="139"/>
  <c r="M22" i="139"/>
  <c r="AP21" i="139"/>
  <c r="AO21" i="139"/>
  <c r="AN21" i="139"/>
  <c r="AA21" i="139"/>
  <c r="M21" i="139"/>
  <c r="AP20" i="139"/>
  <c r="AO20" i="139"/>
  <c r="AN20" i="139"/>
  <c r="AA20" i="139"/>
  <c r="M20" i="139"/>
  <c r="AP19" i="139"/>
  <c r="AO19" i="139"/>
  <c r="AN19" i="139"/>
  <c r="AA19" i="139"/>
  <c r="M19" i="139"/>
  <c r="AP18" i="139"/>
  <c r="AO18" i="139"/>
  <c r="AN18" i="139"/>
  <c r="AA18" i="139"/>
  <c r="M18" i="139"/>
  <c r="AP17" i="139"/>
  <c r="AO17" i="139"/>
  <c r="AN17" i="139"/>
  <c r="AA17" i="139"/>
  <c r="M17" i="139"/>
  <c r="AP16" i="139"/>
  <c r="AO16" i="139"/>
  <c r="AN16" i="139"/>
  <c r="AA16" i="139"/>
  <c r="M16" i="139"/>
  <c r="AP15" i="139"/>
  <c r="AO15" i="139"/>
  <c r="AN15" i="139"/>
  <c r="AA15" i="139"/>
  <c r="M15" i="139"/>
  <c r="AP14" i="139"/>
  <c r="AO14" i="139"/>
  <c r="AN14" i="139"/>
  <c r="AA14" i="139"/>
  <c r="M14" i="139"/>
  <c r="AP13" i="139"/>
  <c r="AO13" i="139"/>
  <c r="AN13" i="139"/>
  <c r="AA13" i="139"/>
  <c r="M13" i="139"/>
  <c r="AP12" i="139"/>
  <c r="AO12" i="139"/>
  <c r="AN12" i="139"/>
  <c r="AA12" i="139"/>
  <c r="M12" i="139"/>
  <c r="AP11" i="139"/>
  <c r="AO11" i="139"/>
  <c r="AN11" i="139"/>
  <c r="AA11" i="139"/>
  <c r="M11" i="139"/>
  <c r="AP10" i="139"/>
  <c r="AO10" i="139"/>
  <c r="AN10" i="139"/>
  <c r="AA10" i="139"/>
  <c r="M10" i="139"/>
  <c r="AP9" i="139"/>
  <c r="AO9" i="139"/>
  <c r="AN9" i="139"/>
  <c r="AA9" i="139"/>
  <c r="M9" i="139"/>
  <c r="AP8" i="139"/>
  <c r="AO8" i="139"/>
  <c r="AN8" i="139"/>
  <c r="AA8" i="139"/>
  <c r="M8" i="139"/>
  <c r="AP7" i="139"/>
  <c r="AO7" i="139"/>
  <c r="AN7" i="139"/>
  <c r="AA7" i="139"/>
  <c r="M7" i="139"/>
  <c r="AP6" i="139"/>
  <c r="AO6" i="139"/>
  <c r="AN6" i="139"/>
  <c r="AA6" i="139"/>
  <c r="M6" i="139"/>
  <c r="AO26" i="137"/>
  <c r="AN26" i="137"/>
  <c r="AM26" i="137"/>
  <c r="AO25" i="137"/>
  <c r="AN25" i="137"/>
  <c r="AM25" i="137"/>
  <c r="AO24" i="137"/>
  <c r="AN24" i="137"/>
  <c r="AM24" i="137"/>
  <c r="AO23" i="137"/>
  <c r="AN23" i="137"/>
  <c r="AM23" i="137"/>
  <c r="AO22" i="137"/>
  <c r="AN22" i="137"/>
  <c r="AM22" i="137"/>
  <c r="AO21" i="137"/>
  <c r="AN21" i="137"/>
  <c r="AM21" i="137"/>
  <c r="AO20" i="137"/>
  <c r="AN20" i="137"/>
  <c r="AM20" i="137"/>
  <c r="AO19" i="137"/>
  <c r="AN19" i="137"/>
  <c r="AM19" i="137"/>
  <c r="AO18" i="137"/>
  <c r="AN18" i="137"/>
  <c r="AM18" i="137"/>
  <c r="AO17" i="137"/>
  <c r="AN17" i="137"/>
  <c r="AM17" i="137"/>
  <c r="AO16" i="137"/>
  <c r="AN16" i="137"/>
  <c r="AM16" i="137"/>
  <c r="AO15" i="137"/>
  <c r="AN15" i="137"/>
  <c r="AM15" i="137"/>
  <c r="AO14" i="137"/>
  <c r="AN14" i="137"/>
  <c r="AM14" i="137"/>
  <c r="AO13" i="137"/>
  <c r="AN13" i="137"/>
  <c r="AM13" i="137"/>
  <c r="AO12" i="137"/>
  <c r="AN12" i="137"/>
  <c r="AM12" i="137"/>
  <c r="AO11" i="137"/>
  <c r="AN11" i="137"/>
  <c r="AM11" i="137"/>
  <c r="AO10" i="137"/>
  <c r="AN10" i="137"/>
  <c r="AM10" i="137"/>
  <c r="AO9" i="137"/>
  <c r="AN9" i="137"/>
  <c r="AM9" i="137"/>
  <c r="AO8" i="137"/>
  <c r="AN8" i="137"/>
  <c r="AM8" i="137"/>
  <c r="AO7" i="137"/>
  <c r="AN7" i="137"/>
  <c r="AM7" i="137"/>
  <c r="AO6" i="137"/>
  <c r="AN6" i="137"/>
  <c r="AM6" i="137"/>
  <c r="M6" i="137"/>
  <c r="AT26" i="142"/>
  <c r="AS26" i="142"/>
  <c r="AR26" i="142"/>
  <c r="AM26" i="142"/>
  <c r="AL26" i="142"/>
  <c r="AK26" i="142"/>
  <c r="W26" i="142"/>
  <c r="AT25" i="142"/>
  <c r="AS25" i="142"/>
  <c r="AR25" i="142"/>
  <c r="AM25" i="142"/>
  <c r="AL25" i="142"/>
  <c r="AK25" i="142"/>
  <c r="W25" i="142"/>
  <c r="AT24" i="142"/>
  <c r="AS24" i="142"/>
  <c r="AR24" i="142"/>
  <c r="AM24" i="142"/>
  <c r="AL24" i="142"/>
  <c r="AK24" i="142"/>
  <c r="W24" i="142"/>
  <c r="AT23" i="142"/>
  <c r="AS23" i="142"/>
  <c r="AR23" i="142"/>
  <c r="AM23" i="142"/>
  <c r="AL23" i="142"/>
  <c r="AK23" i="142"/>
  <c r="W23" i="142"/>
  <c r="AT22" i="142"/>
  <c r="AS22" i="142"/>
  <c r="AR22" i="142"/>
  <c r="AM22" i="142"/>
  <c r="AL22" i="142"/>
  <c r="AK22" i="142"/>
  <c r="W22" i="142"/>
  <c r="AT21" i="142"/>
  <c r="AS21" i="142"/>
  <c r="AR21" i="142"/>
  <c r="AM21" i="142"/>
  <c r="AL21" i="142"/>
  <c r="AK21" i="142"/>
  <c r="W21" i="142"/>
  <c r="AT20" i="142"/>
  <c r="AS20" i="142"/>
  <c r="AR20" i="142"/>
  <c r="AM20" i="142"/>
  <c r="AL20" i="142"/>
  <c r="AK20" i="142"/>
  <c r="W20" i="142"/>
  <c r="AT19" i="142"/>
  <c r="AS19" i="142"/>
  <c r="AR19" i="142"/>
  <c r="AM19" i="142"/>
  <c r="AL19" i="142"/>
  <c r="AK19" i="142"/>
  <c r="W19" i="142"/>
  <c r="AT18" i="142"/>
  <c r="AS18" i="142"/>
  <c r="AR18" i="142"/>
  <c r="AM18" i="142"/>
  <c r="AL18" i="142"/>
  <c r="AK18" i="142"/>
  <c r="W18" i="142"/>
  <c r="AT17" i="142"/>
  <c r="AS17" i="142"/>
  <c r="AR17" i="142"/>
  <c r="AM17" i="142"/>
  <c r="AL17" i="142"/>
  <c r="AK17" i="142"/>
  <c r="W17" i="142"/>
  <c r="AT16" i="142"/>
  <c r="AS16" i="142"/>
  <c r="AR16" i="142"/>
  <c r="AM16" i="142"/>
  <c r="AL16" i="142"/>
  <c r="AK16" i="142"/>
  <c r="W16" i="142"/>
  <c r="AT15" i="142"/>
  <c r="AS15" i="142"/>
  <c r="AR15" i="142"/>
  <c r="AM15" i="142"/>
  <c r="AL15" i="142"/>
  <c r="AK15" i="142"/>
  <c r="W15" i="142"/>
  <c r="AT14" i="142"/>
  <c r="AS14" i="142"/>
  <c r="AR14" i="142"/>
  <c r="AM14" i="142"/>
  <c r="AL14" i="142"/>
  <c r="AK14" i="142"/>
  <c r="W14" i="142"/>
  <c r="AT13" i="142"/>
  <c r="AS13" i="142"/>
  <c r="AR13" i="142"/>
  <c r="AM13" i="142"/>
  <c r="AL13" i="142"/>
  <c r="AK13" i="142"/>
  <c r="W13" i="142"/>
  <c r="AT12" i="142"/>
  <c r="AS12" i="142"/>
  <c r="AR12" i="142"/>
  <c r="AM12" i="142"/>
  <c r="AL12" i="142"/>
  <c r="AK12" i="142"/>
  <c r="W12" i="142"/>
  <c r="AT11" i="142"/>
  <c r="AS11" i="142"/>
  <c r="AR11" i="142"/>
  <c r="AM11" i="142"/>
  <c r="AL11" i="142"/>
  <c r="AK11" i="142"/>
  <c r="W11" i="142"/>
  <c r="AT10" i="142"/>
  <c r="AS10" i="142"/>
  <c r="AR10" i="142"/>
  <c r="AM10" i="142"/>
  <c r="AL10" i="142"/>
  <c r="AK10" i="142"/>
  <c r="W10" i="142"/>
  <c r="AT9" i="142"/>
  <c r="AS9" i="142"/>
  <c r="AR9" i="142"/>
  <c r="AM9" i="142"/>
  <c r="AL9" i="142"/>
  <c r="AK9" i="142"/>
  <c r="W9" i="142"/>
  <c r="AT8" i="142"/>
  <c r="AS8" i="142"/>
  <c r="AR8" i="142"/>
  <c r="AM8" i="142"/>
  <c r="AL8" i="142"/>
  <c r="AK8" i="142"/>
  <c r="W8" i="142"/>
  <c r="AT7" i="142"/>
  <c r="AS7" i="142"/>
  <c r="AR7" i="142"/>
  <c r="AM7" i="142"/>
  <c r="AL7" i="142"/>
  <c r="AK7" i="142"/>
  <c r="W7" i="142"/>
  <c r="AT6" i="142"/>
  <c r="AS6" i="142"/>
  <c r="AR6" i="142"/>
  <c r="AM6" i="142"/>
  <c r="AL6" i="142"/>
  <c r="AK6" i="142"/>
  <c r="W6" i="142"/>
  <c r="M6" i="142"/>
  <c r="AR7" i="37"/>
  <c r="AU7" i="37"/>
  <c r="BE7" i="37"/>
  <c r="AR8" i="37"/>
  <c r="AU8" i="37"/>
  <c r="BE8" i="37"/>
  <c r="AR9" i="37"/>
  <c r="AU9" i="37"/>
  <c r="BE9" i="37"/>
  <c r="AR10" i="37"/>
  <c r="AU10" i="37"/>
  <c r="BE10" i="37"/>
  <c r="AR11" i="37"/>
  <c r="AU11" i="37"/>
  <c r="BE11" i="37"/>
  <c r="AR12" i="37"/>
  <c r="AU12" i="37"/>
  <c r="BE12" i="37"/>
  <c r="AR13" i="37"/>
  <c r="AU13" i="37"/>
  <c r="BE13" i="37"/>
  <c r="AR14" i="37"/>
  <c r="AU14" i="37"/>
  <c r="BE14" i="37"/>
  <c r="AR15" i="37"/>
  <c r="AU15" i="37"/>
  <c r="BE15" i="37"/>
  <c r="AR16" i="37"/>
  <c r="AU16" i="37"/>
  <c r="BE16" i="37"/>
  <c r="AR17" i="37"/>
  <c r="AU17" i="37"/>
  <c r="BE17" i="37"/>
  <c r="AR18" i="37"/>
  <c r="AU18" i="37"/>
  <c r="BE18" i="37"/>
  <c r="AR19" i="37"/>
  <c r="AU19" i="37"/>
  <c r="BE19" i="37"/>
  <c r="AR20" i="37"/>
  <c r="AU20" i="37"/>
  <c r="BE20" i="37"/>
  <c r="AR21" i="37"/>
  <c r="AU21" i="37"/>
  <c r="BE21" i="37"/>
  <c r="AR22" i="37"/>
  <c r="AU22" i="37"/>
  <c r="BE22" i="37"/>
  <c r="AR23" i="37"/>
  <c r="AU23" i="37"/>
  <c r="BE23" i="37"/>
  <c r="AR24" i="37"/>
  <c r="AU24" i="37"/>
  <c r="BE24" i="37"/>
  <c r="AI25" i="37"/>
  <c r="AR25" i="37"/>
  <c r="AU25" i="37"/>
  <c r="BE25" i="37"/>
  <c r="AR26" i="37"/>
  <c r="AU26" i="37"/>
  <c r="BE26" i="37"/>
  <c r="AR27" i="37"/>
  <c r="AU27" i="37"/>
  <c r="BE27" i="37"/>
  <c r="AR28" i="37"/>
  <c r="AU28" i="37"/>
  <c r="BE28" i="37"/>
  <c r="AR29" i="37"/>
  <c r="AU29" i="37"/>
  <c r="BE29" i="37"/>
  <c r="AR30" i="37"/>
  <c r="AU30" i="37"/>
  <c r="BE30" i="37"/>
  <c r="AR31" i="37"/>
  <c r="AU31" i="37"/>
  <c r="BE31" i="37"/>
  <c r="AR32" i="37"/>
  <c r="AU32" i="37"/>
  <c r="BE32" i="37"/>
  <c r="AR33" i="37"/>
  <c r="AU33" i="37"/>
  <c r="BE33" i="37"/>
  <c r="AR34" i="37"/>
  <c r="AU34" i="37"/>
  <c r="BE34" i="37"/>
  <c r="AR35" i="37"/>
  <c r="AU35" i="37"/>
  <c r="BE35" i="37"/>
  <c r="AR36" i="37"/>
  <c r="AU36" i="37"/>
  <c r="BE36" i="37"/>
  <c r="AR37" i="37"/>
  <c r="AU37" i="37"/>
  <c r="BE37" i="37"/>
  <c r="AR38" i="37"/>
  <c r="AU38" i="37"/>
  <c r="BE38" i="37"/>
  <c r="AR39" i="37"/>
  <c r="AU39" i="37"/>
  <c r="BE39" i="37"/>
  <c r="AR40" i="37"/>
  <c r="AU40" i="37"/>
  <c r="BE40" i="37"/>
  <c r="AR41" i="37"/>
  <c r="AU41" i="37"/>
  <c r="BE41" i="37"/>
  <c r="AR42" i="37"/>
  <c r="AU42" i="37"/>
  <c r="BE42" i="37"/>
  <c r="AR43" i="37"/>
  <c r="AU43" i="37"/>
  <c r="BE43" i="37"/>
  <c r="AR44" i="37"/>
  <c r="AU44" i="37"/>
  <c r="BE44" i="37"/>
  <c r="AR45" i="37"/>
  <c r="AU45" i="37"/>
  <c r="BE45" i="37"/>
  <c r="AI46" i="37"/>
  <c r="AR46" i="37"/>
  <c r="AU46" i="37"/>
  <c r="BE46" i="37"/>
  <c r="AI47" i="37"/>
  <c r="AR47" i="37"/>
  <c r="AU47" i="37"/>
  <c r="BE47" i="37"/>
  <c r="AR48" i="37"/>
  <c r="AU48" i="37"/>
  <c r="BE48" i="37"/>
  <c r="AR49" i="37"/>
  <c r="AU49" i="37"/>
  <c r="BE49" i="37"/>
  <c r="AR50" i="37"/>
  <c r="AU50" i="37"/>
  <c r="BE50" i="37"/>
  <c r="AR51" i="37"/>
  <c r="AU51" i="37"/>
  <c r="BE51" i="37"/>
  <c r="AR52" i="37"/>
  <c r="AU52" i="37"/>
  <c r="BE52" i="37"/>
  <c r="AR53" i="37"/>
  <c r="AU53" i="37"/>
  <c r="BE53" i="37"/>
  <c r="AR54" i="37"/>
  <c r="AU54" i="37"/>
  <c r="BE54" i="37"/>
  <c r="AR55" i="37"/>
  <c r="AU55" i="37"/>
  <c r="BE55" i="37"/>
  <c r="AR56" i="37"/>
  <c r="AU56" i="37"/>
  <c r="BE56" i="37"/>
  <c r="AR57" i="37"/>
  <c r="AU57" i="37"/>
  <c r="BE57" i="37"/>
  <c r="AR58" i="37"/>
  <c r="AU58" i="37"/>
  <c r="BE58" i="37"/>
  <c r="AR59" i="37"/>
  <c r="AU59" i="37"/>
  <c r="BE59" i="37"/>
  <c r="AR60" i="37"/>
  <c r="AU60" i="37"/>
  <c r="BE60" i="37"/>
  <c r="AR61" i="37"/>
  <c r="AU61" i="37"/>
  <c r="BE61" i="37"/>
  <c r="AR62" i="37"/>
  <c r="AU62" i="37"/>
  <c r="BE62" i="37"/>
  <c r="M7" i="140"/>
  <c r="AB7" i="140"/>
  <c r="AS7" i="140"/>
  <c r="AW7" i="140"/>
  <c r="BD7" i="140"/>
  <c r="BF7" i="140"/>
  <c r="M8" i="140"/>
  <c r="AB8" i="140"/>
  <c r="AS8" i="140"/>
  <c r="AW8" i="140"/>
  <c r="BD8" i="140"/>
  <c r="BF8" i="140"/>
  <c r="M9" i="140"/>
  <c r="AB9" i="140"/>
  <c r="AS9" i="140"/>
  <c r="AW9" i="140"/>
  <c r="BD9" i="140"/>
  <c r="BF9" i="140"/>
  <c r="M10" i="140"/>
  <c r="AB10" i="140"/>
  <c r="AS10" i="140"/>
  <c r="AW10" i="140"/>
  <c r="BD10" i="140"/>
  <c r="BF10" i="140"/>
  <c r="M11" i="140"/>
  <c r="AB11" i="140"/>
  <c r="AS11" i="140"/>
  <c r="AW11" i="140"/>
  <c r="BD11" i="140"/>
  <c r="BF11" i="140"/>
  <c r="M12" i="140"/>
  <c r="AB12" i="140"/>
  <c r="AS12" i="140"/>
  <c r="AW12" i="140"/>
  <c r="BD12" i="140"/>
  <c r="BF12" i="140"/>
  <c r="M13" i="140"/>
  <c r="AB13" i="140"/>
  <c r="AS13" i="140"/>
  <c r="AW13" i="140"/>
  <c r="BD13" i="140"/>
  <c r="BF13" i="140"/>
  <c r="M14" i="140"/>
  <c r="AB14" i="140"/>
  <c r="AS14" i="140"/>
  <c r="AW14" i="140"/>
  <c r="BD14" i="140"/>
  <c r="BF14" i="140"/>
  <c r="M15" i="140"/>
  <c r="AB15" i="140"/>
  <c r="AS15" i="140"/>
  <c r="AW15" i="140"/>
  <c r="BD15" i="140"/>
  <c r="BF15" i="140"/>
  <c r="M16" i="140"/>
  <c r="AB16" i="140"/>
  <c r="AS16" i="140"/>
  <c r="AW16" i="140"/>
  <c r="BD16" i="140"/>
  <c r="BF16" i="140"/>
  <c r="M17" i="140"/>
  <c r="AB17" i="140"/>
  <c r="AS17" i="140"/>
  <c r="AW17" i="140"/>
  <c r="BD17" i="140"/>
  <c r="BF17" i="140"/>
  <c r="M18" i="140"/>
  <c r="AB18" i="140"/>
  <c r="AS18" i="140"/>
  <c r="AW18" i="140"/>
  <c r="BD18" i="140"/>
  <c r="BF18" i="140"/>
  <c r="M19" i="140"/>
  <c r="AB19" i="140"/>
  <c r="AS19" i="140"/>
  <c r="AW19" i="140"/>
  <c r="BD19" i="140"/>
  <c r="BF19" i="140"/>
  <c r="M20" i="140"/>
  <c r="AB20" i="140"/>
  <c r="AS20" i="140"/>
  <c r="AW20" i="140"/>
  <c r="BD20" i="140"/>
  <c r="BF20" i="140"/>
  <c r="M21" i="140"/>
  <c r="AB21" i="140"/>
  <c r="AS21" i="140"/>
  <c r="AW21" i="140"/>
  <c r="BD21" i="140"/>
  <c r="BF21" i="140"/>
  <c r="M22" i="140"/>
  <c r="AB22" i="140"/>
  <c r="AS22" i="140"/>
  <c r="AW22" i="140"/>
  <c r="BD22" i="140"/>
  <c r="BF22" i="140"/>
  <c r="M23" i="140"/>
  <c r="AB23" i="140"/>
  <c r="AS23" i="140"/>
  <c r="AW23" i="140"/>
  <c r="BD23" i="140"/>
  <c r="BF23" i="140"/>
  <c r="M24" i="140"/>
  <c r="AB24" i="140"/>
  <c r="AS24" i="140"/>
  <c r="AW24" i="140"/>
  <c r="BD24" i="140"/>
  <c r="BF24" i="140"/>
  <c r="M25" i="140"/>
  <c r="AB25" i="140"/>
  <c r="AS25" i="140"/>
  <c r="AW25" i="140"/>
  <c r="BD25" i="140"/>
  <c r="BF25" i="140"/>
  <c r="M26" i="140"/>
  <c r="AB26" i="140"/>
  <c r="AS26" i="140"/>
  <c r="AW26" i="140"/>
  <c r="BD26" i="140"/>
  <c r="BF26" i="140"/>
  <c r="M27" i="140"/>
  <c r="AB27" i="140"/>
  <c r="AS27" i="140"/>
  <c r="AW27" i="140"/>
  <c r="BD27" i="140"/>
  <c r="BF27" i="140"/>
  <c r="M28" i="140"/>
  <c r="AB28" i="140"/>
  <c r="AS28" i="140"/>
  <c r="AW28" i="140"/>
  <c r="BD28" i="140"/>
  <c r="BF28" i="140"/>
  <c r="M29" i="140"/>
  <c r="AB29" i="140"/>
  <c r="AS29" i="140"/>
  <c r="AW29" i="140"/>
  <c r="BD29" i="140"/>
  <c r="BF29" i="140"/>
  <c r="M30" i="140"/>
  <c r="AB30" i="140"/>
  <c r="AS30" i="140"/>
  <c r="AW30" i="140"/>
  <c r="BD30" i="140"/>
  <c r="BF30" i="140"/>
  <c r="M31" i="140"/>
  <c r="AB31" i="140"/>
  <c r="AS31" i="140"/>
  <c r="AW31" i="140"/>
  <c r="BD31" i="140"/>
  <c r="BF31" i="140"/>
  <c r="M32" i="140"/>
  <c r="AB32" i="140"/>
  <c r="AS32" i="140"/>
  <c r="AW32" i="140"/>
  <c r="BD32" i="140"/>
  <c r="BF32" i="140"/>
  <c r="M33" i="140"/>
  <c r="AB33" i="140"/>
  <c r="AS33" i="140"/>
  <c r="AW33" i="140"/>
  <c r="BD33" i="140"/>
  <c r="BF33" i="140"/>
  <c r="M34" i="140"/>
  <c r="AB34" i="140"/>
  <c r="AI34" i="140"/>
  <c r="AS34" i="140"/>
  <c r="AW34" i="140"/>
  <c r="BD34" i="140"/>
  <c r="BF34" i="140"/>
  <c r="M35" i="140"/>
  <c r="AB35" i="140"/>
  <c r="AS35" i="140"/>
  <c r="AW35" i="140"/>
  <c r="BD35" i="140"/>
  <c r="BF35" i="140"/>
  <c r="M36" i="140"/>
  <c r="AB36" i="140"/>
  <c r="AS36" i="140"/>
  <c r="AW36" i="140"/>
  <c r="BD36" i="140"/>
  <c r="BF36" i="140"/>
  <c r="M37" i="140"/>
  <c r="AB37" i="140"/>
  <c r="AS37" i="140"/>
  <c r="AW37" i="140"/>
  <c r="BD37" i="140"/>
  <c r="BF37" i="140"/>
  <c r="M38" i="140"/>
  <c r="AB38" i="140"/>
  <c r="AS38" i="140"/>
  <c r="AW38" i="140"/>
  <c r="BD38" i="140"/>
  <c r="BF38" i="140"/>
  <c r="M39" i="140"/>
  <c r="AB39" i="140"/>
  <c r="AS39" i="140"/>
  <c r="AW39" i="140"/>
  <c r="BD39" i="140"/>
  <c r="BF39" i="140"/>
  <c r="M40" i="140"/>
  <c r="AB40" i="140"/>
  <c r="AS40" i="140"/>
  <c r="AW40" i="140"/>
  <c r="BD40" i="140"/>
  <c r="BF40" i="140"/>
  <c r="M41" i="140"/>
  <c r="AB41" i="140"/>
  <c r="AS41" i="140"/>
  <c r="AW41" i="140"/>
  <c r="BD41" i="140"/>
  <c r="BF41" i="140"/>
  <c r="M42" i="140"/>
  <c r="AB42" i="140"/>
  <c r="AS42" i="140"/>
  <c r="AW42" i="140"/>
  <c r="BD42" i="140"/>
  <c r="BF42" i="140"/>
  <c r="AT7" i="135"/>
  <c r="AW7" i="135"/>
  <c r="BE7" i="135"/>
  <c r="BG7" i="135"/>
  <c r="AT8" i="135"/>
  <c r="AW8" i="135"/>
  <c r="BE8" i="135"/>
  <c r="BG8" i="135"/>
  <c r="AT9" i="135"/>
  <c r="AW9" i="135"/>
  <c r="BE9" i="135"/>
  <c r="BG9" i="135"/>
  <c r="AT10" i="135"/>
  <c r="AW10" i="135"/>
  <c r="BE10" i="135"/>
  <c r="BG10" i="135"/>
  <c r="AT11" i="135"/>
  <c r="AW11" i="135"/>
  <c r="BE11" i="135"/>
  <c r="BG11" i="135"/>
  <c r="AT12" i="135"/>
  <c r="AW12" i="135"/>
  <c r="BE12" i="135"/>
  <c r="BG12" i="135"/>
  <c r="AT13" i="135"/>
  <c r="AW13" i="135"/>
  <c r="BE13" i="135"/>
  <c r="BG13" i="135"/>
  <c r="AT14" i="135"/>
  <c r="AW14" i="135"/>
  <c r="BE14" i="135"/>
  <c r="BG14" i="135"/>
  <c r="AT15" i="135"/>
  <c r="AW15" i="135"/>
  <c r="BE15" i="135"/>
  <c r="BG15" i="135"/>
  <c r="AT16" i="135"/>
  <c r="AW16" i="135"/>
  <c r="BE16" i="135"/>
  <c r="BG16" i="135"/>
  <c r="AT17" i="135"/>
  <c r="AW17" i="135"/>
  <c r="BE17" i="135"/>
  <c r="BG17" i="135"/>
  <c r="AT18" i="135"/>
  <c r="AW18" i="135"/>
  <c r="BE18" i="135"/>
  <c r="BG18" i="135"/>
  <c r="AT19" i="135"/>
  <c r="AW19" i="135"/>
  <c r="BE19" i="135"/>
  <c r="BG19" i="135"/>
  <c r="AT20" i="135"/>
  <c r="AW20" i="135"/>
  <c r="BE20" i="135"/>
  <c r="BG20" i="135"/>
  <c r="AT21" i="135"/>
  <c r="AW21" i="135"/>
  <c r="BE21" i="135"/>
  <c r="BG21" i="135"/>
  <c r="AT22" i="135"/>
  <c r="AW22" i="135"/>
  <c r="BE22" i="135"/>
  <c r="BG22" i="135"/>
  <c r="AT23" i="135"/>
  <c r="AW23" i="135"/>
  <c r="BE23" i="135"/>
  <c r="BG23" i="135"/>
  <c r="AT24" i="135"/>
  <c r="AW24" i="135"/>
  <c r="BE24" i="135"/>
  <c r="BG24" i="135"/>
  <c r="AT25" i="135"/>
  <c r="AW25" i="135"/>
  <c r="BE25" i="135"/>
  <c r="BG25" i="135"/>
  <c r="AT26" i="135"/>
  <c r="AW26" i="135"/>
  <c r="BE26" i="135"/>
  <c r="BG26" i="135"/>
  <c r="X27" i="135"/>
  <c r="AT27" i="135"/>
  <c r="AW27" i="135"/>
  <c r="BE27" i="135"/>
  <c r="BG27" i="135"/>
  <c r="X28" i="135"/>
  <c r="AT28" i="135"/>
  <c r="AW28" i="135"/>
  <c r="BE28" i="135"/>
  <c r="BG28" i="135"/>
  <c r="X29" i="135"/>
  <c r="AT29" i="135"/>
  <c r="AW29" i="135"/>
  <c r="BC29" i="135"/>
  <c r="BE29" i="135"/>
  <c r="BG29" i="135"/>
  <c r="X30" i="135"/>
  <c r="AT30" i="135"/>
  <c r="AW30" i="135"/>
  <c r="BC30" i="135"/>
  <c r="BE30" i="135"/>
  <c r="BG30" i="135"/>
  <c r="W7" i="134"/>
  <c r="AK7" i="134"/>
  <c r="AL7" i="134"/>
  <c r="AM7" i="134"/>
  <c r="AT7" i="134"/>
  <c r="W8" i="134"/>
  <c r="AK8" i="134"/>
  <c r="AL8" i="134"/>
  <c r="AM8" i="134"/>
  <c r="AT8" i="134"/>
  <c r="W9" i="134"/>
  <c r="AK9" i="134"/>
  <c r="AL9" i="134"/>
  <c r="AM9" i="134"/>
  <c r="AT9" i="134"/>
  <c r="W10" i="134"/>
  <c r="AK10" i="134"/>
  <c r="AL10" i="134"/>
  <c r="AM10" i="134"/>
  <c r="AT10" i="134"/>
  <c r="W11" i="134"/>
  <c r="AK11" i="134"/>
  <c r="AL11" i="134"/>
  <c r="AM11" i="134"/>
  <c r="AT11" i="134"/>
  <c r="W12" i="134"/>
  <c r="AK12" i="134"/>
  <c r="AL12" i="134"/>
  <c r="AM12" i="134"/>
  <c r="AT12" i="134"/>
  <c r="W13" i="134"/>
  <c r="AK13" i="134"/>
  <c r="AL13" i="134"/>
  <c r="AM13" i="134"/>
  <c r="AT13" i="134"/>
  <c r="W14" i="134"/>
  <c r="AK14" i="134"/>
  <c r="AL14" i="134"/>
  <c r="AM14" i="134"/>
  <c r="AT14" i="134"/>
  <c r="W15" i="134"/>
  <c r="AK15" i="134"/>
  <c r="AL15" i="134"/>
  <c r="AM15" i="134"/>
  <c r="AT15" i="134"/>
  <c r="W16" i="134"/>
  <c r="AK16" i="134"/>
  <c r="AL16" i="134"/>
  <c r="AM16" i="134"/>
  <c r="AT16" i="134"/>
  <c r="W17" i="134"/>
  <c r="AK17" i="134"/>
  <c r="AL17" i="134"/>
  <c r="AM17" i="134"/>
  <c r="AT17" i="134"/>
  <c r="W18" i="134"/>
  <c r="AK18" i="134"/>
  <c r="AL18" i="134"/>
  <c r="AM18" i="134"/>
  <c r="AT18" i="134"/>
  <c r="W19" i="134"/>
  <c r="AK19" i="134"/>
  <c r="AL19" i="134"/>
  <c r="AM19" i="134"/>
  <c r="AT19" i="134"/>
  <c r="W20" i="134"/>
  <c r="AK20" i="134"/>
  <c r="AL20" i="134"/>
  <c r="AM20" i="134"/>
  <c r="AT20" i="134"/>
  <c r="W21" i="134"/>
  <c r="AK21" i="134"/>
  <c r="AL21" i="134"/>
  <c r="AM21" i="134"/>
  <c r="AT21" i="134"/>
  <c r="W22" i="134"/>
  <c r="AK22" i="134"/>
  <c r="AL22" i="134"/>
  <c r="AM22" i="134"/>
  <c r="AT22" i="134"/>
  <c r="W23" i="134"/>
  <c r="AK23" i="134"/>
  <c r="AL23" i="134"/>
  <c r="AM23" i="134"/>
  <c r="AT23" i="134"/>
  <c r="W24" i="134"/>
  <c r="AK24" i="134"/>
  <c r="AL24" i="134"/>
  <c r="AM24" i="134"/>
  <c r="AT24" i="134"/>
  <c r="W25" i="134"/>
  <c r="AK25" i="134"/>
  <c r="AL25" i="134"/>
  <c r="AM25" i="134"/>
  <c r="AT25" i="134"/>
  <c r="W26" i="134"/>
  <c r="AK26" i="134"/>
  <c r="AL26" i="134"/>
  <c r="AM26" i="134"/>
  <c r="AT26" i="134"/>
  <c r="W27" i="134"/>
  <c r="AK27" i="134"/>
  <c r="AL27" i="134"/>
  <c r="AM27" i="134"/>
  <c r="AR27" i="134"/>
  <c r="AT27" i="134"/>
  <c r="W28" i="134"/>
  <c r="AK28" i="134"/>
  <c r="AL28" i="134"/>
  <c r="AM28" i="134"/>
  <c r="AR28" i="134"/>
  <c r="AT28" i="134"/>
  <c r="W29" i="134"/>
  <c r="AK29" i="134"/>
  <c r="AL29" i="134"/>
  <c r="AM29" i="134"/>
  <c r="AR29" i="134"/>
  <c r="AT29" i="134"/>
  <c r="W30" i="134"/>
  <c r="AK30" i="134"/>
  <c r="AL30" i="134"/>
  <c r="AM30" i="134"/>
  <c r="AR30" i="134"/>
  <c r="AT30" i="134"/>
  <c r="M31" i="134"/>
  <c r="W31" i="134"/>
  <c r="AK31" i="134"/>
  <c r="AL31" i="134"/>
  <c r="AM31" i="134"/>
  <c r="AR31" i="134"/>
  <c r="AT31" i="134"/>
  <c r="M32" i="134"/>
  <c r="W32" i="134"/>
  <c r="AK32" i="134"/>
  <c r="AL32" i="134"/>
  <c r="AM32" i="134"/>
  <c r="AR32" i="134"/>
  <c r="AT32" i="134"/>
  <c r="M33" i="134"/>
  <c r="W33" i="134"/>
  <c r="AK33" i="134"/>
  <c r="AL33" i="134"/>
  <c r="AM33" i="134"/>
  <c r="AR33" i="134"/>
  <c r="AS33" i="134"/>
  <c r="AT33" i="134"/>
  <c r="M34" i="134"/>
  <c r="U34" i="134"/>
  <c r="W34" i="134"/>
  <c r="AK34" i="134"/>
  <c r="AL34" i="134"/>
  <c r="AM34" i="134"/>
  <c r="AR34" i="134"/>
  <c r="AS34" i="134"/>
  <c r="AT34" i="134"/>
  <c r="M35" i="134"/>
  <c r="U35" i="134"/>
  <c r="W35" i="134"/>
  <c r="AK35" i="134"/>
  <c r="AL35" i="134"/>
  <c r="AM35" i="134"/>
  <c r="AR35" i="134"/>
  <c r="AS35" i="134"/>
  <c r="AT35" i="134"/>
  <c r="M36" i="134"/>
  <c r="U36" i="134"/>
  <c r="W36" i="134"/>
  <c r="AK36" i="134"/>
  <c r="AL36" i="134"/>
  <c r="AM36" i="134"/>
  <c r="AR36" i="134"/>
  <c r="AS36" i="134"/>
  <c r="AT36" i="134"/>
  <c r="M37" i="134"/>
  <c r="U37" i="134"/>
  <c r="W37" i="134"/>
  <c r="AK37" i="134"/>
  <c r="AL37" i="134"/>
  <c r="AM37" i="134"/>
  <c r="AR37" i="134"/>
  <c r="AS37" i="134"/>
  <c r="AT37" i="134"/>
  <c r="M38" i="134"/>
  <c r="U38" i="134"/>
  <c r="W38" i="134"/>
  <c r="AK38" i="134"/>
  <c r="AL38" i="134"/>
  <c r="AM38" i="134"/>
  <c r="AR38" i="134"/>
  <c r="AS38" i="134"/>
  <c r="AT38" i="134"/>
  <c r="M39" i="134"/>
  <c r="U39" i="134"/>
  <c r="W39" i="134"/>
  <c r="AK39" i="134"/>
  <c r="AL39" i="134"/>
  <c r="AM39" i="134"/>
  <c r="AR39" i="134"/>
  <c r="AS39" i="134"/>
  <c r="AT39" i="134"/>
  <c r="AT6" i="134"/>
  <c r="AM6" i="134"/>
  <c r="AL6" i="134"/>
  <c r="AK6" i="134"/>
  <c r="W6" i="134"/>
  <c r="M6" i="134"/>
  <c r="BE6" i="135"/>
  <c r="AW6" i="135"/>
  <c r="AT6" i="135"/>
  <c r="X6" i="135"/>
  <c r="BF6" i="140"/>
  <c r="BD6" i="140"/>
  <c r="BC6" i="140"/>
  <c r="AW6" i="140"/>
  <c r="AS6" i="140"/>
  <c r="AB6" i="140"/>
  <c r="M6" i="140"/>
  <c r="BE6" i="37" l="1"/>
  <c r="AU6" i="37"/>
  <c r="AR6" i="37"/>
  <c r="L70" i="161"/>
  <c r="A70" i="161"/>
  <c r="L69" i="161"/>
  <c r="M69" i="161" s="1"/>
  <c r="A69" i="161"/>
  <c r="L68" i="161"/>
  <c r="A68" i="161"/>
  <c r="L67" i="161"/>
  <c r="A67" i="161"/>
  <c r="L66" i="161"/>
  <c r="A66" i="161"/>
  <c r="L65" i="161"/>
  <c r="M65" i="161" s="1"/>
  <c r="A65" i="161"/>
  <c r="L64" i="161"/>
  <c r="A64" i="161"/>
  <c r="L63" i="161"/>
  <c r="A63" i="161"/>
  <c r="L62" i="161"/>
  <c r="A62" i="161"/>
  <c r="L61" i="161"/>
  <c r="A61" i="161"/>
  <c r="L60" i="161"/>
  <c r="A60" i="161"/>
  <c r="L59" i="161"/>
  <c r="A59" i="161"/>
  <c r="L57" i="161"/>
  <c r="A57" i="161"/>
  <c r="L56" i="161"/>
  <c r="A56" i="161"/>
  <c r="L55" i="161"/>
  <c r="A55" i="161"/>
  <c r="L54" i="161"/>
  <c r="A54" i="161"/>
  <c r="L53" i="161"/>
  <c r="A53" i="161"/>
  <c r="L52" i="161"/>
  <c r="A52" i="161"/>
  <c r="L51" i="161"/>
  <c r="A51" i="161"/>
  <c r="L50" i="161"/>
  <c r="A50" i="161"/>
  <c r="L49" i="161"/>
  <c r="A49" i="161"/>
  <c r="L48" i="161"/>
  <c r="A48" i="161"/>
  <c r="L47" i="161"/>
  <c r="A47" i="161"/>
  <c r="L46" i="161"/>
  <c r="A46" i="161"/>
  <c r="L45" i="161"/>
  <c r="A45" i="161"/>
  <c r="L44" i="161"/>
  <c r="A44" i="161"/>
  <c r="L43" i="161"/>
  <c r="A43" i="161"/>
  <c r="L42" i="161"/>
  <c r="A42" i="161"/>
  <c r="L41" i="161"/>
  <c r="A41" i="161"/>
  <c r="L40" i="161"/>
  <c r="A40" i="161"/>
  <c r="L39" i="161"/>
  <c r="A39" i="161"/>
  <c r="L38" i="161"/>
  <c r="A38" i="161"/>
  <c r="L37" i="161"/>
  <c r="A37" i="161"/>
  <c r="L36" i="161"/>
  <c r="A36" i="161"/>
  <c r="L35" i="161"/>
  <c r="A35" i="161"/>
  <c r="L34" i="161"/>
  <c r="A34" i="161"/>
  <c r="L33" i="161"/>
  <c r="A33" i="161"/>
  <c r="L32" i="161"/>
  <c r="A32" i="161"/>
  <c r="L31" i="161"/>
  <c r="A31" i="161"/>
  <c r="L30" i="161"/>
  <c r="A30" i="161"/>
  <c r="L29" i="161"/>
  <c r="A29" i="161"/>
  <c r="L28" i="161"/>
  <c r="A28" i="161"/>
  <c r="L27" i="161"/>
  <c r="A27" i="161"/>
  <c r="L26" i="161"/>
  <c r="A26" i="161"/>
  <c r="L25" i="161"/>
  <c r="A25" i="161"/>
  <c r="L24" i="161"/>
  <c r="A24" i="161"/>
  <c r="L23" i="161"/>
  <c r="A23" i="161"/>
  <c r="L22" i="161"/>
  <c r="A22" i="161"/>
  <c r="L21" i="161"/>
  <c r="A21" i="161"/>
  <c r="L20" i="161"/>
  <c r="A20" i="161"/>
  <c r="L19" i="161"/>
  <c r="A19" i="161"/>
  <c r="L18" i="161"/>
  <c r="A18" i="161"/>
  <c r="L17" i="161"/>
  <c r="A17" i="161"/>
  <c r="L16" i="161"/>
  <c r="A16" i="161"/>
  <c r="L15" i="161"/>
  <c r="A15" i="161"/>
  <c r="L14" i="161"/>
  <c r="A14" i="161"/>
  <c r="L13" i="161"/>
  <c r="A13" i="161"/>
  <c r="L12" i="161"/>
  <c r="A12" i="161"/>
  <c r="L11" i="161"/>
  <c r="A11" i="161"/>
  <c r="L10" i="161"/>
  <c r="A10" i="161"/>
  <c r="L9" i="161"/>
  <c r="A9" i="161"/>
  <c r="L8" i="161"/>
  <c r="A8" i="161"/>
  <c r="L7" i="161"/>
  <c r="A7" i="161"/>
  <c r="L6" i="161"/>
  <c r="A6" i="161"/>
  <c r="M5" i="161"/>
  <c r="A2" i="161"/>
  <c r="A1" i="161" s="1"/>
  <c r="Y36" i="142"/>
  <c r="AB36" i="142"/>
  <c r="AL36" i="142"/>
  <c r="Y37" i="142"/>
  <c r="AB37" i="142"/>
  <c r="AL37" i="142"/>
  <c r="Y38" i="142"/>
  <c r="AB38" i="142"/>
  <c r="AL38" i="142"/>
  <c r="T39" i="142"/>
  <c r="Y39" i="142"/>
  <c r="AB39" i="142"/>
  <c r="AL39" i="142"/>
  <c r="T40" i="142"/>
  <c r="Y40" i="142"/>
  <c r="AB40" i="142"/>
  <c r="AL40" i="142"/>
  <c r="T41" i="142"/>
  <c r="Y41" i="142"/>
  <c r="AB41" i="142"/>
  <c r="AL41" i="142"/>
  <c r="T42" i="142"/>
  <c r="Y42" i="142"/>
  <c r="AB42" i="142"/>
  <c r="AL42" i="142"/>
  <c r="T57" i="142"/>
  <c r="Y57" i="142"/>
  <c r="AB57" i="142"/>
  <c r="AL57" i="142"/>
  <c r="T58" i="142"/>
  <c r="Y58" i="142"/>
  <c r="AB58" i="142"/>
  <c r="AL58" i="142"/>
  <c r="T59" i="142"/>
  <c r="Y59" i="142"/>
  <c r="AB59" i="142"/>
  <c r="AL59" i="142"/>
  <c r="T60" i="142"/>
  <c r="Y60" i="142"/>
  <c r="AB60" i="142"/>
  <c r="AL60" i="142"/>
  <c r="T61" i="142"/>
  <c r="Y61" i="142"/>
  <c r="AB61" i="142"/>
  <c r="AL61" i="142"/>
  <c r="T62" i="142"/>
  <c r="Y62" i="142"/>
  <c r="AB62" i="142"/>
  <c r="AL62" i="142"/>
  <c r="T63" i="142"/>
  <c r="Y63" i="142"/>
  <c r="AB63" i="142"/>
  <c r="AL63" i="142"/>
  <c r="T64" i="142"/>
  <c r="Y64" i="142"/>
  <c r="AB64" i="142"/>
  <c r="AL64" i="142"/>
  <c r="T65" i="142"/>
  <c r="Y65" i="142"/>
  <c r="AB65" i="142"/>
  <c r="AL65" i="142"/>
  <c r="T66" i="142"/>
  <c r="Y66" i="142"/>
  <c r="AB66" i="142"/>
  <c r="AL66" i="142"/>
  <c r="T67" i="142"/>
  <c r="Y67" i="142"/>
  <c r="AB67" i="142"/>
  <c r="AL67" i="142"/>
  <c r="T68" i="142"/>
  <c r="Y68" i="142"/>
  <c r="AB68" i="142"/>
  <c r="AL68" i="142"/>
  <c r="T69" i="142"/>
  <c r="Y69" i="142"/>
  <c r="AB69" i="142"/>
  <c r="AL69" i="142"/>
  <c r="T70" i="142"/>
  <c r="Y70" i="142"/>
  <c r="AB70" i="142"/>
  <c r="AL70" i="142"/>
  <c r="T71" i="142"/>
  <c r="Y71" i="142"/>
  <c r="AB71" i="142"/>
  <c r="AL71" i="142"/>
  <c r="T72" i="142"/>
  <c r="Y72" i="142"/>
  <c r="AB72" i="142"/>
  <c r="AL72" i="142"/>
  <c r="T73" i="142"/>
  <c r="Y73" i="142"/>
  <c r="AB73" i="142"/>
  <c r="AL73" i="142"/>
  <c r="T74" i="142"/>
  <c r="Y74" i="142"/>
  <c r="AB74" i="142"/>
  <c r="AL74" i="142"/>
  <c r="T75" i="142"/>
  <c r="Y75" i="142"/>
  <c r="AB75" i="142"/>
  <c r="AL75" i="142"/>
  <c r="T76" i="142"/>
  <c r="AA76" i="142"/>
  <c r="T77" i="142"/>
  <c r="T67" i="141"/>
  <c r="AA66" i="141"/>
  <c r="T66" i="141"/>
  <c r="AA65" i="141"/>
  <c r="T65" i="141"/>
  <c r="H44" i="134"/>
  <c r="I44" i="134"/>
  <c r="H45" i="134"/>
  <c r="I45" i="134"/>
  <c r="H46" i="134"/>
  <c r="I46" i="134"/>
  <c r="H47" i="134"/>
  <c r="I47" i="134"/>
  <c r="H48" i="134"/>
  <c r="I48" i="134"/>
  <c r="H49" i="134"/>
  <c r="I49" i="134"/>
  <c r="H50" i="134"/>
  <c r="I50" i="134"/>
  <c r="H51" i="134"/>
  <c r="I51" i="134"/>
  <c r="H52" i="134"/>
  <c r="I52" i="134"/>
  <c r="H53" i="134"/>
  <c r="I53" i="134"/>
  <c r="H54" i="134"/>
  <c r="I54" i="134"/>
  <c r="H55" i="134"/>
  <c r="I55" i="134"/>
  <c r="H56" i="134"/>
  <c r="I56" i="134"/>
  <c r="H57" i="134"/>
  <c r="I57" i="134"/>
  <c r="T79" i="134"/>
  <c r="AA78" i="134"/>
  <c r="T78" i="134"/>
  <c r="AA77" i="134"/>
  <c r="T77" i="134"/>
  <c r="AL76" i="134"/>
  <c r="AB76" i="134"/>
  <c r="Y76" i="134"/>
  <c r="T76" i="134"/>
  <c r="AL75" i="134"/>
  <c r="AB75" i="134"/>
  <c r="Y75" i="134"/>
  <c r="T75" i="134"/>
  <c r="AL74" i="134"/>
  <c r="AB74" i="134"/>
  <c r="Y74" i="134"/>
  <c r="T74" i="134"/>
  <c r="AL73" i="134"/>
  <c r="AB73" i="134"/>
  <c r="Y73" i="134"/>
  <c r="T73" i="134"/>
  <c r="AL72" i="134"/>
  <c r="AB72" i="134"/>
  <c r="Y72" i="134"/>
  <c r="T72" i="134"/>
  <c r="AL71" i="134"/>
  <c r="AB71" i="134"/>
  <c r="Y71" i="134"/>
  <c r="T71" i="134"/>
  <c r="AL70" i="134"/>
  <c r="AB70" i="134"/>
  <c r="Y70" i="134"/>
  <c r="T70" i="134"/>
  <c r="AL69" i="134"/>
  <c r="AB69" i="134"/>
  <c r="Y69" i="134"/>
  <c r="T69" i="134"/>
  <c r="AL68" i="134"/>
  <c r="AB68" i="134"/>
  <c r="Y68" i="134"/>
  <c r="T68" i="134"/>
  <c r="AL67" i="134"/>
  <c r="AB67" i="134"/>
  <c r="Y67" i="134"/>
  <c r="T67" i="134"/>
  <c r="AL66" i="134"/>
  <c r="AB66" i="134"/>
  <c r="Y66" i="134"/>
  <c r="T66" i="134"/>
  <c r="AL65" i="134"/>
  <c r="AB65" i="134"/>
  <c r="Y65" i="134"/>
  <c r="T65" i="134"/>
  <c r="AL64" i="134"/>
  <c r="AB64" i="134"/>
  <c r="Y64" i="134"/>
  <c r="T64" i="134"/>
  <c r="AL63" i="134"/>
  <c r="AB63" i="134"/>
  <c r="Y63" i="134"/>
  <c r="T63" i="134"/>
  <c r="AL62" i="134"/>
  <c r="AB62" i="134"/>
  <c r="Y62" i="134"/>
  <c r="T62" i="134"/>
  <c r="AL61" i="134"/>
  <c r="AB61" i="134"/>
  <c r="Y61" i="134"/>
  <c r="T61" i="134"/>
  <c r="AL60" i="134"/>
  <c r="AB60" i="134"/>
  <c r="Y60" i="134"/>
  <c r="T60" i="134"/>
  <c r="AL59" i="134"/>
  <c r="AB59" i="134"/>
  <c r="Y59" i="134"/>
  <c r="T59" i="134"/>
  <c r="AL58" i="134"/>
  <c r="AB58" i="134"/>
  <c r="Y58" i="134"/>
  <c r="T58" i="134"/>
  <c r="AL43" i="134"/>
  <c r="AB43" i="134"/>
  <c r="Y43" i="134"/>
  <c r="T43" i="134"/>
  <c r="AL42" i="134"/>
  <c r="AB42" i="134"/>
  <c r="Y42" i="134"/>
  <c r="T42" i="134"/>
  <c r="AL41" i="134"/>
  <c r="AB41" i="134"/>
  <c r="Y41" i="134"/>
  <c r="T41" i="134"/>
  <c r="AL40" i="134"/>
  <c r="AB40" i="134"/>
  <c r="Y40" i="134"/>
  <c r="T40" i="134"/>
  <c r="W65" i="135"/>
  <c r="W64" i="135"/>
  <c r="W63" i="135"/>
  <c r="W62" i="135"/>
  <c r="AG61" i="135"/>
  <c r="W61" i="135"/>
  <c r="AG60" i="135"/>
  <c r="W60" i="135"/>
  <c r="AU59" i="135"/>
  <c r="AH59" i="135"/>
  <c r="AE59" i="135"/>
  <c r="W59" i="135"/>
  <c r="AU58" i="135"/>
  <c r="AH58" i="135"/>
  <c r="AE58" i="135"/>
  <c r="W58" i="135"/>
  <c r="AU57" i="135"/>
  <c r="AH57" i="135"/>
  <c r="AE57" i="135"/>
  <c r="W57" i="135"/>
  <c r="AU56" i="135"/>
  <c r="AH56" i="135"/>
  <c r="AE56" i="135"/>
  <c r="W56" i="135"/>
  <c r="AU55" i="135"/>
  <c r="AH55" i="135"/>
  <c r="AE55" i="135"/>
  <c r="W55" i="135"/>
  <c r="AU54" i="135"/>
  <c r="AH54" i="135"/>
  <c r="AE54" i="135"/>
  <c r="W54" i="135"/>
  <c r="AU53" i="135"/>
  <c r="AH53" i="135"/>
  <c r="AE53" i="135"/>
  <c r="W53" i="135"/>
  <c r="AU52" i="135"/>
  <c r="AH52" i="135"/>
  <c r="AE52" i="135"/>
  <c r="W52" i="135"/>
  <c r="AU51" i="135"/>
  <c r="AH51" i="135"/>
  <c r="AE51" i="135"/>
  <c r="W51" i="135"/>
  <c r="AU50" i="135"/>
  <c r="AH50" i="135"/>
  <c r="AE50" i="135"/>
  <c r="W50" i="135"/>
  <c r="AU49" i="135"/>
  <c r="AH49" i="135"/>
  <c r="AE49" i="135"/>
  <c r="W49" i="135"/>
  <c r="AU48" i="135"/>
  <c r="AH48" i="135"/>
  <c r="AE48" i="135"/>
  <c r="W48" i="135"/>
  <c r="AU47" i="135"/>
  <c r="AH47" i="135"/>
  <c r="AE47" i="135"/>
  <c r="W47" i="135"/>
  <c r="AH46" i="135"/>
  <c r="AE46" i="135"/>
  <c r="W46" i="135"/>
  <c r="AH45" i="135"/>
  <c r="AE45" i="135"/>
  <c r="W45" i="135"/>
  <c r="AH44" i="135"/>
  <c r="AE44" i="135"/>
  <c r="W44" i="135"/>
  <c r="AH43" i="135"/>
  <c r="AE43" i="135"/>
  <c r="W43" i="135"/>
  <c r="AH42" i="135"/>
  <c r="AE42" i="135"/>
  <c r="W42" i="135"/>
  <c r="AH41" i="135"/>
  <c r="AE41" i="135"/>
  <c r="W41" i="135"/>
  <c r="AH40" i="135"/>
  <c r="AE40" i="135"/>
  <c r="W40" i="135"/>
  <c r="AH39" i="135"/>
  <c r="AE39" i="135"/>
  <c r="W39" i="135"/>
  <c r="AH38" i="135"/>
  <c r="AE38" i="135"/>
  <c r="W38" i="135"/>
  <c r="AH37" i="135"/>
  <c r="AE37" i="135"/>
  <c r="W37" i="135"/>
  <c r="AH36" i="135"/>
  <c r="AE36" i="135"/>
  <c r="W36" i="135"/>
  <c r="AH35" i="135"/>
  <c r="AE35" i="135"/>
  <c r="W35" i="135"/>
  <c r="AH34" i="135"/>
  <c r="AE34" i="135"/>
  <c r="W34" i="135"/>
  <c r="AH33" i="135"/>
  <c r="AE33" i="135"/>
  <c r="W33" i="135"/>
  <c r="AH32" i="135"/>
  <c r="AE32" i="135"/>
  <c r="W32" i="135"/>
  <c r="AH31" i="135"/>
  <c r="AE31" i="135"/>
  <c r="W31" i="135"/>
  <c r="Z86" i="140"/>
  <c r="Z85" i="140"/>
  <c r="Z84" i="140"/>
  <c r="Z83" i="140"/>
  <c r="Z82" i="140"/>
  <c r="Z81" i="140"/>
  <c r="W81" i="140"/>
  <c r="Z80" i="140"/>
  <c r="W80" i="140"/>
  <c r="Z79" i="140"/>
  <c r="W79" i="140"/>
  <c r="Z78" i="140"/>
  <c r="W78" i="140"/>
  <c r="W77" i="140"/>
  <c r="W76" i="140"/>
  <c r="W75" i="140"/>
  <c r="W74" i="140"/>
  <c r="W73" i="140"/>
  <c r="W72" i="140"/>
  <c r="W71" i="140"/>
  <c r="W70" i="140"/>
  <c r="W69" i="140"/>
  <c r="W68" i="140"/>
  <c r="W67" i="140"/>
  <c r="W66" i="140"/>
  <c r="W65" i="140"/>
  <c r="W64" i="140"/>
  <c r="AG63" i="140"/>
  <c r="W63" i="140"/>
  <c r="AG62" i="140"/>
  <c r="W62" i="140"/>
  <c r="AU61" i="140"/>
  <c r="AH61" i="140"/>
  <c r="AE61" i="140"/>
  <c r="W61" i="140"/>
  <c r="AU60" i="140"/>
  <c r="AH60" i="140"/>
  <c r="AE60" i="140"/>
  <c r="W60" i="140"/>
  <c r="AU59" i="140"/>
  <c r="AH59" i="140"/>
  <c r="AE59" i="140"/>
  <c r="W59" i="140"/>
  <c r="AU58" i="140"/>
  <c r="AH58" i="140"/>
  <c r="AE58" i="140"/>
  <c r="W58" i="140"/>
  <c r="AU57" i="140"/>
  <c r="AH57" i="140"/>
  <c r="AE57" i="140"/>
  <c r="W57" i="140"/>
  <c r="AU56" i="140"/>
  <c r="AH56" i="140"/>
  <c r="AE56" i="140"/>
  <c r="W56" i="140"/>
  <c r="AU55" i="140"/>
  <c r="AH55" i="140"/>
  <c r="AE55" i="140"/>
  <c r="W55" i="140"/>
  <c r="AU54" i="140"/>
  <c r="AH54" i="140"/>
  <c r="AE54" i="140"/>
  <c r="W54" i="140"/>
  <c r="AU53" i="140"/>
  <c r="AH53" i="140"/>
  <c r="AE53" i="140"/>
  <c r="W53" i="140"/>
  <c r="AU52" i="140"/>
  <c r="AH52" i="140"/>
  <c r="AE52" i="140"/>
  <c r="W52" i="140"/>
  <c r="AU51" i="140"/>
  <c r="AH51" i="140"/>
  <c r="AE51" i="140"/>
  <c r="W51" i="140"/>
  <c r="AU50" i="140"/>
  <c r="AH50" i="140"/>
  <c r="AE50" i="140"/>
  <c r="W50" i="140"/>
  <c r="AH49" i="140"/>
  <c r="AE49" i="140"/>
  <c r="W49" i="140"/>
  <c r="AH48" i="140"/>
  <c r="AE48" i="140"/>
  <c r="W48" i="140"/>
  <c r="AH47" i="140"/>
  <c r="AE47" i="140"/>
  <c r="W47" i="140"/>
  <c r="AH46" i="140"/>
  <c r="AE46" i="140"/>
  <c r="W46" i="140"/>
  <c r="AH45" i="140"/>
  <c r="AE45" i="140"/>
  <c r="W45" i="140"/>
  <c r="AH44" i="140"/>
  <c r="AE44" i="140"/>
  <c r="W44" i="140"/>
  <c r="AH43" i="140"/>
  <c r="AE43" i="140"/>
  <c r="W43" i="140"/>
  <c r="L6" i="148"/>
  <c r="L7" i="148"/>
  <c r="L8" i="148"/>
  <c r="L9" i="148"/>
  <c r="L10" i="148"/>
  <c r="L11" i="148"/>
  <c r="L12" i="148"/>
  <c r="L13" i="148"/>
  <c r="L14" i="148"/>
  <c r="L15" i="148"/>
  <c r="L16" i="148"/>
  <c r="L17" i="148"/>
  <c r="L18" i="148"/>
  <c r="O7" i="145" l="1"/>
  <c r="Q9" i="145"/>
  <c r="P12" i="145"/>
  <c r="O15" i="145"/>
  <c r="Q17" i="145"/>
  <c r="P20" i="145"/>
  <c r="O23" i="145"/>
  <c r="P16" i="143"/>
  <c r="P20" i="143"/>
  <c r="T11" i="139"/>
  <c r="T19" i="139"/>
  <c r="T27" i="139"/>
  <c r="S11" i="139"/>
  <c r="S19" i="139"/>
  <c r="S27" i="139"/>
  <c r="R11" i="137"/>
  <c r="R19" i="137"/>
  <c r="R6" i="137"/>
  <c r="Q14" i="137"/>
  <c r="Q22" i="137"/>
  <c r="P10" i="142"/>
  <c r="P18" i="142"/>
  <c r="P26" i="142"/>
  <c r="P13" i="141"/>
  <c r="P21" i="141"/>
  <c r="P29" i="141"/>
  <c r="P8" i="134"/>
  <c r="P16" i="134"/>
  <c r="P24" i="134"/>
  <c r="S7" i="135"/>
  <c r="S15" i="135"/>
  <c r="S23" i="135"/>
  <c r="S31" i="135"/>
  <c r="T14" i="135"/>
  <c r="T22" i="135"/>
  <c r="T30" i="135"/>
  <c r="T10" i="140"/>
  <c r="T17" i="140"/>
  <c r="T25" i="140"/>
  <c r="T33" i="140"/>
  <c r="T41" i="140"/>
  <c r="S12" i="140"/>
  <c r="S19" i="140"/>
  <c r="S27" i="140"/>
  <c r="S35" i="140"/>
  <c r="S43" i="140"/>
  <c r="S12" i="37"/>
  <c r="S20" i="37"/>
  <c r="S28" i="37"/>
  <c r="S36" i="37"/>
  <c r="S44" i="37"/>
  <c r="S52" i="37"/>
  <c r="S59" i="37"/>
  <c r="T11" i="37"/>
  <c r="T19" i="37"/>
  <c r="T27" i="37"/>
  <c r="T35" i="37"/>
  <c r="T43" i="37"/>
  <c r="T51" i="37"/>
  <c r="S9" i="139"/>
  <c r="P8" i="142"/>
  <c r="P27" i="141"/>
  <c r="P30" i="134"/>
  <c r="T20" i="135"/>
  <c r="T15" i="140"/>
  <c r="S17" i="140"/>
  <c r="S18" i="37"/>
  <c r="T9" i="37"/>
  <c r="T41" i="37"/>
  <c r="P17" i="145"/>
  <c r="T26" i="139"/>
  <c r="R26" i="137"/>
  <c r="P25" i="142"/>
  <c r="P6" i="134"/>
  <c r="T21" i="135"/>
  <c r="S11" i="140"/>
  <c r="S11" i="37"/>
  <c r="P7" i="145"/>
  <c r="O10" i="145"/>
  <c r="Q12" i="145"/>
  <c r="P15" i="145"/>
  <c r="O18" i="145"/>
  <c r="Q20" i="145"/>
  <c r="P23" i="145"/>
  <c r="Q16" i="143"/>
  <c r="Q20" i="143"/>
  <c r="T12" i="139"/>
  <c r="T20" i="139"/>
  <c r="T28" i="139"/>
  <c r="S12" i="139"/>
  <c r="S20" i="139"/>
  <c r="S28" i="139"/>
  <c r="R12" i="137"/>
  <c r="R20" i="137"/>
  <c r="Q7" i="137"/>
  <c r="Q15" i="137"/>
  <c r="Q23" i="137"/>
  <c r="P11" i="142"/>
  <c r="P19" i="142"/>
  <c r="P6" i="142"/>
  <c r="P14" i="141"/>
  <c r="P22" i="141"/>
  <c r="P30" i="141"/>
  <c r="P9" i="134"/>
  <c r="P17" i="134"/>
  <c r="P25" i="134"/>
  <c r="S8" i="135"/>
  <c r="S16" i="135"/>
  <c r="S24" i="135"/>
  <c r="T7" i="135"/>
  <c r="T15" i="135"/>
  <c r="T23" i="135"/>
  <c r="T31" i="135"/>
  <c r="T11" i="140"/>
  <c r="T18" i="140"/>
  <c r="T26" i="140"/>
  <c r="T34" i="140"/>
  <c r="T42" i="140"/>
  <c r="S13" i="140"/>
  <c r="S20" i="140"/>
  <c r="S28" i="140"/>
  <c r="S36" i="140"/>
  <c r="S44" i="140"/>
  <c r="S13" i="37"/>
  <c r="S21" i="37"/>
  <c r="S29" i="37"/>
  <c r="S37" i="37"/>
  <c r="S45" i="37"/>
  <c r="S53" i="37"/>
  <c r="S60" i="37"/>
  <c r="T12" i="37"/>
  <c r="T20" i="37"/>
  <c r="T28" i="37"/>
  <c r="T36" i="37"/>
  <c r="T44" i="37"/>
  <c r="T52" i="37"/>
  <c r="T59" i="37"/>
  <c r="T38" i="37"/>
  <c r="P14" i="145"/>
  <c r="T9" i="139"/>
  <c r="S17" i="139"/>
  <c r="R25" i="137"/>
  <c r="P14" i="134"/>
  <c r="S29" i="135"/>
  <c r="T39" i="140"/>
  <c r="S10" i="37"/>
  <c r="S58" i="37"/>
  <c r="T57" i="37"/>
  <c r="O20" i="145"/>
  <c r="S26" i="139"/>
  <c r="P9" i="142"/>
  <c r="P7" i="134"/>
  <c r="S30" i="135"/>
  <c r="T29" i="135"/>
  <c r="T32" i="140"/>
  <c r="S42" i="140"/>
  <c r="S51" i="37"/>
  <c r="Q7" i="145"/>
  <c r="P10" i="145"/>
  <c r="O13" i="145"/>
  <c r="Q15" i="145"/>
  <c r="P18" i="145"/>
  <c r="O21" i="145"/>
  <c r="Q23" i="145"/>
  <c r="P13" i="143"/>
  <c r="P17" i="143"/>
  <c r="Q6" i="143"/>
  <c r="O13" i="143"/>
  <c r="T13" i="139"/>
  <c r="T21" i="139"/>
  <c r="T29" i="139"/>
  <c r="S13" i="139"/>
  <c r="S21" i="139"/>
  <c r="S29" i="139"/>
  <c r="R13" i="137"/>
  <c r="R21" i="137"/>
  <c r="Q8" i="137"/>
  <c r="Q16" i="137"/>
  <c r="Q24" i="137"/>
  <c r="P12" i="142"/>
  <c r="P20" i="142"/>
  <c r="P7" i="141"/>
  <c r="P15" i="141"/>
  <c r="P23" i="141"/>
  <c r="P31" i="141"/>
  <c r="P10" i="134"/>
  <c r="P18" i="134"/>
  <c r="P26" i="134"/>
  <c r="S9" i="135"/>
  <c r="S17" i="135"/>
  <c r="S25" i="135"/>
  <c r="T8" i="135"/>
  <c r="T16" i="135"/>
  <c r="T24" i="135"/>
  <c r="T32" i="135"/>
  <c r="T12" i="140"/>
  <c r="T19" i="140"/>
  <c r="T27" i="140"/>
  <c r="T35" i="140"/>
  <c r="T6" i="140"/>
  <c r="S21" i="140"/>
  <c r="S29" i="140"/>
  <c r="S37" i="140"/>
  <c r="S6" i="140"/>
  <c r="S14" i="37"/>
  <c r="S22" i="37"/>
  <c r="S30" i="37"/>
  <c r="S38" i="37"/>
  <c r="S46" i="37"/>
  <c r="S54" i="37"/>
  <c r="S61" i="37"/>
  <c r="T13" i="37"/>
  <c r="T21" i="37"/>
  <c r="T29" i="37"/>
  <c r="T37" i="37"/>
  <c r="T45" i="37"/>
  <c r="T53" i="37"/>
  <c r="T60" i="37"/>
  <c r="T30" i="37"/>
  <c r="T54" i="37"/>
  <c r="O17" i="145"/>
  <c r="P15" i="143"/>
  <c r="T25" i="139"/>
  <c r="Q12" i="137"/>
  <c r="P24" i="142"/>
  <c r="S13" i="135"/>
  <c r="T28" i="135"/>
  <c r="T31" i="140"/>
  <c r="S33" i="140"/>
  <c r="S34" i="37"/>
  <c r="T25" i="37"/>
  <c r="Q14" i="145"/>
  <c r="T18" i="139"/>
  <c r="R10" i="137"/>
  <c r="P17" i="142"/>
  <c r="P15" i="134"/>
  <c r="T13" i="135"/>
  <c r="T16" i="140"/>
  <c r="S18" i="140"/>
  <c r="S27" i="37"/>
  <c r="O8" i="145"/>
  <c r="Q10" i="145"/>
  <c r="P13" i="145"/>
  <c r="O16" i="145"/>
  <c r="Q18" i="145"/>
  <c r="P21" i="145"/>
  <c r="Q6" i="145"/>
  <c r="Q13" i="143"/>
  <c r="Q17" i="143"/>
  <c r="P6" i="143"/>
  <c r="O6" i="143"/>
  <c r="T14" i="139"/>
  <c r="T22" i="139"/>
  <c r="T6" i="139"/>
  <c r="S14" i="139"/>
  <c r="S22" i="139"/>
  <c r="S6" i="139"/>
  <c r="R14" i="137"/>
  <c r="R22" i="137"/>
  <c r="Q9" i="137"/>
  <c r="Q17" i="137"/>
  <c r="Q25" i="137"/>
  <c r="P13" i="142"/>
  <c r="P21" i="142"/>
  <c r="P8" i="141"/>
  <c r="P16" i="141"/>
  <c r="P24" i="141"/>
  <c r="P32" i="141"/>
  <c r="P11" i="134"/>
  <c r="P19" i="134"/>
  <c r="P27" i="134"/>
  <c r="S10" i="135"/>
  <c r="S18" i="135"/>
  <c r="S26" i="135"/>
  <c r="T9" i="135"/>
  <c r="T17" i="135"/>
  <c r="T25" i="135"/>
  <c r="T6" i="135"/>
  <c r="T13" i="140"/>
  <c r="T20" i="140"/>
  <c r="T28" i="140"/>
  <c r="T36" i="140"/>
  <c r="S7" i="140"/>
  <c r="S14" i="140"/>
  <c r="S22" i="140"/>
  <c r="S30" i="140"/>
  <c r="S38" i="140"/>
  <c r="S7" i="37"/>
  <c r="S15" i="37"/>
  <c r="S23" i="37"/>
  <c r="S31" i="37"/>
  <c r="S39" i="37"/>
  <c r="S47" i="37"/>
  <c r="S55" i="37"/>
  <c r="S62" i="37"/>
  <c r="T14" i="37"/>
  <c r="T22" i="37"/>
  <c r="T46" i="37"/>
  <c r="T61" i="37"/>
  <c r="Q19" i="145"/>
  <c r="S25" i="139"/>
  <c r="Q20" i="137"/>
  <c r="P19" i="141"/>
  <c r="P22" i="134"/>
  <c r="T12" i="135"/>
  <c r="T23" i="140"/>
  <c r="S41" i="140"/>
  <c r="S42" i="37"/>
  <c r="T33" i="37"/>
  <c r="O12" i="145"/>
  <c r="Q15" i="143"/>
  <c r="S10" i="139"/>
  <c r="Q13" i="137"/>
  <c r="P28" i="141"/>
  <c r="S14" i="135"/>
  <c r="T40" i="140"/>
  <c r="T10" i="37"/>
  <c r="P8" i="145"/>
  <c r="O11" i="145"/>
  <c r="Q13" i="145"/>
  <c r="P16" i="145"/>
  <c r="O19" i="145"/>
  <c r="Q21" i="145"/>
  <c r="P6" i="145"/>
  <c r="P14" i="143"/>
  <c r="P18" i="143"/>
  <c r="T7" i="139"/>
  <c r="T15" i="139"/>
  <c r="T23" i="139"/>
  <c r="S7" i="139"/>
  <c r="S15" i="139"/>
  <c r="S23" i="139"/>
  <c r="R7" i="137"/>
  <c r="R15" i="137"/>
  <c r="R23" i="137"/>
  <c r="Q10" i="137"/>
  <c r="Q18" i="137"/>
  <c r="Q6" i="137"/>
  <c r="P14" i="142"/>
  <c r="P22" i="142"/>
  <c r="P9" i="141"/>
  <c r="P17" i="141"/>
  <c r="P25" i="141"/>
  <c r="P33" i="141"/>
  <c r="P12" i="134"/>
  <c r="P20" i="134"/>
  <c r="P28" i="134"/>
  <c r="S11" i="135"/>
  <c r="S19" i="135"/>
  <c r="S27" i="135"/>
  <c r="T10" i="135"/>
  <c r="T18" i="135"/>
  <c r="T26" i="135"/>
  <c r="S6" i="135"/>
  <c r="T21" i="140"/>
  <c r="T29" i="140"/>
  <c r="T37" i="140"/>
  <c r="S8" i="140"/>
  <c r="S15" i="140"/>
  <c r="S23" i="140"/>
  <c r="S31" i="140"/>
  <c r="S39" i="140"/>
  <c r="S8" i="37"/>
  <c r="S16" i="37"/>
  <c r="S24" i="37"/>
  <c r="S32" i="37"/>
  <c r="S40" i="37"/>
  <c r="S48" i="37"/>
  <c r="S56" i="37"/>
  <c r="T7" i="37"/>
  <c r="T15" i="37"/>
  <c r="T23" i="37"/>
  <c r="T31" i="37"/>
  <c r="T39" i="37"/>
  <c r="T47" i="37"/>
  <c r="T55" i="37"/>
  <c r="T6" i="37"/>
  <c r="O9" i="145"/>
  <c r="P22" i="145"/>
  <c r="P19" i="143"/>
  <c r="R17" i="137"/>
  <c r="P11" i="141"/>
  <c r="P6" i="141"/>
  <c r="S21" i="135"/>
  <c r="T8" i="140"/>
  <c r="S10" i="140"/>
  <c r="S25" i="140"/>
  <c r="S26" i="37"/>
  <c r="T17" i="37"/>
  <c r="P9" i="145"/>
  <c r="T10" i="139"/>
  <c r="R18" i="137"/>
  <c r="P20" i="141"/>
  <c r="P23" i="134"/>
  <c r="T24" i="140"/>
  <c r="S26" i="140"/>
  <c r="S35" i="37"/>
  <c r="T18" i="37"/>
  <c r="Q8" i="145"/>
  <c r="P11" i="145"/>
  <c r="O14" i="145"/>
  <c r="Q16" i="145"/>
  <c r="P19" i="145"/>
  <c r="O22" i="145"/>
  <c r="O6" i="145"/>
  <c r="Q14" i="143"/>
  <c r="Q18" i="143"/>
  <c r="T8" i="139"/>
  <c r="T16" i="139"/>
  <c r="T24" i="139"/>
  <c r="S8" i="139"/>
  <c r="S16" i="139"/>
  <c r="S24" i="139"/>
  <c r="R8" i="137"/>
  <c r="R16" i="137"/>
  <c r="R24" i="137"/>
  <c r="Q11" i="137"/>
  <c r="Q19" i="137"/>
  <c r="P7" i="142"/>
  <c r="P15" i="142"/>
  <c r="P23" i="142"/>
  <c r="P10" i="141"/>
  <c r="P18" i="141"/>
  <c r="P26" i="141"/>
  <c r="P34" i="141"/>
  <c r="P13" i="134"/>
  <c r="P21" i="134"/>
  <c r="P29" i="134"/>
  <c r="S12" i="135"/>
  <c r="S20" i="135"/>
  <c r="S28" i="135"/>
  <c r="T11" i="135"/>
  <c r="T19" i="135"/>
  <c r="T27" i="135"/>
  <c r="T7" i="140"/>
  <c r="T14" i="140"/>
  <c r="T22" i="140"/>
  <c r="T30" i="140"/>
  <c r="T38" i="140"/>
  <c r="S9" i="140"/>
  <c r="S16" i="140"/>
  <c r="S24" i="140"/>
  <c r="S32" i="140"/>
  <c r="S40" i="140"/>
  <c r="S9" i="37"/>
  <c r="S17" i="37"/>
  <c r="S25" i="37"/>
  <c r="S33" i="37"/>
  <c r="S41" i="37"/>
  <c r="S49" i="37"/>
  <c r="S57" i="37"/>
  <c r="T8" i="37"/>
  <c r="T16" i="37"/>
  <c r="T24" i="37"/>
  <c r="T32" i="37"/>
  <c r="T40" i="37"/>
  <c r="T48" i="37"/>
  <c r="T56" i="37"/>
  <c r="S6" i="37"/>
  <c r="Q11" i="145"/>
  <c r="T17" i="139"/>
  <c r="R9" i="137"/>
  <c r="S50" i="37"/>
  <c r="T49" i="37"/>
  <c r="Q22" i="145"/>
  <c r="Q19" i="143"/>
  <c r="S18" i="139"/>
  <c r="Q21" i="137"/>
  <c r="P12" i="141"/>
  <c r="S22" i="135"/>
  <c r="T9" i="140"/>
  <c r="S34" i="140"/>
  <c r="S43" i="37"/>
  <c r="T26" i="37"/>
  <c r="T58" i="37"/>
  <c r="T34" i="37"/>
  <c r="T50" i="37"/>
  <c r="T42" i="37"/>
  <c r="M77" i="161"/>
  <c r="M83" i="161"/>
  <c r="M86" i="161"/>
  <c r="M72" i="161"/>
  <c r="M75" i="161"/>
  <c r="M81" i="161"/>
  <c r="M80" i="161"/>
  <c r="M71" i="161"/>
  <c r="M85" i="161"/>
  <c r="M84" i="161"/>
  <c r="M79" i="161"/>
  <c r="M74" i="161"/>
  <c r="M78" i="161"/>
  <c r="M58" i="161"/>
  <c r="M73" i="161"/>
  <c r="M82" i="161"/>
  <c r="M76" i="161"/>
  <c r="M6" i="161"/>
  <c r="M7" i="161"/>
  <c r="M61" i="161"/>
  <c r="M66" i="161"/>
  <c r="M10" i="161"/>
  <c r="M14" i="161"/>
  <c r="M34" i="161"/>
  <c r="M38" i="161"/>
  <c r="M42" i="161"/>
  <c r="M46" i="161"/>
  <c r="M50" i="161"/>
  <c r="M59" i="161"/>
  <c r="M11" i="161"/>
  <c r="M15" i="161"/>
  <c r="M19" i="161"/>
  <c r="M23" i="161"/>
  <c r="M27" i="161"/>
  <c r="M31" i="161"/>
  <c r="M55" i="161"/>
  <c r="M64" i="161"/>
  <c r="M18" i="161"/>
  <c r="M26" i="161"/>
  <c r="M30" i="161"/>
  <c r="M8" i="161"/>
  <c r="M12" i="161"/>
  <c r="M35" i="161"/>
  <c r="M39" i="161"/>
  <c r="M43" i="161"/>
  <c r="M47" i="161"/>
  <c r="M51" i="161"/>
  <c r="M67" i="161"/>
  <c r="M16" i="161"/>
  <c r="M20" i="161"/>
  <c r="M24" i="161"/>
  <c r="M28" i="161"/>
  <c r="M60" i="161"/>
  <c r="M32" i="161"/>
  <c r="M36" i="161"/>
  <c r="M40" i="161"/>
  <c r="M44" i="161"/>
  <c r="M48" i="161"/>
  <c r="M52" i="161"/>
  <c r="M68" i="161"/>
  <c r="M56" i="161"/>
  <c r="M45" i="161"/>
  <c r="M53" i="161"/>
  <c r="M70" i="161"/>
  <c r="M22" i="161"/>
  <c r="M54" i="161"/>
  <c r="M63" i="161"/>
  <c r="M37" i="161"/>
  <c r="M62" i="161"/>
  <c r="M9" i="161"/>
  <c r="M17" i="161"/>
  <c r="M25" i="161"/>
  <c r="M33" i="161"/>
  <c r="M41" i="161"/>
  <c r="M49" i="161"/>
  <c r="M57" i="161"/>
  <c r="M13" i="161"/>
  <c r="M21" i="161"/>
  <c r="M29" i="161"/>
  <c r="M5" i="82" l="1"/>
  <c r="A18" i="148" l="1"/>
  <c r="A19" i="148"/>
  <c r="A20" i="148"/>
  <c r="A21" i="148"/>
  <c r="A22" i="148"/>
  <c r="A23" i="148"/>
  <c r="A24" i="148"/>
  <c r="A25" i="148"/>
  <c r="A26" i="148"/>
  <c r="A27" i="148"/>
  <c r="A28" i="148"/>
  <c r="A29" i="148"/>
  <c r="L24" i="148"/>
  <c r="L27" i="148"/>
  <c r="L21" i="148"/>
  <c r="L28" i="148"/>
  <c r="L19" i="148"/>
  <c r="L23" i="148"/>
  <c r="L25" i="148"/>
  <c r="L26" i="148"/>
  <c r="L20" i="148"/>
  <c r="L29" i="148"/>
  <c r="A61" i="116" l="1"/>
  <c r="A39" i="116"/>
  <c r="A40" i="116"/>
  <c r="A41" i="116"/>
  <c r="A42" i="116"/>
  <c r="A43" i="116"/>
  <c r="A44" i="116"/>
  <c r="A45" i="116"/>
  <c r="A46" i="116"/>
  <c r="A47" i="116"/>
  <c r="A48" i="116"/>
  <c r="A49" i="116"/>
  <c r="L39" i="116"/>
  <c r="L40" i="116"/>
  <c r="L41" i="116"/>
  <c r="L42" i="116"/>
  <c r="L43" i="116"/>
  <c r="L44" i="116"/>
  <c r="L45" i="116"/>
  <c r="L46" i="116"/>
  <c r="L47" i="116"/>
  <c r="L48" i="116"/>
  <c r="L49" i="116"/>
  <c r="A9" i="116"/>
  <c r="A10" i="116"/>
  <c r="A11" i="116"/>
  <c r="A12" i="116"/>
  <c r="A13" i="116"/>
  <c r="A14" i="116"/>
  <c r="A15" i="116"/>
  <c r="A16" i="116"/>
  <c r="A17" i="116"/>
  <c r="A18" i="116"/>
  <c r="A19" i="116"/>
  <c r="A20" i="116"/>
  <c r="A21" i="116"/>
  <c r="A22" i="116"/>
  <c r="A23" i="116"/>
  <c r="A24" i="116"/>
  <c r="A25" i="116"/>
  <c r="A26" i="116"/>
  <c r="A27" i="116"/>
  <c r="A28" i="116"/>
  <c r="A29" i="116"/>
  <c r="A30" i="116"/>
  <c r="A31" i="116"/>
  <c r="A32" i="116"/>
  <c r="A33" i="116"/>
  <c r="A34" i="116"/>
  <c r="A35" i="116"/>
  <c r="A36" i="116"/>
  <c r="A37" i="116"/>
  <c r="A38" i="116"/>
  <c r="A50" i="116"/>
  <c r="A51" i="116"/>
  <c r="A52" i="116"/>
  <c r="A53" i="116"/>
  <c r="A54" i="116"/>
  <c r="A55" i="116"/>
  <c r="A56" i="116"/>
  <c r="A57" i="116"/>
  <c r="A58" i="116"/>
  <c r="A59" i="116"/>
  <c r="A60" i="116"/>
  <c r="A62" i="116"/>
  <c r="A63" i="116"/>
  <c r="A64" i="116"/>
  <c r="A65" i="116"/>
  <c r="A66" i="116"/>
  <c r="AD7" i="137" l="1"/>
  <c r="AD15" i="137"/>
  <c r="AD23" i="137"/>
  <c r="AD31" i="137"/>
  <c r="AD39" i="137"/>
  <c r="AD8" i="137"/>
  <c r="AD16" i="137"/>
  <c r="AD24" i="137"/>
  <c r="AD9" i="137"/>
  <c r="AD17" i="137"/>
  <c r="AD25" i="137"/>
  <c r="AD33" i="137"/>
  <c r="AD10" i="137"/>
  <c r="AD18" i="137"/>
  <c r="AD26" i="137"/>
  <c r="AD34" i="137"/>
  <c r="AD32" i="137"/>
  <c r="AD11" i="137"/>
  <c r="AD19" i="137"/>
  <c r="AD27" i="137"/>
  <c r="AD35" i="137"/>
  <c r="AD36" i="137"/>
  <c r="AD12" i="137"/>
  <c r="AD20" i="137"/>
  <c r="AD28" i="137"/>
  <c r="AD13" i="137"/>
  <c r="AD21" i="137"/>
  <c r="AD29" i="137"/>
  <c r="AD37" i="137"/>
  <c r="AD14" i="137"/>
  <c r="AD22" i="137"/>
  <c r="AD30" i="137"/>
  <c r="AD38" i="137"/>
  <c r="AA11" i="141"/>
  <c r="AA19" i="141"/>
  <c r="AA27" i="141"/>
  <c r="AA35" i="141"/>
  <c r="AA6" i="141"/>
  <c r="AA8" i="141"/>
  <c r="AA16" i="141"/>
  <c r="AA24" i="141"/>
  <c r="AA32" i="141"/>
  <c r="AA14" i="141"/>
  <c r="AA13" i="141"/>
  <c r="AA21" i="141"/>
  <c r="AA29" i="141"/>
  <c r="AA28" i="141"/>
  <c r="AA10" i="141"/>
  <c r="AA18" i="141"/>
  <c r="AA26" i="141"/>
  <c r="AA34" i="141"/>
  <c r="AA30" i="141"/>
  <c r="AA7" i="141"/>
  <c r="AA15" i="141"/>
  <c r="AA23" i="141"/>
  <c r="AA31" i="141"/>
  <c r="AA20" i="141"/>
  <c r="AA12" i="141"/>
  <c r="AA9" i="141"/>
  <c r="AA17" i="141"/>
  <c r="AA25" i="141"/>
  <c r="AA33" i="141"/>
  <c r="AA36" i="141"/>
  <c r="AA22" i="141"/>
  <c r="AE7" i="139"/>
  <c r="AE15" i="139"/>
  <c r="AE23" i="139"/>
  <c r="AE24" i="139"/>
  <c r="AE28" i="139"/>
  <c r="AD6" i="137"/>
  <c r="AE8" i="139"/>
  <c r="AE16" i="139"/>
  <c r="AE19" i="139"/>
  <c r="AE14" i="139"/>
  <c r="AE9" i="139"/>
  <c r="AE17" i="139"/>
  <c r="AE25" i="139"/>
  <c r="AE26" i="139"/>
  <c r="AE6" i="139"/>
  <c r="AE10" i="139"/>
  <c r="AE18" i="139"/>
  <c r="AE20" i="139"/>
  <c r="AE22" i="139"/>
  <c r="AE11" i="139"/>
  <c r="AE27" i="139"/>
  <c r="AE12" i="139"/>
  <c r="AE13" i="139"/>
  <c r="AE21" i="139"/>
  <c r="L53" i="119"/>
  <c r="M53" i="119" s="1"/>
  <c r="L53" i="118" l="1"/>
  <c r="M53" i="118" s="1"/>
  <c r="L54" i="118"/>
  <c r="M54" i="118" s="1"/>
  <c r="L55" i="118"/>
  <c r="M55" i="118" s="1"/>
  <c r="L56" i="118"/>
  <c r="M56" i="118" s="1"/>
  <c r="L115" i="124" l="1"/>
  <c r="M115" i="124" s="1"/>
  <c r="L113" i="124"/>
  <c r="M113" i="124" s="1"/>
  <c r="A112" i="124"/>
  <c r="A113" i="124"/>
  <c r="A114" i="124"/>
  <c r="A115" i="124"/>
  <c r="A116" i="124"/>
  <c r="L109" i="124"/>
  <c r="M109" i="124" s="1"/>
  <c r="L107" i="124"/>
  <c r="M107" i="124" s="1"/>
  <c r="L8" i="124" l="1"/>
  <c r="M8" i="124" s="1"/>
  <c r="L9" i="124"/>
  <c r="M9" i="124" s="1"/>
  <c r="M28" i="124"/>
  <c r="L27" i="124"/>
  <c r="M27" i="124" s="1"/>
  <c r="L38" i="124"/>
  <c r="M38" i="124" s="1"/>
  <c r="L23" i="124"/>
  <c r="M23" i="124" s="1"/>
  <c r="A7" i="153"/>
  <c r="A8" i="153"/>
  <c r="A9" i="153"/>
  <c r="A10" i="153"/>
  <c r="A11" i="153"/>
  <c r="A12" i="153"/>
  <c r="A13" i="153"/>
  <c r="A14" i="153"/>
  <c r="A15" i="153"/>
  <c r="A16" i="153"/>
  <c r="A17" i="153"/>
  <c r="A18" i="153"/>
  <c r="A19" i="153"/>
  <c r="A20" i="153"/>
  <c r="A21" i="153"/>
  <c r="A22" i="153"/>
  <c r="A23" i="153"/>
  <c r="A24" i="153"/>
  <c r="A25" i="153"/>
  <c r="A26" i="153"/>
  <c r="A28" i="153"/>
  <c r="A29" i="153"/>
  <c r="A30" i="153"/>
  <c r="A31" i="153"/>
  <c r="A32" i="153"/>
  <c r="A33" i="153"/>
  <c r="A34" i="153"/>
  <c r="A35" i="153"/>
  <c r="A36" i="153"/>
  <c r="A37" i="153"/>
  <c r="A38" i="153"/>
  <c r="A39" i="153"/>
  <c r="A40" i="153"/>
  <c r="K144" i="159" l="1"/>
  <c r="L144" i="159" s="1"/>
  <c r="A144" i="159"/>
  <c r="K143" i="159"/>
  <c r="L143" i="159" s="1"/>
  <c r="A143" i="159"/>
  <c r="K142" i="159"/>
  <c r="L142" i="159" s="1"/>
  <c r="A142" i="159"/>
  <c r="K141" i="159"/>
  <c r="L141" i="159" s="1"/>
  <c r="A141" i="159"/>
  <c r="K140" i="159"/>
  <c r="L140" i="159" s="1"/>
  <c r="A140" i="159"/>
  <c r="K139" i="159"/>
  <c r="L139" i="159" s="1"/>
  <c r="A139" i="159"/>
  <c r="K138" i="159"/>
  <c r="L138" i="159" s="1"/>
  <c r="A138" i="159"/>
  <c r="K137" i="159"/>
  <c r="L137" i="159" s="1"/>
  <c r="A137" i="159"/>
  <c r="K136" i="159"/>
  <c r="L136" i="159" s="1"/>
  <c r="A136" i="159"/>
  <c r="K135" i="159"/>
  <c r="L135" i="159" s="1"/>
  <c r="A135" i="159"/>
  <c r="K134" i="159"/>
  <c r="L134" i="159" s="1"/>
  <c r="A134" i="159"/>
  <c r="K133" i="159"/>
  <c r="L133" i="159" s="1"/>
  <c r="A133" i="159"/>
  <c r="K132" i="159"/>
  <c r="L132" i="159" s="1"/>
  <c r="A132" i="159"/>
  <c r="K131" i="159"/>
  <c r="L131" i="159" s="1"/>
  <c r="A131" i="159"/>
  <c r="K130" i="159"/>
  <c r="L130" i="159" s="1"/>
  <c r="A130" i="159"/>
  <c r="K129" i="159"/>
  <c r="L129" i="159" s="1"/>
  <c r="A129" i="159"/>
  <c r="K128" i="159"/>
  <c r="L128" i="159" s="1"/>
  <c r="A128" i="159"/>
  <c r="K127" i="159"/>
  <c r="L127" i="159" s="1"/>
  <c r="A127" i="159"/>
  <c r="K126" i="159"/>
  <c r="L126" i="159" s="1"/>
  <c r="A126" i="159"/>
  <c r="K125" i="159"/>
  <c r="L125" i="159" s="1"/>
  <c r="A125" i="159"/>
  <c r="K124" i="159"/>
  <c r="L124" i="159" s="1"/>
  <c r="A124" i="159"/>
  <c r="K123" i="159"/>
  <c r="L123" i="159" s="1"/>
  <c r="A123" i="159"/>
  <c r="K122" i="159"/>
  <c r="L122" i="159" s="1"/>
  <c r="A122" i="159"/>
  <c r="K121" i="159"/>
  <c r="L121" i="159" s="1"/>
  <c r="A121" i="159"/>
  <c r="K120" i="159"/>
  <c r="L120" i="159" s="1"/>
  <c r="A120" i="159"/>
  <c r="K119" i="159"/>
  <c r="L119" i="159" s="1"/>
  <c r="A119" i="159"/>
  <c r="K118" i="159"/>
  <c r="L118" i="159" s="1"/>
  <c r="A118" i="159"/>
  <c r="K117" i="159"/>
  <c r="L117" i="159" s="1"/>
  <c r="A117" i="159"/>
  <c r="K116" i="159"/>
  <c r="L116" i="159" s="1"/>
  <c r="A116" i="159"/>
  <c r="K115" i="159"/>
  <c r="L115" i="159" s="1"/>
  <c r="A115" i="159"/>
  <c r="K114" i="159"/>
  <c r="L114" i="159" s="1"/>
  <c r="A114" i="159"/>
  <c r="K113" i="159"/>
  <c r="L113" i="159" s="1"/>
  <c r="A113" i="159"/>
  <c r="K112" i="159"/>
  <c r="L112" i="159" s="1"/>
  <c r="A112" i="159"/>
  <c r="K111" i="159"/>
  <c r="L111" i="159" s="1"/>
  <c r="A111" i="159"/>
  <c r="K110" i="159"/>
  <c r="L110" i="159" s="1"/>
  <c r="A110" i="159"/>
  <c r="K109" i="159"/>
  <c r="L109" i="159" s="1"/>
  <c r="A109" i="159"/>
  <c r="K108" i="159"/>
  <c r="L108" i="159" s="1"/>
  <c r="A108" i="159"/>
  <c r="K107" i="159"/>
  <c r="L107" i="159" s="1"/>
  <c r="A107" i="159"/>
  <c r="K106" i="159"/>
  <c r="L106" i="159" s="1"/>
  <c r="A106" i="159"/>
  <c r="K105" i="159"/>
  <c r="L105" i="159" s="1"/>
  <c r="A105" i="159"/>
  <c r="K104" i="159"/>
  <c r="L104" i="159" s="1"/>
  <c r="A104" i="159"/>
  <c r="K103" i="159"/>
  <c r="L103" i="159" s="1"/>
  <c r="A103" i="159"/>
  <c r="K102" i="159"/>
  <c r="L102" i="159" s="1"/>
  <c r="A102" i="159"/>
  <c r="K101" i="159"/>
  <c r="L101" i="159" s="1"/>
  <c r="A101" i="159"/>
  <c r="K100" i="159"/>
  <c r="L100" i="159" s="1"/>
  <c r="A100" i="159"/>
  <c r="K99" i="159"/>
  <c r="L99" i="159" s="1"/>
  <c r="A99" i="159"/>
  <c r="K98" i="159"/>
  <c r="L98" i="159" s="1"/>
  <c r="A98" i="159"/>
  <c r="K97" i="159"/>
  <c r="L97" i="159" s="1"/>
  <c r="A97" i="159"/>
  <c r="K96" i="159"/>
  <c r="L96" i="159" s="1"/>
  <c r="A96" i="159"/>
  <c r="K95" i="159"/>
  <c r="L95" i="159" s="1"/>
  <c r="A95" i="159"/>
  <c r="K94" i="159"/>
  <c r="L94" i="159" s="1"/>
  <c r="A94" i="159"/>
  <c r="K93" i="159"/>
  <c r="L93" i="159" s="1"/>
  <c r="A93" i="159"/>
  <c r="K92" i="159"/>
  <c r="L92" i="159" s="1"/>
  <c r="A92" i="159"/>
  <c r="K91" i="159"/>
  <c r="L91" i="159" s="1"/>
  <c r="A91" i="159"/>
  <c r="K90" i="159"/>
  <c r="L90" i="159" s="1"/>
  <c r="A90" i="159"/>
  <c r="K89" i="159"/>
  <c r="L89" i="159" s="1"/>
  <c r="A89" i="159"/>
  <c r="K88" i="159"/>
  <c r="L88" i="159" s="1"/>
  <c r="A88" i="159"/>
  <c r="K87" i="159"/>
  <c r="L87" i="159" s="1"/>
  <c r="A87" i="159"/>
  <c r="K86" i="159"/>
  <c r="L86" i="159" s="1"/>
  <c r="A86" i="159"/>
  <c r="K85" i="159"/>
  <c r="L85" i="159" s="1"/>
  <c r="A85" i="159"/>
  <c r="K84" i="159"/>
  <c r="L84" i="159" s="1"/>
  <c r="A84" i="159"/>
  <c r="K83" i="159"/>
  <c r="L83" i="159" s="1"/>
  <c r="A83" i="159"/>
  <c r="K82" i="159"/>
  <c r="L82" i="159" s="1"/>
  <c r="A82" i="159"/>
  <c r="K81" i="159"/>
  <c r="L81" i="159" s="1"/>
  <c r="A81" i="159"/>
  <c r="K80" i="159"/>
  <c r="L80" i="159" s="1"/>
  <c r="A80" i="159"/>
  <c r="K79" i="159"/>
  <c r="L79" i="159" s="1"/>
  <c r="A79" i="159"/>
  <c r="K78" i="159"/>
  <c r="L78" i="159" s="1"/>
  <c r="A78" i="159"/>
  <c r="K77" i="159"/>
  <c r="L77" i="159" s="1"/>
  <c r="A77" i="159"/>
  <c r="K76" i="159"/>
  <c r="L76" i="159" s="1"/>
  <c r="A76" i="159"/>
  <c r="K75" i="159"/>
  <c r="L75" i="159" s="1"/>
  <c r="A75" i="159"/>
  <c r="K74" i="159"/>
  <c r="L74" i="159" s="1"/>
  <c r="A74" i="159"/>
  <c r="K73" i="159"/>
  <c r="L73" i="159" s="1"/>
  <c r="A73" i="159"/>
  <c r="K72" i="159"/>
  <c r="L72" i="159" s="1"/>
  <c r="A72" i="159"/>
  <c r="K71" i="159"/>
  <c r="L71" i="159" s="1"/>
  <c r="A71" i="159"/>
  <c r="K70" i="159"/>
  <c r="L70" i="159" s="1"/>
  <c r="A70" i="159"/>
  <c r="K69" i="159"/>
  <c r="L69" i="159" s="1"/>
  <c r="A69" i="159"/>
  <c r="K68" i="159"/>
  <c r="L68" i="159" s="1"/>
  <c r="A68" i="159"/>
  <c r="K67" i="159"/>
  <c r="L67" i="159" s="1"/>
  <c r="A67" i="159"/>
  <c r="K66" i="159"/>
  <c r="L66" i="159" s="1"/>
  <c r="A66" i="159"/>
  <c r="K65" i="159"/>
  <c r="L65" i="159" s="1"/>
  <c r="A65" i="159"/>
  <c r="K64" i="159"/>
  <c r="L64" i="159" s="1"/>
  <c r="A64" i="159"/>
  <c r="L63" i="159"/>
  <c r="A63" i="159"/>
  <c r="L62" i="159"/>
  <c r="A62" i="159"/>
  <c r="L61" i="159"/>
  <c r="A61" i="159"/>
  <c r="L60" i="159"/>
  <c r="A60" i="159"/>
  <c r="L59" i="159"/>
  <c r="A59" i="159"/>
  <c r="L58" i="159"/>
  <c r="A58" i="159"/>
  <c r="L57" i="159"/>
  <c r="A57" i="159"/>
  <c r="L56" i="159"/>
  <c r="A56" i="159"/>
  <c r="L55" i="159"/>
  <c r="A55" i="159"/>
  <c r="L54" i="159"/>
  <c r="A54" i="159"/>
  <c r="L53" i="159"/>
  <c r="A53" i="159"/>
  <c r="L52" i="159"/>
  <c r="A52" i="159"/>
  <c r="L51" i="159"/>
  <c r="A51" i="159"/>
  <c r="L50" i="159"/>
  <c r="A50" i="159"/>
  <c r="L49" i="159"/>
  <c r="A49" i="159"/>
  <c r="L48" i="159"/>
  <c r="A48" i="159"/>
  <c r="L47" i="159"/>
  <c r="A47" i="159"/>
  <c r="L46" i="159"/>
  <c r="A46" i="159"/>
  <c r="L45" i="159"/>
  <c r="A45" i="159"/>
  <c r="L44" i="159"/>
  <c r="A44" i="159"/>
  <c r="L43" i="159"/>
  <c r="A43" i="159"/>
  <c r="L42" i="159"/>
  <c r="A42" i="159"/>
  <c r="L41" i="159"/>
  <c r="A41" i="159"/>
  <c r="L40" i="159"/>
  <c r="A40" i="159"/>
  <c r="L39" i="159"/>
  <c r="A39" i="159"/>
  <c r="L38" i="159"/>
  <c r="A38" i="159"/>
  <c r="L37" i="159"/>
  <c r="A37" i="159"/>
  <c r="L36" i="159"/>
  <c r="A36" i="159"/>
  <c r="L35" i="159"/>
  <c r="A35" i="159"/>
  <c r="L34" i="159"/>
  <c r="A34" i="159"/>
  <c r="L33" i="159"/>
  <c r="A33" i="159"/>
  <c r="L32" i="159"/>
  <c r="A32" i="159"/>
  <c r="L31" i="159"/>
  <c r="A31" i="159"/>
  <c r="L30" i="159"/>
  <c r="A30" i="159"/>
  <c r="L29" i="159"/>
  <c r="A29" i="159"/>
  <c r="L28" i="159"/>
  <c r="A28" i="159"/>
  <c r="L27" i="159"/>
  <c r="A27" i="159"/>
  <c r="L26" i="159"/>
  <c r="A26" i="159"/>
  <c r="L25" i="159"/>
  <c r="A25" i="159"/>
  <c r="L24" i="159"/>
  <c r="A24" i="159"/>
  <c r="L23" i="159"/>
  <c r="A23" i="159"/>
  <c r="L22" i="159"/>
  <c r="A22" i="159"/>
  <c r="L21" i="159"/>
  <c r="A21" i="159"/>
  <c r="L20" i="159"/>
  <c r="A20" i="159"/>
  <c r="L19" i="159"/>
  <c r="A19" i="159"/>
  <c r="L18" i="159"/>
  <c r="A18" i="159"/>
  <c r="L17" i="159"/>
  <c r="A17" i="159"/>
  <c r="L16" i="159"/>
  <c r="A16" i="159"/>
  <c r="L15" i="159"/>
  <c r="A15" i="159"/>
  <c r="L14" i="159"/>
  <c r="A14" i="159"/>
  <c r="L13" i="159"/>
  <c r="A13" i="159"/>
  <c r="L12" i="159"/>
  <c r="A12" i="159"/>
  <c r="U16" i="142" s="1"/>
  <c r="L11" i="159"/>
  <c r="A11" i="159"/>
  <c r="L10" i="159"/>
  <c r="A10" i="159"/>
  <c r="L9" i="159"/>
  <c r="A9" i="159"/>
  <c r="L8" i="159"/>
  <c r="A8" i="159"/>
  <c r="L7" i="159"/>
  <c r="A7" i="159"/>
  <c r="L6" i="159"/>
  <c r="A6" i="159"/>
  <c r="M5" i="159"/>
  <c r="A2" i="159"/>
  <c r="A1" i="159" s="1"/>
  <c r="U7" i="134" l="1"/>
  <c r="U15" i="134"/>
  <c r="U23" i="134"/>
  <c r="U7" i="142"/>
  <c r="U15" i="142"/>
  <c r="U23" i="142"/>
  <c r="X8" i="137"/>
  <c r="X16" i="137"/>
  <c r="X24" i="137"/>
  <c r="U12" i="134"/>
  <c r="X13" i="137"/>
  <c r="U29" i="134"/>
  <c r="U8" i="134"/>
  <c r="U16" i="134"/>
  <c r="U24" i="134"/>
  <c r="U8" i="142"/>
  <c r="U24" i="142"/>
  <c r="X9" i="137"/>
  <c r="X17" i="137"/>
  <c r="X25" i="137"/>
  <c r="U20" i="142"/>
  <c r="U21" i="142"/>
  <c r="X22" i="137"/>
  <c r="U9" i="134"/>
  <c r="U17" i="134"/>
  <c r="U25" i="134"/>
  <c r="U9" i="142"/>
  <c r="U17" i="142"/>
  <c r="U25" i="142"/>
  <c r="X10" i="137"/>
  <c r="X18" i="137"/>
  <c r="X26" i="137"/>
  <c r="U28" i="142"/>
  <c r="U21" i="134"/>
  <c r="U10" i="134"/>
  <c r="U18" i="134"/>
  <c r="U26" i="134"/>
  <c r="U10" i="142"/>
  <c r="U18" i="142"/>
  <c r="U26" i="142"/>
  <c r="X11" i="137"/>
  <c r="X19" i="137"/>
  <c r="X27" i="137"/>
  <c r="U12" i="142"/>
  <c r="U13" i="134"/>
  <c r="X14" i="137"/>
  <c r="U11" i="134"/>
  <c r="U19" i="134"/>
  <c r="U27" i="134"/>
  <c r="U11" i="142"/>
  <c r="U19" i="142"/>
  <c r="U27" i="142"/>
  <c r="X12" i="137"/>
  <c r="X20" i="137"/>
  <c r="X28" i="137"/>
  <c r="U28" i="134"/>
  <c r="X21" i="137"/>
  <c r="U14" i="134"/>
  <c r="U22" i="134"/>
  <c r="U6" i="134"/>
  <c r="U14" i="142"/>
  <c r="U22" i="142"/>
  <c r="X7" i="137"/>
  <c r="X15" i="137"/>
  <c r="X23" i="137"/>
  <c r="U20" i="134"/>
  <c r="U13" i="142"/>
  <c r="X7" i="37"/>
  <c r="X15" i="37"/>
  <c r="X23" i="37"/>
  <c r="X31" i="37"/>
  <c r="X39" i="37"/>
  <c r="X47" i="37"/>
  <c r="X55" i="37"/>
  <c r="X61" i="37"/>
  <c r="X8" i="37"/>
  <c r="X16" i="37"/>
  <c r="X24" i="37"/>
  <c r="X32" i="37"/>
  <c r="X40" i="37"/>
  <c r="X48" i="37"/>
  <c r="X56" i="37"/>
  <c r="X54" i="37"/>
  <c r="X9" i="37"/>
  <c r="X17" i="37"/>
  <c r="X25" i="37"/>
  <c r="X33" i="37"/>
  <c r="X41" i="37"/>
  <c r="X49" i="37"/>
  <c r="X57" i="37"/>
  <c r="X30" i="37"/>
  <c r="X10" i="37"/>
  <c r="X18" i="37"/>
  <c r="X26" i="37"/>
  <c r="X34" i="37"/>
  <c r="X42" i="37"/>
  <c r="X50" i="37"/>
  <c r="X58" i="37"/>
  <c r="X22" i="37"/>
  <c r="X11" i="37"/>
  <c r="X19" i="37"/>
  <c r="X27" i="37"/>
  <c r="X35" i="37"/>
  <c r="X43" i="37"/>
  <c r="X51" i="37"/>
  <c r="X38" i="37"/>
  <c r="X12" i="37"/>
  <c r="X20" i="37"/>
  <c r="X28" i="37"/>
  <c r="X36" i="37"/>
  <c r="X44" i="37"/>
  <c r="X52" i="37"/>
  <c r="X59" i="37"/>
  <c r="X46" i="37"/>
  <c r="X13" i="37"/>
  <c r="X21" i="37"/>
  <c r="X29" i="37"/>
  <c r="X37" i="37"/>
  <c r="X45" i="37"/>
  <c r="X53" i="37"/>
  <c r="X60" i="37"/>
  <c r="X14" i="37"/>
  <c r="M101" i="159"/>
  <c r="X7" i="139"/>
  <c r="X15" i="139"/>
  <c r="X23" i="139"/>
  <c r="X31" i="139"/>
  <c r="U13" i="141"/>
  <c r="U21" i="141"/>
  <c r="U29" i="141"/>
  <c r="Y21" i="140"/>
  <c r="Y29" i="140"/>
  <c r="Y37" i="140"/>
  <c r="Y45" i="140"/>
  <c r="Y53" i="140"/>
  <c r="X12" i="140"/>
  <c r="X19" i="140"/>
  <c r="X35" i="140"/>
  <c r="X43" i="140"/>
  <c r="X51" i="140"/>
  <c r="Y7" i="37"/>
  <c r="Y15" i="37"/>
  <c r="Y23" i="37"/>
  <c r="Y31" i="37"/>
  <c r="Y39" i="37"/>
  <c r="Y47" i="37"/>
  <c r="Y55" i="37"/>
  <c r="Y62" i="37"/>
  <c r="X62" i="37"/>
  <c r="X70" i="37"/>
  <c r="X78" i="37"/>
  <c r="X28" i="139"/>
  <c r="U26" i="141"/>
  <c r="Y34" i="140"/>
  <c r="X40" i="140"/>
  <c r="Y20" i="37"/>
  <c r="Y52" i="37"/>
  <c r="Y67" i="37"/>
  <c r="X75" i="37"/>
  <c r="X29" i="139"/>
  <c r="U11" i="141"/>
  <c r="U27" i="141"/>
  <c r="Y12" i="140"/>
  <c r="Y35" i="140"/>
  <c r="Y43" i="140"/>
  <c r="X17" i="140"/>
  <c r="X41" i="140"/>
  <c r="Y21" i="37"/>
  <c r="Y45" i="37"/>
  <c r="Y68" i="37"/>
  <c r="X76" i="37"/>
  <c r="Y61" i="37"/>
  <c r="X77" i="37"/>
  <c r="X8" i="139"/>
  <c r="X16" i="139"/>
  <c r="X24" i="139"/>
  <c r="X6" i="137"/>
  <c r="U14" i="141"/>
  <c r="U22" i="141"/>
  <c r="Y7" i="140"/>
  <c r="Y22" i="140"/>
  <c r="Y30" i="140"/>
  <c r="Y38" i="140"/>
  <c r="Y46" i="140"/>
  <c r="Y54" i="140"/>
  <c r="X13" i="140"/>
  <c r="X20" i="140"/>
  <c r="X28" i="140"/>
  <c r="X36" i="140"/>
  <c r="X44" i="140"/>
  <c r="X52" i="140"/>
  <c r="Y8" i="37"/>
  <c r="Y16" i="37"/>
  <c r="Y24" i="37"/>
  <c r="Y32" i="37"/>
  <c r="Y40" i="37"/>
  <c r="Y48" i="37"/>
  <c r="Y56" i="37"/>
  <c r="Y63" i="37"/>
  <c r="X63" i="37"/>
  <c r="X71" i="37"/>
  <c r="X79" i="37"/>
  <c r="X20" i="139"/>
  <c r="U18" i="141"/>
  <c r="Y11" i="140"/>
  <c r="Y42" i="140"/>
  <c r="Y50" i="140"/>
  <c r="X32" i="140"/>
  <c r="Y12" i="37"/>
  <c r="X13" i="139"/>
  <c r="U35" i="141"/>
  <c r="Y19" i="140"/>
  <c r="X10" i="140"/>
  <c r="X33" i="140"/>
  <c r="X57" i="140"/>
  <c r="Y29" i="37"/>
  <c r="Y60" i="37"/>
  <c r="X68" i="37"/>
  <c r="Y54" i="37"/>
  <c r="X9" i="139"/>
  <c r="X17" i="139"/>
  <c r="X25" i="139"/>
  <c r="U15" i="141"/>
  <c r="U23" i="141"/>
  <c r="U31" i="141"/>
  <c r="Y8" i="140"/>
  <c r="Y15" i="140"/>
  <c r="Y23" i="140"/>
  <c r="Y31" i="140"/>
  <c r="Y39" i="140"/>
  <c r="Y47" i="140"/>
  <c r="Y6" i="140"/>
  <c r="X21" i="140"/>
  <c r="X29" i="140"/>
  <c r="X37" i="140"/>
  <c r="X45" i="140"/>
  <c r="X53" i="140"/>
  <c r="Y9" i="37"/>
  <c r="Y17" i="37"/>
  <c r="Y25" i="37"/>
  <c r="Y41" i="37"/>
  <c r="Y49" i="37"/>
  <c r="Y57" i="37"/>
  <c r="Y64" i="37"/>
  <c r="X64" i="37"/>
  <c r="X72" i="37"/>
  <c r="X80" i="37"/>
  <c r="U10" i="141"/>
  <c r="Y18" i="140"/>
  <c r="X16" i="140"/>
  <c r="X56" i="140"/>
  <c r="Y44" i="37"/>
  <c r="X10" i="139"/>
  <c r="X18" i="139"/>
  <c r="X26" i="139"/>
  <c r="U8" i="141"/>
  <c r="U16" i="141"/>
  <c r="U24" i="141"/>
  <c r="U32" i="141"/>
  <c r="Y16" i="140"/>
  <c r="Y24" i="140"/>
  <c r="Y32" i="140"/>
  <c r="Y40" i="140"/>
  <c r="Y48" i="140"/>
  <c r="X7" i="140"/>
  <c r="X22" i="140"/>
  <c r="X30" i="140"/>
  <c r="X38" i="140"/>
  <c r="X46" i="140"/>
  <c r="X54" i="140"/>
  <c r="Y10" i="37"/>
  <c r="Y18" i="37"/>
  <c r="Y26" i="37"/>
  <c r="Y34" i="37"/>
  <c r="Y50" i="37"/>
  <c r="Y58" i="37"/>
  <c r="Y65" i="37"/>
  <c r="X65" i="37"/>
  <c r="X73" i="37"/>
  <c r="X6" i="37"/>
  <c r="X24" i="140"/>
  <c r="Y36" i="37"/>
  <c r="X67" i="37"/>
  <c r="Y6" i="37"/>
  <c r="X69" i="37"/>
  <c r="X11" i="139"/>
  <c r="X27" i="139"/>
  <c r="U17" i="141"/>
  <c r="U25" i="141"/>
  <c r="U33" i="141"/>
  <c r="Y10" i="140"/>
  <c r="Y17" i="140"/>
  <c r="Y25" i="140"/>
  <c r="Y33" i="140"/>
  <c r="Y41" i="140"/>
  <c r="Y49" i="140"/>
  <c r="X8" i="140"/>
  <c r="X15" i="140"/>
  <c r="X23" i="140"/>
  <c r="X31" i="140"/>
  <c r="X39" i="140"/>
  <c r="X47" i="140"/>
  <c r="X55" i="140"/>
  <c r="Y11" i="37"/>
  <c r="Y19" i="37"/>
  <c r="Y27" i="37"/>
  <c r="Y35" i="37"/>
  <c r="Y43" i="37"/>
  <c r="Y51" i="37"/>
  <c r="Y66" i="37"/>
  <c r="X66" i="37"/>
  <c r="X74" i="37"/>
  <c r="X12" i="139"/>
  <c r="U34" i="141"/>
  <c r="Y26" i="140"/>
  <c r="X9" i="140"/>
  <c r="X48" i="140"/>
  <c r="Y28" i="37"/>
  <c r="Y59" i="37"/>
  <c r="X21" i="139"/>
  <c r="U19" i="141"/>
  <c r="Y51" i="140"/>
  <c r="X25" i="140"/>
  <c r="X49" i="140"/>
  <c r="Y13" i="37"/>
  <c r="Y37" i="37"/>
  <c r="Y53" i="37"/>
  <c r="Y46" i="37"/>
  <c r="X14" i="139"/>
  <c r="X22" i="139"/>
  <c r="X30" i="139"/>
  <c r="U12" i="141"/>
  <c r="U20" i="141"/>
  <c r="U28" i="141"/>
  <c r="U36" i="141"/>
  <c r="Y13" i="140"/>
  <c r="Y20" i="140"/>
  <c r="Y28" i="140"/>
  <c r="Y36" i="140"/>
  <c r="Y44" i="140"/>
  <c r="Y52" i="140"/>
  <c r="X11" i="140"/>
  <c r="X18" i="140"/>
  <c r="X26" i="140"/>
  <c r="X34" i="140"/>
  <c r="X42" i="140"/>
  <c r="X50" i="140"/>
  <c r="X6" i="140"/>
  <c r="Y14" i="37"/>
  <c r="Y22" i="37"/>
  <c r="Y30" i="37"/>
  <c r="Y38" i="37"/>
  <c r="U6" i="141"/>
  <c r="M109" i="159"/>
  <c r="M113" i="159"/>
  <c r="M117" i="159"/>
  <c r="M125" i="159"/>
  <c r="M129" i="159"/>
  <c r="M141" i="159"/>
  <c r="M86" i="159"/>
  <c r="M94" i="159"/>
  <c r="M85" i="159"/>
  <c r="M71" i="159"/>
  <c r="M83" i="159"/>
  <c r="M77" i="159"/>
  <c r="M75" i="159"/>
  <c r="M79" i="159"/>
  <c r="M8" i="159"/>
  <c r="M12" i="159"/>
  <c r="U9" i="141" s="1"/>
  <c r="M44" i="159"/>
  <c r="M64" i="159"/>
  <c r="M72" i="159"/>
  <c r="M110" i="159"/>
  <c r="M13" i="159"/>
  <c r="M25" i="159"/>
  <c r="Y33" i="37" s="1"/>
  <c r="M41" i="159"/>
  <c r="M95" i="159"/>
  <c r="M130" i="159"/>
  <c r="M10" i="159"/>
  <c r="M45" i="159"/>
  <c r="M65" i="159"/>
  <c r="M92" i="159"/>
  <c r="M103" i="159"/>
  <c r="M119" i="159"/>
  <c r="M22" i="159"/>
  <c r="M38" i="159"/>
  <c r="M127" i="159"/>
  <c r="M135" i="159"/>
  <c r="M139" i="159"/>
  <c r="M60" i="159"/>
  <c r="M76" i="159"/>
  <c r="M118" i="159"/>
  <c r="M29" i="159"/>
  <c r="M99" i="159"/>
  <c r="M6" i="159"/>
  <c r="M57" i="159"/>
  <c r="M69" i="159"/>
  <c r="M111" i="159"/>
  <c r="M123" i="159"/>
  <c r="M14" i="159"/>
  <c r="M34" i="159"/>
  <c r="M100" i="159"/>
  <c r="M7" i="159"/>
  <c r="X19" i="139" s="1"/>
  <c r="M11" i="159"/>
  <c r="U30" i="141" s="1"/>
  <c r="M46" i="159"/>
  <c r="M70" i="159"/>
  <c r="M89" i="159"/>
  <c r="M93" i="159"/>
  <c r="M108" i="159"/>
  <c r="M112" i="159"/>
  <c r="M116" i="159"/>
  <c r="M120" i="159"/>
  <c r="M124" i="159"/>
  <c r="M52" i="159"/>
  <c r="M68" i="159"/>
  <c r="M91" i="159"/>
  <c r="M102" i="159"/>
  <c r="M37" i="159"/>
  <c r="M138" i="159"/>
  <c r="M61" i="159"/>
  <c r="M107" i="159"/>
  <c r="M18" i="159"/>
  <c r="M30" i="159"/>
  <c r="M96" i="159"/>
  <c r="M78" i="159"/>
  <c r="M82" i="159"/>
  <c r="M97" i="159"/>
  <c r="M140" i="159"/>
  <c r="M23" i="159"/>
  <c r="M27" i="159"/>
  <c r="U6" i="142" s="1"/>
  <c r="M39" i="159"/>
  <c r="M43" i="159"/>
  <c r="M50" i="159"/>
  <c r="M54" i="159"/>
  <c r="M62" i="159"/>
  <c r="M66" i="159"/>
  <c r="M73" i="159"/>
  <c r="M80" i="159"/>
  <c r="M84" i="159"/>
  <c r="M87" i="159"/>
  <c r="M104" i="159"/>
  <c r="M121" i="159"/>
  <c r="M132" i="159"/>
  <c r="M136" i="159"/>
  <c r="M143" i="159"/>
  <c r="M56" i="159"/>
  <c r="M9" i="159"/>
  <c r="M20" i="159"/>
  <c r="Y14" i="140" s="1"/>
  <c r="M36" i="159"/>
  <c r="M55" i="159"/>
  <c r="M59" i="159"/>
  <c r="M67" i="159"/>
  <c r="M74" i="159"/>
  <c r="M81" i="159"/>
  <c r="M88" i="159"/>
  <c r="M105" i="159"/>
  <c r="M115" i="159"/>
  <c r="M122" i="159"/>
  <c r="M133" i="159"/>
  <c r="M137" i="159"/>
  <c r="M15" i="159"/>
  <c r="M19" i="159"/>
  <c r="M26" i="159"/>
  <c r="Y42" i="37" s="1"/>
  <c r="M33" i="159"/>
  <c r="M47" i="159"/>
  <c r="M51" i="159"/>
  <c r="M58" i="159"/>
  <c r="M126" i="159"/>
  <c r="M142" i="159"/>
  <c r="M17" i="159"/>
  <c r="M31" i="159"/>
  <c r="M35" i="159"/>
  <c r="M42" i="159"/>
  <c r="M49" i="159"/>
  <c r="M63" i="159"/>
  <c r="M134" i="159"/>
  <c r="M21" i="159"/>
  <c r="M28" i="159"/>
  <c r="M53" i="159"/>
  <c r="M90" i="159"/>
  <c r="M98" i="159"/>
  <c r="M106" i="159"/>
  <c r="M114" i="159"/>
  <c r="M128" i="159"/>
  <c r="M131" i="159"/>
  <c r="M144" i="159"/>
  <c r="M16" i="159"/>
  <c r="M24" i="159"/>
  <c r="M32" i="159"/>
  <c r="Y27" i="140" s="1"/>
  <c r="M40" i="159"/>
  <c r="M48" i="159"/>
  <c r="X6" i="139" l="1"/>
  <c r="X27" i="140"/>
  <c r="Y9" i="140"/>
  <c r="U7" i="141"/>
  <c r="X14" i="140"/>
  <c r="L116" i="114"/>
  <c r="M116" i="114" s="1"/>
  <c r="L117" i="114"/>
  <c r="M117" i="114" s="1"/>
  <c r="L26" i="123"/>
  <c r="L27" i="123"/>
  <c r="L28" i="123"/>
  <c r="L29" i="123"/>
  <c r="L30" i="123"/>
  <c r="L31" i="123"/>
  <c r="L32" i="123"/>
  <c r="L33" i="123"/>
  <c r="L34" i="123"/>
  <c r="L35" i="123"/>
  <c r="L36" i="123"/>
  <c r="L37" i="123"/>
  <c r="L38" i="123"/>
  <c r="L39" i="123"/>
  <c r="L40" i="123"/>
  <c r="L41" i="123"/>
  <c r="L42" i="123"/>
  <c r="L43" i="123"/>
  <c r="L44" i="123"/>
  <c r="L45" i="123"/>
  <c r="L46" i="123"/>
  <c r="L47" i="123"/>
  <c r="L48" i="123"/>
  <c r="L49" i="123"/>
  <c r="L50" i="123"/>
  <c r="L51" i="123"/>
  <c r="L52" i="123"/>
  <c r="L53" i="123"/>
  <c r="L54" i="123"/>
  <c r="L55" i="123"/>
  <c r="L56" i="123"/>
  <c r="L57" i="123"/>
  <c r="L58" i="123"/>
  <c r="L59" i="123"/>
  <c r="L60" i="123"/>
  <c r="L61" i="123"/>
  <c r="L62" i="123"/>
  <c r="L63" i="123"/>
  <c r="L64" i="123"/>
  <c r="L65" i="123"/>
  <c r="L66" i="123"/>
  <c r="L67" i="123"/>
  <c r="L68" i="123"/>
  <c r="L69" i="123"/>
  <c r="L70" i="123"/>
  <c r="L71" i="123"/>
  <c r="L72" i="123"/>
  <c r="L73" i="123"/>
  <c r="L74" i="123"/>
  <c r="L75" i="123"/>
  <c r="L76" i="123"/>
  <c r="L77" i="123"/>
  <c r="L78" i="123"/>
  <c r="L79" i="123"/>
  <c r="L80" i="123"/>
  <c r="L81" i="123"/>
  <c r="L82" i="123"/>
  <c r="L83" i="123"/>
  <c r="L84" i="123"/>
  <c r="L85" i="123"/>
  <c r="L86" i="123"/>
  <c r="L87" i="123"/>
  <c r="L88" i="123"/>
  <c r="L89" i="123"/>
  <c r="L90" i="123"/>
  <c r="L91" i="123"/>
  <c r="L92" i="123"/>
  <c r="L93" i="123"/>
  <c r="L94" i="123"/>
  <c r="L95" i="123"/>
  <c r="L96" i="123"/>
  <c r="L97" i="123"/>
  <c r="L98" i="123"/>
  <c r="L99" i="123"/>
  <c r="L100" i="123"/>
  <c r="L101" i="123"/>
  <c r="L102" i="123"/>
  <c r="L103" i="123"/>
  <c r="L104" i="123"/>
  <c r="L105" i="123"/>
  <c r="L106" i="123"/>
  <c r="L107" i="123"/>
  <c r="L108" i="123"/>
  <c r="L109" i="123"/>
  <c r="L110" i="123"/>
  <c r="L111" i="123"/>
  <c r="L112" i="123"/>
  <c r="L113" i="123"/>
  <c r="L114" i="123"/>
  <c r="L115" i="123"/>
  <c r="L116" i="123"/>
  <c r="L117" i="123"/>
  <c r="L118" i="123"/>
  <c r="L119" i="123"/>
  <c r="L120" i="123"/>
  <c r="L121" i="123"/>
  <c r="A2" i="123"/>
  <c r="A1" i="123" s="1"/>
  <c r="A6" i="123"/>
  <c r="A120" i="123"/>
  <c r="A121" i="123"/>
  <c r="A122" i="123"/>
  <c r="A123" i="123"/>
  <c r="A124" i="123"/>
  <c r="A125" i="123"/>
  <c r="A126" i="123"/>
  <c r="A127" i="123"/>
  <c r="A128" i="123"/>
  <c r="A129" i="123"/>
  <c r="A130" i="123"/>
  <c r="A131" i="123"/>
  <c r="A132" i="123"/>
  <c r="A133" i="123"/>
  <c r="A134" i="123"/>
  <c r="A135" i="123"/>
  <c r="A136" i="123"/>
  <c r="A137" i="123"/>
  <c r="A138" i="123"/>
  <c r="A139" i="123"/>
  <c r="A140" i="123"/>
  <c r="A141" i="123"/>
  <c r="A142" i="123"/>
  <c r="A143" i="123"/>
  <c r="A144" i="123"/>
  <c r="A145" i="123"/>
  <c r="A146" i="123"/>
  <c r="A147" i="123"/>
  <c r="A148" i="123"/>
  <c r="A149" i="123"/>
  <c r="A150" i="123"/>
  <c r="A151" i="123"/>
  <c r="A152" i="123"/>
  <c r="A153" i="123"/>
  <c r="A154" i="123"/>
  <c r="A155" i="123"/>
  <c r="A156" i="123"/>
  <c r="A157" i="123"/>
  <c r="A158" i="123"/>
  <c r="A159" i="123"/>
  <c r="A160" i="123"/>
  <c r="A161" i="123"/>
  <c r="A162" i="123"/>
  <c r="A163" i="123"/>
  <c r="A164" i="123"/>
  <c r="A165" i="123"/>
  <c r="A166" i="123"/>
  <c r="A167" i="123"/>
  <c r="A168" i="123"/>
  <c r="A169" i="123"/>
  <c r="L6" i="111" l="1"/>
  <c r="L7" i="111"/>
  <c r="L8" i="111"/>
  <c r="L9" i="111"/>
  <c r="L10" i="111"/>
  <c r="L11" i="111"/>
  <c r="L12" i="111"/>
  <c r="L13" i="111"/>
  <c r="L14" i="111"/>
  <c r="L15" i="111"/>
  <c r="L16" i="111"/>
  <c r="L17" i="111"/>
  <c r="L18" i="111"/>
  <c r="L19" i="111"/>
  <c r="L20" i="111"/>
  <c r="M126" i="157" l="1"/>
  <c r="A126" i="157"/>
  <c r="M125" i="157"/>
  <c r="A125" i="157"/>
  <c r="M124" i="157"/>
  <c r="A124" i="157"/>
  <c r="M123" i="157"/>
  <c r="A123" i="157"/>
  <c r="M122" i="157"/>
  <c r="A122" i="157"/>
  <c r="M121" i="157"/>
  <c r="A121" i="157"/>
  <c r="M120" i="157"/>
  <c r="A120" i="157"/>
  <c r="M119" i="157"/>
  <c r="A119" i="157"/>
  <c r="M118" i="157"/>
  <c r="A118" i="157"/>
  <c r="M117" i="157"/>
  <c r="A117" i="157"/>
  <c r="M116" i="157"/>
  <c r="A116" i="157"/>
  <c r="M115" i="157"/>
  <c r="A115" i="157"/>
  <c r="M114" i="157"/>
  <c r="A114" i="157"/>
  <c r="M113" i="157"/>
  <c r="A113" i="157"/>
  <c r="M112" i="157"/>
  <c r="A112" i="157"/>
  <c r="M111" i="157"/>
  <c r="A111" i="157"/>
  <c r="M110" i="157"/>
  <c r="A110" i="157"/>
  <c r="M109" i="157"/>
  <c r="A109" i="157"/>
  <c r="M108" i="157"/>
  <c r="A108" i="157"/>
  <c r="M107" i="157"/>
  <c r="A107" i="157"/>
  <c r="M106" i="157"/>
  <c r="A106" i="157"/>
  <c r="M105" i="157"/>
  <c r="A105" i="157"/>
  <c r="M104" i="157"/>
  <c r="A104" i="157"/>
  <c r="M103" i="157"/>
  <c r="A103" i="157"/>
  <c r="M102" i="157"/>
  <c r="A102" i="157"/>
  <c r="M101" i="157"/>
  <c r="A101" i="157"/>
  <c r="M100" i="157"/>
  <c r="A100" i="157"/>
  <c r="M99" i="157"/>
  <c r="A99" i="157"/>
  <c r="M98" i="157"/>
  <c r="A98" i="157"/>
  <c r="M97" i="157"/>
  <c r="A97" i="157"/>
  <c r="M96" i="157"/>
  <c r="A96" i="157"/>
  <c r="M95" i="157"/>
  <c r="A95" i="157"/>
  <c r="M94" i="157"/>
  <c r="A94" i="157"/>
  <c r="M93" i="157"/>
  <c r="A93" i="157"/>
  <c r="M92" i="157"/>
  <c r="A92" i="157"/>
  <c r="M91" i="157"/>
  <c r="A91" i="157"/>
  <c r="M90" i="157"/>
  <c r="A90" i="157"/>
  <c r="M89" i="157"/>
  <c r="A89" i="157"/>
  <c r="M88" i="157"/>
  <c r="A88" i="157"/>
  <c r="M87" i="157"/>
  <c r="A87" i="157"/>
  <c r="M86" i="157"/>
  <c r="A86" i="157"/>
  <c r="M85" i="157"/>
  <c r="A85" i="157"/>
  <c r="M84" i="157"/>
  <c r="A84" i="157"/>
  <c r="M83" i="157"/>
  <c r="A83" i="157"/>
  <c r="M82" i="157"/>
  <c r="A82" i="157"/>
  <c r="M81" i="157"/>
  <c r="A81" i="157"/>
  <c r="M80" i="157"/>
  <c r="A80" i="157"/>
  <c r="M79" i="157"/>
  <c r="A79" i="157"/>
  <c r="M78" i="157"/>
  <c r="A78" i="157"/>
  <c r="M77" i="157"/>
  <c r="A77" i="157"/>
  <c r="M76" i="157"/>
  <c r="A76" i="157"/>
  <c r="M75" i="157"/>
  <c r="A75" i="157"/>
  <c r="M74" i="157"/>
  <c r="A74" i="157"/>
  <c r="M73" i="157"/>
  <c r="A73" i="157"/>
  <c r="M72" i="157"/>
  <c r="A72" i="157"/>
  <c r="M71" i="157"/>
  <c r="A71" i="157"/>
  <c r="M70" i="157"/>
  <c r="A70" i="157"/>
  <c r="M69" i="157"/>
  <c r="A69" i="157"/>
  <c r="M68" i="157"/>
  <c r="A68" i="157"/>
  <c r="M67" i="157"/>
  <c r="A67" i="157"/>
  <c r="M66" i="157"/>
  <c r="A66" i="157"/>
  <c r="M65" i="157"/>
  <c r="A65" i="157"/>
  <c r="M64" i="157"/>
  <c r="A64" i="157"/>
  <c r="M63" i="157"/>
  <c r="A63" i="157"/>
  <c r="M62" i="157"/>
  <c r="A62" i="157"/>
  <c r="M61" i="157"/>
  <c r="A61" i="157"/>
  <c r="M60" i="157"/>
  <c r="A60" i="157"/>
  <c r="M59" i="157"/>
  <c r="A59" i="157"/>
  <c r="M58" i="157"/>
  <c r="A58" i="157"/>
  <c r="M57" i="157"/>
  <c r="A57" i="157"/>
  <c r="M56" i="157"/>
  <c r="A56" i="157"/>
  <c r="M55" i="157"/>
  <c r="A55" i="157"/>
  <c r="M54" i="157"/>
  <c r="A54" i="157"/>
  <c r="M53" i="157"/>
  <c r="A53" i="157"/>
  <c r="M52" i="157"/>
  <c r="A52" i="157"/>
  <c r="M51" i="157"/>
  <c r="A51" i="157"/>
  <c r="M50" i="157"/>
  <c r="A50" i="157"/>
  <c r="M49" i="157"/>
  <c r="A49" i="157"/>
  <c r="M48" i="157"/>
  <c r="A48" i="157"/>
  <c r="M47" i="157"/>
  <c r="A47" i="157"/>
  <c r="M46" i="157"/>
  <c r="A46" i="157"/>
  <c r="M45" i="157"/>
  <c r="A45" i="157"/>
  <c r="M44" i="157"/>
  <c r="A44" i="157"/>
  <c r="M43" i="157"/>
  <c r="A43" i="157"/>
  <c r="M42" i="157"/>
  <c r="A42" i="157"/>
  <c r="M41" i="157"/>
  <c r="A41" i="157"/>
  <c r="M40" i="157"/>
  <c r="A40" i="157"/>
  <c r="M39" i="157"/>
  <c r="A39" i="157"/>
  <c r="M38" i="157"/>
  <c r="A38" i="157"/>
  <c r="M37" i="157"/>
  <c r="A37" i="157"/>
  <c r="M36" i="157"/>
  <c r="A36" i="157"/>
  <c r="M35" i="157"/>
  <c r="A35" i="157"/>
  <c r="M34" i="157"/>
  <c r="A34" i="157"/>
  <c r="M33" i="157"/>
  <c r="A33" i="157"/>
  <c r="M32" i="157"/>
  <c r="A32" i="157"/>
  <c r="M31" i="157"/>
  <c r="A31" i="157"/>
  <c r="M30" i="157"/>
  <c r="A30" i="157"/>
  <c r="M29" i="157"/>
  <c r="A29" i="157"/>
  <c r="M28" i="157"/>
  <c r="A28" i="157"/>
  <c r="M27" i="157"/>
  <c r="A27" i="157"/>
  <c r="M26" i="157"/>
  <c r="A26" i="157"/>
  <c r="M25" i="157"/>
  <c r="A25" i="157"/>
  <c r="M24" i="157"/>
  <c r="A24" i="157"/>
  <c r="M23" i="157"/>
  <c r="A23" i="157"/>
  <c r="M22" i="157"/>
  <c r="A22" i="157"/>
  <c r="M21" i="157"/>
  <c r="A21" i="157"/>
  <c r="M20" i="157"/>
  <c r="A20" i="157"/>
  <c r="M19" i="157"/>
  <c r="A19" i="157"/>
  <c r="M18" i="157"/>
  <c r="A18" i="157"/>
  <c r="M17" i="157"/>
  <c r="A17" i="157"/>
  <c r="M16" i="157"/>
  <c r="A16" i="157"/>
  <c r="M15" i="157"/>
  <c r="A15" i="157"/>
  <c r="M14" i="157"/>
  <c r="A14" i="157"/>
  <c r="M13" i="157"/>
  <c r="A13" i="157"/>
  <c r="M12" i="157"/>
  <c r="A12" i="157"/>
  <c r="M11" i="157"/>
  <c r="A11" i="157"/>
  <c r="M10" i="157"/>
  <c r="A10" i="157"/>
  <c r="M9" i="157"/>
  <c r="A9" i="157"/>
  <c r="M8" i="157"/>
  <c r="A8" i="157"/>
  <c r="K7" i="157"/>
  <c r="L7" i="157" s="1"/>
  <c r="M7" i="157" s="1"/>
  <c r="A7" i="157"/>
  <c r="K6" i="157"/>
  <c r="L6" i="157" s="1"/>
  <c r="M6" i="157" s="1"/>
  <c r="A6" i="157"/>
  <c r="A2" i="157"/>
  <c r="A1" i="157" s="1"/>
  <c r="BL7" i="140" l="1"/>
  <c r="BL14" i="140"/>
  <c r="BL8" i="140"/>
  <c r="BL15" i="140"/>
  <c r="BL11" i="140"/>
  <c r="BL9" i="140"/>
  <c r="BL16" i="140"/>
  <c r="BL10" i="140"/>
  <c r="BL17" i="140"/>
  <c r="BL18" i="140"/>
  <c r="BL12" i="140"/>
  <c r="BL19" i="140"/>
  <c r="BL13" i="140"/>
  <c r="AU35" i="143"/>
  <c r="BA8" i="139"/>
  <c r="BA24" i="139"/>
  <c r="BB10" i="137"/>
  <c r="BB42" i="137"/>
  <c r="AW30" i="134"/>
  <c r="BM54" i="135"/>
  <c r="BM38" i="135"/>
  <c r="BL25" i="135"/>
  <c r="BM14" i="135"/>
  <c r="BL65" i="140"/>
  <c r="BL49" i="140"/>
  <c r="BL35" i="140"/>
  <c r="BK7" i="37"/>
  <c r="BJ22" i="37"/>
  <c r="BK31" i="37"/>
  <c r="BJ46" i="37"/>
  <c r="BA14" i="139"/>
  <c r="BB18" i="137"/>
  <c r="BM34" i="135"/>
  <c r="BL13" i="135"/>
  <c r="BK32" i="140"/>
  <c r="BJ50" i="37"/>
  <c r="BB10" i="139"/>
  <c r="BA13" i="139"/>
  <c r="BA29" i="139"/>
  <c r="BB15" i="137"/>
  <c r="BB6" i="137"/>
  <c r="AW33" i="134"/>
  <c r="BL53" i="135"/>
  <c r="BL37" i="135"/>
  <c r="BM24" i="135"/>
  <c r="BM13" i="135"/>
  <c r="BK64" i="140"/>
  <c r="BK48" i="140"/>
  <c r="BL33" i="140"/>
  <c r="BL21" i="140"/>
  <c r="BJ34" i="37"/>
  <c r="BK47" i="37"/>
  <c r="BK59" i="37"/>
  <c r="BA32" i="139"/>
  <c r="AW9" i="134"/>
  <c r="BL20" i="140"/>
  <c r="BK23" i="37"/>
  <c r="BB12" i="139"/>
  <c r="BM66" i="135"/>
  <c r="BL61" i="140"/>
  <c r="BK11" i="37"/>
  <c r="BJ61" i="37"/>
  <c r="BB15" i="139"/>
  <c r="BA16" i="139"/>
  <c r="BA37" i="139"/>
  <c r="BB23" i="137"/>
  <c r="AW14" i="134"/>
  <c r="BL65" i="135"/>
  <c r="BL49" i="135"/>
  <c r="BL33" i="135"/>
  <c r="BM22" i="135"/>
  <c r="BK60" i="140"/>
  <c r="BK44" i="140"/>
  <c r="BL29" i="140"/>
  <c r="BK20" i="140"/>
  <c r="BJ14" i="37"/>
  <c r="BJ38" i="37"/>
  <c r="BK51" i="37"/>
  <c r="BK62" i="37"/>
  <c r="BM58" i="135"/>
  <c r="BL37" i="140"/>
  <c r="BK43" i="37"/>
  <c r="BB18" i="139"/>
  <c r="BA18" i="139"/>
  <c r="BA40" i="139"/>
  <c r="BB26" i="137"/>
  <c r="AW17" i="134"/>
  <c r="BM62" i="135"/>
  <c r="BM46" i="135"/>
  <c r="BM30" i="135"/>
  <c r="BL21" i="135"/>
  <c r="BM10" i="135"/>
  <c r="BL57" i="140"/>
  <c r="BL41" i="140"/>
  <c r="BK28" i="140"/>
  <c r="BK16" i="140"/>
  <c r="BK15" i="37"/>
  <c r="BJ26" i="37"/>
  <c r="BK39" i="37"/>
  <c r="BJ65" i="37"/>
  <c r="BB26" i="139"/>
  <c r="BA48" i="139"/>
  <c r="BM42" i="135"/>
  <c r="BM6" i="135"/>
  <c r="BL25" i="140"/>
  <c r="AU11" i="143"/>
  <c r="BB23" i="139"/>
  <c r="BA19" i="139"/>
  <c r="BA45" i="139"/>
  <c r="BB31" i="137"/>
  <c r="AW22" i="134"/>
  <c r="BL61" i="135"/>
  <c r="BL45" i="135"/>
  <c r="BL29" i="135"/>
  <c r="BM18" i="135"/>
  <c r="BL9" i="135"/>
  <c r="BK56" i="140"/>
  <c r="BK40" i="140"/>
  <c r="BL27" i="140"/>
  <c r="BK13" i="140"/>
  <c r="BJ18" i="37"/>
  <c r="BK27" i="37"/>
  <c r="BJ54" i="37"/>
  <c r="BK66" i="37"/>
  <c r="BA21" i="139"/>
  <c r="AW23" i="134"/>
  <c r="BM27" i="135"/>
  <c r="BL53" i="140"/>
  <c r="BK19" i="37"/>
  <c r="BK6" i="37"/>
  <c r="AU19" i="143"/>
  <c r="BB34" i="137"/>
  <c r="BK9" i="140"/>
  <c r="BK55" i="37"/>
  <c r="AU27" i="143"/>
  <c r="BB6" i="139"/>
  <c r="BA22" i="139"/>
  <c r="BB7" i="137"/>
  <c r="BB39" i="137"/>
  <c r="AW25" i="134"/>
  <c r="BL57" i="135"/>
  <c r="BL41" i="135"/>
  <c r="BM26" i="135"/>
  <c r="BL17" i="135"/>
  <c r="BK68" i="140"/>
  <c r="BK52" i="140"/>
  <c r="BK36" i="140"/>
  <c r="BK24" i="140"/>
  <c r="BL6" i="140"/>
  <c r="BJ30" i="37"/>
  <c r="BJ58" i="37"/>
  <c r="BM50" i="135"/>
  <c r="BL45" i="140"/>
  <c r="BK35" i="37"/>
  <c r="AV10" i="145"/>
  <c r="BJ55" i="37"/>
  <c r="BJ19" i="37"/>
  <c r="BL40" i="140"/>
  <c r="BM9" i="135"/>
  <c r="BM45" i="135"/>
  <c r="AW16" i="134"/>
  <c r="BA39" i="139"/>
  <c r="AU34" i="143"/>
  <c r="AU16" i="145"/>
  <c r="BJ6" i="37"/>
  <c r="BK38" i="37"/>
  <c r="BK6" i="140"/>
  <c r="BK37" i="140"/>
  <c r="BL6" i="135"/>
  <c r="BL42" i="135"/>
  <c r="AW15" i="134"/>
  <c r="BA38" i="139"/>
  <c r="AU17" i="143"/>
  <c r="AV15" i="145"/>
  <c r="BK60" i="37"/>
  <c r="BK25" i="37"/>
  <c r="BK18" i="140"/>
  <c r="BK54" i="140"/>
  <c r="BL27" i="135"/>
  <c r="BL59" i="135"/>
  <c r="BB30" i="137"/>
  <c r="BA12" i="139"/>
  <c r="AU7" i="143"/>
  <c r="AU24" i="143"/>
  <c r="BJ53" i="37"/>
  <c r="BJ13" i="37"/>
  <c r="BL46" i="140"/>
  <c r="BM15" i="135"/>
  <c r="BM51" i="135"/>
  <c r="BB45" i="137"/>
  <c r="BA27" i="139"/>
  <c r="AU14" i="143"/>
  <c r="AV12" i="145"/>
  <c r="BK52" i="37"/>
  <c r="BK16" i="37"/>
  <c r="BK27" i="140"/>
  <c r="BK59" i="140"/>
  <c r="BL32" i="135"/>
  <c r="BL64" i="135"/>
  <c r="BB20" i="137"/>
  <c r="BB20" i="139"/>
  <c r="AV15" i="143"/>
  <c r="BJ56" i="37"/>
  <c r="BJ20" i="37"/>
  <c r="BL47" i="140"/>
  <c r="BM16" i="135"/>
  <c r="BM52" i="135"/>
  <c r="BB43" i="137"/>
  <c r="BA25" i="139"/>
  <c r="AU20" i="143"/>
  <c r="AV18" i="145"/>
  <c r="BL36" i="135"/>
  <c r="BM20" i="135"/>
  <c r="AV29" i="143"/>
  <c r="BJ51" i="37"/>
  <c r="BJ15" i="37"/>
  <c r="BL44" i="140"/>
  <c r="BM17" i="135"/>
  <c r="BM49" i="135"/>
  <c r="AW8" i="134"/>
  <c r="BA31" i="139"/>
  <c r="AU26" i="143"/>
  <c r="AU8" i="145"/>
  <c r="BK65" i="37"/>
  <c r="BK34" i="37"/>
  <c r="BK10" i="140"/>
  <c r="BK41" i="140"/>
  <c r="BL10" i="135"/>
  <c r="BL46" i="135"/>
  <c r="AW7" i="134"/>
  <c r="BA30" i="139"/>
  <c r="AU9" i="143"/>
  <c r="AV7" i="145"/>
  <c r="BK57" i="37"/>
  <c r="BK21" i="37"/>
  <c r="BK26" i="140"/>
  <c r="BK58" i="140"/>
  <c r="BL31" i="135"/>
  <c r="BL63" i="135"/>
  <c r="BB22" i="137"/>
  <c r="BB30" i="139"/>
  <c r="AV33" i="143"/>
  <c r="AU8" i="143"/>
  <c r="BJ49" i="37"/>
  <c r="BJ9" i="37"/>
  <c r="BL50" i="140"/>
  <c r="BM19" i="135"/>
  <c r="BM55" i="135"/>
  <c r="BB37" i="137"/>
  <c r="BA11" i="139"/>
  <c r="AV40" i="143"/>
  <c r="AU32" i="143"/>
  <c r="BK48" i="37"/>
  <c r="BK12" i="37"/>
  <c r="BK31" i="140"/>
  <c r="BK63" i="140"/>
  <c r="AV13" i="143"/>
  <c r="BJ47" i="37"/>
  <c r="BJ11" i="37"/>
  <c r="BL48" i="140"/>
  <c r="BM21" i="135"/>
  <c r="BM53" i="135"/>
  <c r="BB41" i="137"/>
  <c r="BA23" i="139"/>
  <c r="AU18" i="143"/>
  <c r="AV16" i="145"/>
  <c r="BK61" i="37"/>
  <c r="BK30" i="37"/>
  <c r="BK45" i="140"/>
  <c r="BL14" i="135"/>
  <c r="BL50" i="135"/>
  <c r="BB40" i="137"/>
  <c r="BA6" i="139"/>
  <c r="AV35" i="143"/>
  <c r="BB7" i="139"/>
  <c r="BK53" i="37"/>
  <c r="BK17" i="37"/>
  <c r="BK30" i="140"/>
  <c r="BK62" i="140"/>
  <c r="BL35" i="135"/>
  <c r="BL67" i="135"/>
  <c r="BB14" i="137"/>
  <c r="BB22" i="139"/>
  <c r="AV25" i="143"/>
  <c r="AV18" i="143"/>
  <c r="BJ45" i="37"/>
  <c r="BL22" i="140"/>
  <c r="BL54" i="140"/>
  <c r="BM23" i="135"/>
  <c r="BM59" i="135"/>
  <c r="BB29" i="137"/>
  <c r="BB29" i="139"/>
  <c r="AV32" i="143"/>
  <c r="AV34" i="143"/>
  <c r="BK40" i="37"/>
  <c r="BK8" i="37"/>
  <c r="BK35" i="140"/>
  <c r="BK67" i="140"/>
  <c r="BL40" i="135"/>
  <c r="AW27" i="134"/>
  <c r="BA50" i="139"/>
  <c r="AU29" i="143"/>
  <c r="AU11" i="145"/>
  <c r="BJ44" i="37"/>
  <c r="BJ12" i="37"/>
  <c r="BL55" i="140"/>
  <c r="BM28" i="135"/>
  <c r="BM60" i="135"/>
  <c r="BB27" i="137"/>
  <c r="BA9" i="139"/>
  <c r="AV38" i="143"/>
  <c r="AU37" i="143"/>
  <c r="AU9" i="145"/>
  <c r="BJ43" i="37"/>
  <c r="BJ7" i="37"/>
  <c r="BL52" i="140"/>
  <c r="BM25" i="135"/>
  <c r="BM57" i="135"/>
  <c r="BB33" i="137"/>
  <c r="BA15" i="139"/>
  <c r="AU10" i="143"/>
  <c r="AV8" i="145"/>
  <c r="BK58" i="37"/>
  <c r="BK26" i="37"/>
  <c r="BK17" i="140"/>
  <c r="BK49" i="140"/>
  <c r="BL22" i="135"/>
  <c r="BL54" i="135"/>
  <c r="BB32" i="137"/>
  <c r="BB24" i="139"/>
  <c r="AV27" i="143"/>
  <c r="AU16" i="143"/>
  <c r="BK49" i="37"/>
  <c r="BK13" i="37"/>
  <c r="BK34" i="140"/>
  <c r="BK66" i="140"/>
  <c r="BL39" i="135"/>
  <c r="AW29" i="134"/>
  <c r="BA52" i="139"/>
  <c r="BB14" i="139"/>
  <c r="AV17" i="143"/>
  <c r="AV22" i="145"/>
  <c r="BJ41" i="37"/>
  <c r="BL26" i="140"/>
  <c r="BL58" i="140"/>
  <c r="BM31" i="135"/>
  <c r="BM63" i="135"/>
  <c r="BB21" i="137"/>
  <c r="BB21" i="139"/>
  <c r="AV24" i="143"/>
  <c r="AV10" i="143"/>
  <c r="BK36" i="37"/>
  <c r="BK8" i="140"/>
  <c r="BK39" i="140"/>
  <c r="BL8" i="135"/>
  <c r="BL44" i="135"/>
  <c r="AW19" i="134"/>
  <c r="BA42" i="139"/>
  <c r="AU21" i="143"/>
  <c r="AV19" i="145"/>
  <c r="BJ40" i="37"/>
  <c r="BJ8" i="37"/>
  <c r="BL59" i="140"/>
  <c r="BM32" i="135"/>
  <c r="BM64" i="135"/>
  <c r="BB19" i="137"/>
  <c r="BB27" i="139"/>
  <c r="AV30" i="143"/>
  <c r="AV7" i="143"/>
  <c r="AU12" i="143"/>
  <c r="AV9" i="145"/>
  <c r="BJ39" i="37"/>
  <c r="BL24" i="140"/>
  <c r="BL56" i="140"/>
  <c r="BM29" i="135"/>
  <c r="BM61" i="135"/>
  <c r="BB25" i="137"/>
  <c r="BA7" i="139"/>
  <c r="AV36" i="143"/>
  <c r="AV37" i="143"/>
  <c r="BK54" i="37"/>
  <c r="BK22" i="37"/>
  <c r="BK21" i="140"/>
  <c r="BK53" i="140"/>
  <c r="BL26" i="135"/>
  <c r="BL58" i="135"/>
  <c r="BB24" i="137"/>
  <c r="BB16" i="139"/>
  <c r="AV19" i="143"/>
  <c r="AV26" i="143"/>
  <c r="BK45" i="37"/>
  <c r="BK9" i="37"/>
  <c r="BK38" i="140"/>
  <c r="BL7" i="135"/>
  <c r="BL43" i="135"/>
  <c r="AW21" i="134"/>
  <c r="BA44" i="139"/>
  <c r="AU6" i="143"/>
  <c r="AV9" i="143"/>
  <c r="BJ68" i="37"/>
  <c r="BJ37" i="37"/>
  <c r="BL30" i="140"/>
  <c r="BL62" i="140"/>
  <c r="BM35" i="135"/>
  <c r="BM67" i="135"/>
  <c r="BB13" i="137"/>
  <c r="BB13" i="139"/>
  <c r="AV16" i="143"/>
  <c r="AV14" i="145"/>
  <c r="BK32" i="37"/>
  <c r="BK12" i="140"/>
  <c r="BK43" i="140"/>
  <c r="BL16" i="135"/>
  <c r="BL48" i="135"/>
  <c r="AW11" i="134"/>
  <c r="BA34" i="139"/>
  <c r="AU13" i="143"/>
  <c r="AV11" i="145"/>
  <c r="BJ36" i="37"/>
  <c r="BL23" i="140"/>
  <c r="BL63" i="140"/>
  <c r="BM36" i="135"/>
  <c r="BM68" i="135"/>
  <c r="BB11" i="137"/>
  <c r="BB19" i="139"/>
  <c r="AV22" i="143"/>
  <c r="AV14" i="143"/>
  <c r="BL51" i="140"/>
  <c r="BJ66" i="37"/>
  <c r="BJ35" i="37"/>
  <c r="BL28" i="140"/>
  <c r="BL60" i="140"/>
  <c r="BM33" i="135"/>
  <c r="BM65" i="135"/>
  <c r="BB17" i="137"/>
  <c r="BB25" i="139"/>
  <c r="AV28" i="143"/>
  <c r="AV21" i="143"/>
  <c r="BK50" i="37"/>
  <c r="BK18" i="37"/>
  <c r="BK25" i="140"/>
  <c r="BK57" i="140"/>
  <c r="BL30" i="135"/>
  <c r="BL62" i="135"/>
  <c r="BB16" i="137"/>
  <c r="BB8" i="139"/>
  <c r="AV11" i="143"/>
  <c r="AU14" i="145"/>
  <c r="BK41" i="37"/>
  <c r="BK7" i="140"/>
  <c r="BK42" i="140"/>
  <c r="BL11" i="135"/>
  <c r="BL47" i="135"/>
  <c r="AW13" i="134"/>
  <c r="BA36" i="139"/>
  <c r="AU31" i="143"/>
  <c r="AU13" i="145"/>
  <c r="BJ64" i="37"/>
  <c r="BJ33" i="37"/>
  <c r="BL34" i="140"/>
  <c r="BL66" i="140"/>
  <c r="BM39" i="135"/>
  <c r="AW28" i="134"/>
  <c r="BA51" i="139"/>
  <c r="AU38" i="143"/>
  <c r="AV8" i="143"/>
  <c r="BK67" i="37"/>
  <c r="BK28" i="37"/>
  <c r="BK15" i="140"/>
  <c r="BK47" i="140"/>
  <c r="BL20" i="135"/>
  <c r="BL52" i="135"/>
  <c r="BB44" i="137"/>
  <c r="BA26" i="139"/>
  <c r="AV39" i="143"/>
  <c r="BJ67" i="37"/>
  <c r="BJ32" i="37"/>
  <c r="BL31" i="140"/>
  <c r="BL67" i="140"/>
  <c r="BM40" i="135"/>
  <c r="AW26" i="134"/>
  <c r="BA49" i="139"/>
  <c r="BB11" i="139"/>
  <c r="BM56" i="135"/>
  <c r="BJ62" i="37"/>
  <c r="BJ31" i="37"/>
  <c r="BL32" i="140"/>
  <c r="BL64" i="140"/>
  <c r="BM37" i="135"/>
  <c r="AW32" i="134"/>
  <c r="BB9" i="137"/>
  <c r="BB17" i="139"/>
  <c r="AV20" i="143"/>
  <c r="AU17" i="145"/>
  <c r="BK46" i="37"/>
  <c r="BK14" i="37"/>
  <c r="BK29" i="140"/>
  <c r="BK61" i="140"/>
  <c r="BL34" i="135"/>
  <c r="BL66" i="135"/>
  <c r="BB8" i="137"/>
  <c r="AU33" i="143"/>
  <c r="AU15" i="145"/>
  <c r="BK68" i="37"/>
  <c r="BK37" i="37"/>
  <c r="BK11" i="140"/>
  <c r="BK46" i="140"/>
  <c r="BL15" i="135"/>
  <c r="BL51" i="135"/>
  <c r="BB46" i="137"/>
  <c r="BA28" i="139"/>
  <c r="AU23" i="143"/>
  <c r="AV21" i="145"/>
  <c r="BJ60" i="37"/>
  <c r="BJ29" i="37"/>
  <c r="BL38" i="140"/>
  <c r="BM7" i="135"/>
  <c r="BM43" i="135"/>
  <c r="AW20" i="134"/>
  <c r="BA43" i="139"/>
  <c r="AU30" i="143"/>
  <c r="AU12" i="145"/>
  <c r="BK63" i="37"/>
  <c r="BK24" i="37"/>
  <c r="BK19" i="140"/>
  <c r="BK51" i="140"/>
  <c r="BL24" i="135"/>
  <c r="BL56" i="135"/>
  <c r="BB36" i="137"/>
  <c r="BA10" i="139"/>
  <c r="AV31" i="143"/>
  <c r="BJ63" i="37"/>
  <c r="BJ28" i="37"/>
  <c r="BL39" i="140"/>
  <c r="BM8" i="135"/>
  <c r="BM44" i="135"/>
  <c r="AW18" i="134"/>
  <c r="BA41" i="139"/>
  <c r="AU36" i="143"/>
  <c r="AU6" i="145"/>
  <c r="BB12" i="137"/>
  <c r="BJ48" i="37"/>
  <c r="BB35" i="137"/>
  <c r="BJ27" i="37"/>
  <c r="BL36" i="140"/>
  <c r="BL68" i="140"/>
  <c r="BM41" i="135"/>
  <c r="AW24" i="134"/>
  <c r="BA47" i="139"/>
  <c r="BB9" i="139"/>
  <c r="AV12" i="143"/>
  <c r="AV17" i="145"/>
  <c r="BK42" i="37"/>
  <c r="BK10" i="37"/>
  <c r="BK33" i="140"/>
  <c r="BK65" i="140"/>
  <c r="BL38" i="135"/>
  <c r="AW31" i="134"/>
  <c r="BA46" i="139"/>
  <c r="AU25" i="143"/>
  <c r="AU7" i="145"/>
  <c r="BK64" i="37"/>
  <c r="BK33" i="37"/>
  <c r="BK14" i="140"/>
  <c r="BK50" i="140"/>
  <c r="BL19" i="135"/>
  <c r="BL55" i="135"/>
  <c r="BB38" i="137"/>
  <c r="BA20" i="139"/>
  <c r="AU15" i="143"/>
  <c r="AV13" i="145"/>
  <c r="BJ57" i="37"/>
  <c r="BJ17" i="37"/>
  <c r="BL42" i="140"/>
  <c r="BM11" i="135"/>
  <c r="BM47" i="135"/>
  <c r="AW12" i="134"/>
  <c r="BA35" i="139"/>
  <c r="AU22" i="143"/>
  <c r="AV20" i="145"/>
  <c r="BK56" i="37"/>
  <c r="BK20" i="37"/>
  <c r="BK23" i="140"/>
  <c r="BK55" i="140"/>
  <c r="BL28" i="135"/>
  <c r="BL60" i="135"/>
  <c r="BB28" i="137"/>
  <c r="BB28" i="139"/>
  <c r="AV23" i="143"/>
  <c r="BJ59" i="37"/>
  <c r="BJ24" i="37"/>
  <c r="BL43" i="140"/>
  <c r="BM12" i="135"/>
  <c r="BM48" i="135"/>
  <c r="AW10" i="134"/>
  <c r="BA33" i="139"/>
  <c r="AU28" i="143"/>
  <c r="AU10" i="145"/>
  <c r="BL68" i="135"/>
  <c r="BJ16" i="37"/>
  <c r="BA17" i="139"/>
  <c r="AW10" i="142"/>
  <c r="AW18" i="142"/>
  <c r="AW26" i="142"/>
  <c r="AW34" i="142"/>
  <c r="AW42" i="142"/>
  <c r="AW50" i="142"/>
  <c r="AW58" i="142"/>
  <c r="AW66" i="142"/>
  <c r="AW74" i="142"/>
  <c r="AW12" i="141"/>
  <c r="AW20" i="141"/>
  <c r="AW26" i="141"/>
  <c r="AW34" i="141"/>
  <c r="AW42" i="141"/>
  <c r="AW50" i="141"/>
  <c r="AW58" i="141"/>
  <c r="AW66" i="141"/>
  <c r="AW29" i="142"/>
  <c r="AW45" i="142"/>
  <c r="AW61" i="142"/>
  <c r="AW15" i="141"/>
  <c r="AW37" i="141"/>
  <c r="AW53" i="141"/>
  <c r="AW65" i="142"/>
  <c r="AW41" i="141"/>
  <c r="AW11" i="142"/>
  <c r="AW19" i="142"/>
  <c r="AW27" i="142"/>
  <c r="AW35" i="142"/>
  <c r="AW43" i="142"/>
  <c r="AW51" i="142"/>
  <c r="AW59" i="142"/>
  <c r="AW67" i="142"/>
  <c r="AW75" i="142"/>
  <c r="AW13" i="141"/>
  <c r="AW21" i="141"/>
  <c r="AW27" i="141"/>
  <c r="AW35" i="141"/>
  <c r="AW43" i="141"/>
  <c r="AW51" i="141"/>
  <c r="AW59" i="141"/>
  <c r="AW6" i="141"/>
  <c r="AW37" i="142"/>
  <c r="AW7" i="141"/>
  <c r="AW29" i="141"/>
  <c r="AW61" i="141"/>
  <c r="AW25" i="141"/>
  <c r="AW57" i="141"/>
  <c r="AW12" i="142"/>
  <c r="AW20" i="142"/>
  <c r="AW28" i="142"/>
  <c r="AW36" i="142"/>
  <c r="AW44" i="142"/>
  <c r="AW52" i="142"/>
  <c r="AW60" i="142"/>
  <c r="AW68" i="142"/>
  <c r="AW6" i="142"/>
  <c r="AW14" i="141"/>
  <c r="AW28" i="141"/>
  <c r="AW36" i="141"/>
  <c r="AW44" i="141"/>
  <c r="AW52" i="141"/>
  <c r="AW60" i="141"/>
  <c r="AW21" i="142"/>
  <c r="AW53" i="142"/>
  <c r="AW69" i="142"/>
  <c r="AW22" i="141"/>
  <c r="AW45" i="141"/>
  <c r="AW57" i="142"/>
  <c r="AW33" i="141"/>
  <c r="AW65" i="141"/>
  <c r="AW13" i="142"/>
  <c r="AW14" i="142"/>
  <c r="AW22" i="142"/>
  <c r="AW30" i="142"/>
  <c r="AW38" i="142"/>
  <c r="AW46" i="142"/>
  <c r="AW54" i="142"/>
  <c r="AW62" i="142"/>
  <c r="AW70" i="142"/>
  <c r="AW8" i="141"/>
  <c r="AW16" i="141"/>
  <c r="AW23" i="141"/>
  <c r="AW30" i="141"/>
  <c r="AW38" i="141"/>
  <c r="AW46" i="141"/>
  <c r="AW54" i="141"/>
  <c r="AW62" i="141"/>
  <c r="AW10" i="141"/>
  <c r="AW24" i="141"/>
  <c r="AW40" i="141"/>
  <c r="AW64" i="141"/>
  <c r="AW25" i="142"/>
  <c r="AW11" i="141"/>
  <c r="AW7" i="142"/>
  <c r="AW15" i="142"/>
  <c r="AW23" i="142"/>
  <c r="AW31" i="142"/>
  <c r="AW39" i="142"/>
  <c r="AW47" i="142"/>
  <c r="AW55" i="142"/>
  <c r="AW63" i="142"/>
  <c r="AW71" i="142"/>
  <c r="AW9" i="141"/>
  <c r="AW17" i="141"/>
  <c r="AW31" i="141"/>
  <c r="AW39" i="141"/>
  <c r="AW47" i="141"/>
  <c r="AW55" i="141"/>
  <c r="AW63" i="141"/>
  <c r="AW64" i="142"/>
  <c r="AW32" i="141"/>
  <c r="AW56" i="141"/>
  <c r="AW17" i="142"/>
  <c r="AW49" i="142"/>
  <c r="AW19" i="141"/>
  <c r="AW8" i="142"/>
  <c r="AW16" i="142"/>
  <c r="AW24" i="142"/>
  <c r="AW32" i="142"/>
  <c r="AW40" i="142"/>
  <c r="AW48" i="142"/>
  <c r="AW56" i="142"/>
  <c r="AW72" i="142"/>
  <c r="AW18" i="141"/>
  <c r="AW48" i="141"/>
  <c r="AW33" i="142"/>
  <c r="AW41" i="142"/>
  <c r="AW73" i="142"/>
  <c r="AW49" i="141"/>
  <c r="AW9" i="142"/>
  <c r="AW39" i="134"/>
  <c r="AW6" i="134"/>
  <c r="AV23" i="145"/>
  <c r="AV43" i="143"/>
  <c r="AV51" i="143"/>
  <c r="BA12" i="137"/>
  <c r="BA20" i="137"/>
  <c r="BA28" i="137"/>
  <c r="BA36" i="137"/>
  <c r="BA44" i="137"/>
  <c r="BA52" i="137"/>
  <c r="BA19" i="137"/>
  <c r="BA43" i="137"/>
  <c r="AW40" i="134"/>
  <c r="AV24" i="145"/>
  <c r="AV44" i="143"/>
  <c r="AV6" i="143"/>
  <c r="BA13" i="137"/>
  <c r="BA21" i="137"/>
  <c r="BA29" i="137"/>
  <c r="BA37" i="137"/>
  <c r="BA45" i="137"/>
  <c r="BA6" i="137"/>
  <c r="AV46" i="143"/>
  <c r="BA7" i="137"/>
  <c r="BA31" i="137"/>
  <c r="BA9" i="137"/>
  <c r="BA33" i="137"/>
  <c r="BA41" i="137"/>
  <c r="AW46" i="134"/>
  <c r="AW41" i="134"/>
  <c r="AV25" i="145"/>
  <c r="AV45" i="143"/>
  <c r="BA14" i="137"/>
  <c r="BA22" i="137"/>
  <c r="BA30" i="137"/>
  <c r="BA38" i="137"/>
  <c r="BA46" i="137"/>
  <c r="BA23" i="137"/>
  <c r="BA25" i="137"/>
  <c r="BA49" i="137"/>
  <c r="AW38" i="134"/>
  <c r="AV42" i="143"/>
  <c r="BA27" i="137"/>
  <c r="BA51" i="137"/>
  <c r="AW34" i="134"/>
  <c r="AW42" i="134"/>
  <c r="AV6" i="145"/>
  <c r="BA15" i="137"/>
  <c r="BA39" i="137"/>
  <c r="BA47" i="137"/>
  <c r="AV48" i="143"/>
  <c r="BA17" i="137"/>
  <c r="AV50" i="143"/>
  <c r="BA11" i="137"/>
  <c r="BA35" i="137"/>
  <c r="AW35" i="134"/>
  <c r="AW43" i="134"/>
  <c r="AV47" i="143"/>
  <c r="BA8" i="137"/>
  <c r="BA16" i="137"/>
  <c r="BA24" i="137"/>
  <c r="BA32" i="137"/>
  <c r="BA40" i="137"/>
  <c r="BA48" i="137"/>
  <c r="AW36" i="134"/>
  <c r="AW44" i="134"/>
  <c r="AW37" i="134"/>
  <c r="AW45" i="134"/>
  <c r="AV41" i="143"/>
  <c r="AV49" i="143"/>
  <c r="BA10" i="137"/>
  <c r="BA18" i="137"/>
  <c r="BA26" i="137"/>
  <c r="BA34" i="137"/>
  <c r="BA42" i="137"/>
  <c r="BA50" i="137"/>
  <c r="AK58" i="142"/>
  <c r="AK66" i="142"/>
  <c r="AK74" i="142"/>
  <c r="AK71" i="134"/>
  <c r="AK63" i="134"/>
  <c r="AK41" i="134"/>
  <c r="AT58" i="135"/>
  <c r="AT50" i="135"/>
  <c r="AT42" i="135"/>
  <c r="AT34" i="135"/>
  <c r="AS70" i="140"/>
  <c r="AS68" i="140"/>
  <c r="AS66" i="140"/>
  <c r="AS64" i="140"/>
  <c r="AS61" i="140"/>
  <c r="AS53" i="140"/>
  <c r="AS45" i="140"/>
  <c r="AK67" i="142"/>
  <c r="AK70" i="134"/>
  <c r="AT41" i="135"/>
  <c r="AS52" i="140"/>
  <c r="AK42" i="142"/>
  <c r="AK57" i="142"/>
  <c r="AK65" i="142"/>
  <c r="AK73" i="142"/>
  <c r="AK67" i="141"/>
  <c r="AK78" i="134"/>
  <c r="AK72" i="134"/>
  <c r="AK64" i="134"/>
  <c r="AK42" i="134"/>
  <c r="AT64" i="135"/>
  <c r="AT62" i="135"/>
  <c r="AT59" i="135"/>
  <c r="AT51" i="135"/>
  <c r="AT43" i="135"/>
  <c r="AT35" i="135"/>
  <c r="AS62" i="140"/>
  <c r="AS54" i="140"/>
  <c r="AS46" i="140"/>
  <c r="AK36" i="142"/>
  <c r="AK75" i="142"/>
  <c r="AK62" i="134"/>
  <c r="AT49" i="135"/>
  <c r="AS73" i="140"/>
  <c r="AK41" i="142"/>
  <c r="AK64" i="142"/>
  <c r="AK72" i="142"/>
  <c r="AK77" i="142"/>
  <c r="AK65" i="141"/>
  <c r="AK73" i="134"/>
  <c r="AK65" i="134"/>
  <c r="AK43" i="134"/>
  <c r="AT60" i="135"/>
  <c r="AT52" i="135"/>
  <c r="AT44" i="135"/>
  <c r="AT36" i="135"/>
  <c r="AS72" i="140"/>
  <c r="AS55" i="140"/>
  <c r="AS47" i="140"/>
  <c r="AK40" i="142"/>
  <c r="AK63" i="142"/>
  <c r="AK71" i="142"/>
  <c r="AK74" i="134"/>
  <c r="AK66" i="134"/>
  <c r="AK58" i="134"/>
  <c r="AT53" i="135"/>
  <c r="AT45" i="135"/>
  <c r="AT37" i="135"/>
  <c r="AS56" i="140"/>
  <c r="AS48" i="140"/>
  <c r="AK59" i="142"/>
  <c r="AT57" i="135"/>
  <c r="AS60" i="140"/>
  <c r="AK39" i="142"/>
  <c r="AK62" i="142"/>
  <c r="AK70" i="142"/>
  <c r="AK75" i="134"/>
  <c r="AK67" i="134"/>
  <c r="AK59" i="134"/>
  <c r="AT54" i="135"/>
  <c r="AT46" i="135"/>
  <c r="AT38" i="135"/>
  <c r="AS69" i="140"/>
  <c r="AS67" i="140"/>
  <c r="AS65" i="140"/>
  <c r="AS63" i="140"/>
  <c r="AS57" i="140"/>
  <c r="AS49" i="140"/>
  <c r="AS44" i="140"/>
  <c r="AK38" i="142"/>
  <c r="AK61" i="142"/>
  <c r="AK69" i="142"/>
  <c r="AK66" i="141"/>
  <c r="AK79" i="134"/>
  <c r="AK76" i="134"/>
  <c r="AK68" i="134"/>
  <c r="AK60" i="134"/>
  <c r="AT65" i="135"/>
  <c r="AT63" i="135"/>
  <c r="AT61" i="135"/>
  <c r="AT55" i="135"/>
  <c r="AT47" i="135"/>
  <c r="AT39" i="135"/>
  <c r="AT31" i="135"/>
  <c r="AS71" i="140"/>
  <c r="AS58" i="140"/>
  <c r="AS50" i="140"/>
  <c r="AK40" i="134"/>
  <c r="AK37" i="142"/>
  <c r="AK60" i="142"/>
  <c r="AK68" i="142"/>
  <c r="AK76" i="142"/>
  <c r="AK77" i="134"/>
  <c r="AK69" i="134"/>
  <c r="AK61" i="134"/>
  <c r="AT56" i="135"/>
  <c r="AT48" i="135"/>
  <c r="AT40" i="135"/>
  <c r="AT32" i="135"/>
  <c r="AS59" i="140"/>
  <c r="AS51" i="140"/>
  <c r="AS43" i="140"/>
  <c r="AT33" i="135"/>
  <c r="BE7" i="145"/>
  <c r="BE15" i="145"/>
  <c r="BE23" i="145"/>
  <c r="BC9" i="143"/>
  <c r="BC17" i="143"/>
  <c r="BC25" i="143"/>
  <c r="BC33" i="143"/>
  <c r="BC6" i="143"/>
  <c r="BC14" i="143"/>
  <c r="BC32" i="143"/>
  <c r="BE8" i="145"/>
  <c r="BE16" i="145"/>
  <c r="BE24" i="145"/>
  <c r="BC10" i="143"/>
  <c r="BC18" i="143"/>
  <c r="BC26" i="143"/>
  <c r="BC34" i="143"/>
  <c r="BE20" i="145"/>
  <c r="BE9" i="145"/>
  <c r="BE17" i="145"/>
  <c r="BE25" i="145"/>
  <c r="BC11" i="143"/>
  <c r="BC19" i="143"/>
  <c r="BC27" i="143"/>
  <c r="BC35" i="143"/>
  <c r="BE12" i="145"/>
  <c r="BC30" i="143"/>
  <c r="BE10" i="145"/>
  <c r="BE18" i="145"/>
  <c r="BE26" i="145"/>
  <c r="BC12" i="143"/>
  <c r="BC20" i="143"/>
  <c r="BC28" i="143"/>
  <c r="BC36" i="143"/>
  <c r="BE6" i="145"/>
  <c r="BC38" i="143"/>
  <c r="BE11" i="145"/>
  <c r="BE19" i="145"/>
  <c r="BE27" i="145"/>
  <c r="BC13" i="143"/>
  <c r="BC21" i="143"/>
  <c r="BC29" i="143"/>
  <c r="BC37" i="143"/>
  <c r="BC22" i="143"/>
  <c r="BE13" i="145"/>
  <c r="BE21" i="145"/>
  <c r="BC7" i="143"/>
  <c r="BC15" i="143"/>
  <c r="BC23" i="143"/>
  <c r="BC31" i="143"/>
  <c r="BC39" i="143"/>
  <c r="BE14" i="145"/>
  <c r="BE22" i="145"/>
  <c r="BC8" i="143"/>
  <c r="BC16" i="143"/>
  <c r="BC24" i="143"/>
  <c r="BC40" i="143"/>
  <c r="AR64" i="37"/>
  <c r="AR68" i="37"/>
  <c r="AR65" i="37"/>
  <c r="AR69" i="37"/>
  <c r="AR66" i="37"/>
  <c r="AR70" i="37"/>
  <c r="AR63" i="37"/>
  <c r="AR67" i="37"/>
  <c r="AR71" i="37"/>
  <c r="L7" i="121"/>
  <c r="L8" i="121"/>
  <c r="L9" i="121"/>
  <c r="L23" i="121"/>
  <c r="L24" i="121"/>
  <c r="L25" i="121"/>
  <c r="L26" i="121"/>
  <c r="L27" i="121"/>
  <c r="L28" i="121"/>
  <c r="L29" i="121"/>
  <c r="L30" i="121"/>
  <c r="L32" i="121"/>
  <c r="L33" i="121"/>
  <c r="L34" i="121"/>
  <c r="L35" i="121"/>
  <c r="L36" i="121"/>
  <c r="L37" i="121"/>
  <c r="L38" i="121"/>
  <c r="L39" i="121"/>
  <c r="L40" i="121"/>
  <c r="L41" i="121"/>
  <c r="L42" i="121"/>
  <c r="L43" i="121"/>
  <c r="L44" i="121"/>
  <c r="L45" i="121"/>
  <c r="L46" i="121"/>
  <c r="L47" i="121"/>
  <c r="L48" i="121"/>
  <c r="L49" i="121"/>
  <c r="L50" i="121"/>
  <c r="L51" i="121"/>
  <c r="L52" i="121"/>
  <c r="L53" i="121"/>
  <c r="L54" i="121"/>
  <c r="L6" i="121"/>
  <c r="M5" i="121"/>
  <c r="M32" i="121" s="1"/>
  <c r="M5" i="149"/>
  <c r="M5" i="154"/>
  <c r="M15" i="121" l="1"/>
  <c r="M55" i="121"/>
  <c r="M47" i="121"/>
  <c r="M39" i="121"/>
  <c r="M31" i="121"/>
  <c r="M23" i="121"/>
  <c r="M12" i="121"/>
  <c r="M53" i="121"/>
  <c r="M21" i="121"/>
  <c r="M29" i="121"/>
  <c r="M45" i="121"/>
  <c r="M37" i="121"/>
  <c r="M49" i="121"/>
  <c r="M8" i="121"/>
  <c r="M17" i="121"/>
  <c r="M50" i="121"/>
  <c r="M14" i="121"/>
  <c r="M48" i="121"/>
  <c r="M16" i="121"/>
  <c r="M54" i="121"/>
  <c r="M46" i="121"/>
  <c r="M38" i="121"/>
  <c r="M30" i="121"/>
  <c r="M22" i="121"/>
  <c r="M13" i="121"/>
  <c r="M42" i="121"/>
  <c r="M10" i="121"/>
  <c r="M52" i="121"/>
  <c r="M36" i="121"/>
  <c r="M28" i="121"/>
  <c r="M20" i="121"/>
  <c r="M51" i="121"/>
  <c r="M35" i="121"/>
  <c r="M19" i="121"/>
  <c r="M44" i="121"/>
  <c r="M11" i="121"/>
  <c r="M25" i="121"/>
  <c r="M9" i="121"/>
  <c r="M43" i="121"/>
  <c r="M27" i="121"/>
  <c r="M24" i="121"/>
  <c r="M34" i="121"/>
  <c r="M26" i="121"/>
  <c r="M18" i="121"/>
  <c r="M7" i="121"/>
  <c r="M41" i="121"/>
  <c r="M33" i="121"/>
  <c r="M6" i="121"/>
  <c r="M40" i="121"/>
  <c r="L33" i="154" l="1"/>
  <c r="M33" i="154" s="1"/>
  <c r="L34" i="154"/>
  <c r="M34" i="154" s="1"/>
  <c r="L35" i="154"/>
  <c r="M35" i="154" s="1"/>
  <c r="L36" i="154"/>
  <c r="M36" i="154" s="1"/>
  <c r="L37" i="154"/>
  <c r="M37" i="154" s="1"/>
  <c r="L38" i="154"/>
  <c r="M38" i="154" s="1"/>
  <c r="L39" i="154"/>
  <c r="M39" i="154" s="1"/>
  <c r="L40" i="154"/>
  <c r="M40" i="154" s="1"/>
  <c r="A39" i="154"/>
  <c r="A35" i="154"/>
  <c r="A34" i="154"/>
  <c r="A36" i="154"/>
  <c r="A37" i="154"/>
  <c r="A38" i="154"/>
  <c r="A40" i="154"/>
  <c r="A33" i="154" l="1"/>
  <c r="L6" i="119" l="1"/>
  <c r="L7" i="119"/>
  <c r="L8" i="119"/>
  <c r="L9" i="119"/>
  <c r="L10" i="119"/>
  <c r="L11" i="119"/>
  <c r="L12" i="119"/>
  <c r="L13" i="119"/>
  <c r="L14" i="119"/>
  <c r="L15" i="119"/>
  <c r="L16" i="119"/>
  <c r="L17" i="119"/>
  <c r="L18" i="119"/>
  <c r="L19" i="119"/>
  <c r="L20" i="119"/>
  <c r="L21" i="119"/>
  <c r="L22" i="119"/>
  <c r="L23" i="119"/>
  <c r="L24" i="119"/>
  <c r="L25" i="119"/>
  <c r="L26" i="119"/>
  <c r="L27" i="119"/>
  <c r="L28" i="119"/>
  <c r="L29" i="119"/>
  <c r="L30" i="119"/>
  <c r="L31" i="119"/>
  <c r="L32" i="119"/>
  <c r="L33" i="119"/>
  <c r="L34" i="119"/>
  <c r="L35" i="119"/>
  <c r="L36" i="119"/>
  <c r="L37" i="119"/>
  <c r="L38" i="119"/>
  <c r="L39" i="119"/>
  <c r="L40" i="119"/>
  <c r="L41" i="119"/>
  <c r="L42" i="119"/>
  <c r="L43" i="119"/>
  <c r="L44" i="119"/>
  <c r="L45" i="119"/>
  <c r="L46" i="119"/>
  <c r="L47" i="119"/>
  <c r="L48" i="119"/>
  <c r="L49" i="119"/>
  <c r="L50" i="119"/>
  <c r="L51" i="119"/>
  <c r="L7" i="150" l="1"/>
  <c r="M7" i="150" s="1"/>
  <c r="L8" i="150"/>
  <c r="M8" i="150" s="1"/>
  <c r="L9" i="150"/>
  <c r="M9" i="150" s="1"/>
  <c r="L10" i="150"/>
  <c r="M10" i="150" s="1"/>
  <c r="L11" i="150"/>
  <c r="M11" i="150" s="1"/>
  <c r="L12" i="150"/>
  <c r="M12" i="150" s="1"/>
  <c r="L13" i="150"/>
  <c r="M13" i="150" s="1"/>
  <c r="L14" i="150"/>
  <c r="M14" i="150" s="1"/>
  <c r="L15" i="150"/>
  <c r="M15" i="150" s="1"/>
  <c r="L16" i="150"/>
  <c r="M16" i="150" s="1"/>
  <c r="L17" i="150"/>
  <c r="M17" i="150" s="1"/>
  <c r="L18" i="150"/>
  <c r="M18" i="150" s="1"/>
  <c r="L19" i="150"/>
  <c r="M19" i="150" s="1"/>
  <c r="L20" i="150"/>
  <c r="M20" i="150" s="1"/>
  <c r="L21" i="150"/>
  <c r="M21" i="150" s="1"/>
  <c r="L22" i="150"/>
  <c r="M22" i="150" s="1"/>
  <c r="L23" i="150"/>
  <c r="M23" i="150" s="1"/>
  <c r="L24" i="150"/>
  <c r="M24" i="150" s="1"/>
  <c r="L25" i="150"/>
  <c r="M25" i="150" s="1"/>
  <c r="L26" i="150"/>
  <c r="M26" i="150" s="1"/>
  <c r="L27" i="150"/>
  <c r="M27" i="150" s="1"/>
  <c r="L28" i="150"/>
  <c r="M28" i="150" s="1"/>
  <c r="L29" i="150"/>
  <c r="M29" i="150" s="1"/>
  <c r="L30" i="150"/>
  <c r="M30" i="150" s="1"/>
  <c r="L31" i="150"/>
  <c r="M31" i="150" s="1"/>
  <c r="L32" i="150"/>
  <c r="M32" i="150" s="1"/>
  <c r="L33" i="150"/>
  <c r="M33" i="150" s="1"/>
  <c r="L34" i="150"/>
  <c r="M34" i="150" s="1"/>
  <c r="L35" i="150"/>
  <c r="M35" i="150" s="1"/>
  <c r="L36" i="150"/>
  <c r="M36" i="150" s="1"/>
  <c r="L37" i="150"/>
  <c r="M37" i="150" s="1"/>
  <c r="L38" i="150"/>
  <c r="M38" i="150" s="1"/>
  <c r="L39" i="150"/>
  <c r="M39" i="150" s="1"/>
  <c r="L40" i="150"/>
  <c r="M40" i="150" s="1"/>
  <c r="L41" i="150"/>
  <c r="M41" i="150" s="1"/>
  <c r="L42" i="150"/>
  <c r="M42" i="150" s="1"/>
  <c r="L43" i="150"/>
  <c r="M43" i="150" s="1"/>
  <c r="L44" i="150"/>
  <c r="M44" i="150" s="1"/>
  <c r="L45" i="150"/>
  <c r="M45" i="150" s="1"/>
  <c r="L46" i="150"/>
  <c r="M46" i="150" s="1"/>
  <c r="L47" i="150"/>
  <c r="M47" i="150" s="1"/>
  <c r="L48" i="150"/>
  <c r="M48" i="150" s="1"/>
  <c r="L49" i="150"/>
  <c r="M49" i="150" s="1"/>
  <c r="L50" i="150"/>
  <c r="M50" i="150" s="1"/>
  <c r="L51" i="150"/>
  <c r="M51" i="150" s="1"/>
  <c r="L52" i="150"/>
  <c r="M52" i="150" s="1"/>
  <c r="L53" i="150"/>
  <c r="M53" i="150" s="1"/>
  <c r="L54" i="150"/>
  <c r="M54" i="150" s="1"/>
  <c r="L55" i="150"/>
  <c r="M55" i="150" s="1"/>
  <c r="L56" i="150"/>
  <c r="M56" i="150" s="1"/>
  <c r="L57" i="150"/>
  <c r="M57" i="150" s="1"/>
  <c r="L58" i="150"/>
  <c r="M58" i="150" s="1"/>
  <c r="L59" i="150"/>
  <c r="M59" i="150" s="1"/>
  <c r="L60" i="150"/>
  <c r="M60" i="150" s="1"/>
  <c r="L61" i="150"/>
  <c r="M61" i="150" s="1"/>
  <c r="L62" i="150"/>
  <c r="M62" i="150" s="1"/>
  <c r="L63" i="150"/>
  <c r="M63" i="150" s="1"/>
  <c r="L64" i="150"/>
  <c r="M64" i="150" s="1"/>
  <c r="L65" i="150"/>
  <c r="M65" i="150" s="1"/>
  <c r="L66" i="150"/>
  <c r="M66" i="150" s="1"/>
  <c r="L67" i="150"/>
  <c r="M67" i="150" s="1"/>
  <c r="L68" i="150"/>
  <c r="M68" i="150" s="1"/>
  <c r="L69" i="150"/>
  <c r="M69" i="150" s="1"/>
  <c r="L70" i="150"/>
  <c r="M70" i="150" s="1"/>
  <c r="L71" i="150"/>
  <c r="M71" i="150" s="1"/>
  <c r="L72" i="150"/>
  <c r="M72" i="150" s="1"/>
  <c r="L73" i="150"/>
  <c r="M73" i="150" s="1"/>
  <c r="L74" i="150"/>
  <c r="M74" i="150" s="1"/>
  <c r="L75" i="150"/>
  <c r="M75" i="150" s="1"/>
  <c r="L76" i="150"/>
  <c r="M76" i="150" s="1"/>
  <c r="L77" i="150"/>
  <c r="M77" i="150" s="1"/>
  <c r="L78" i="150"/>
  <c r="M78" i="150" s="1"/>
  <c r="L79" i="150"/>
  <c r="M79" i="150" s="1"/>
  <c r="L80" i="150"/>
  <c r="M80" i="150" s="1"/>
  <c r="L81" i="150"/>
  <c r="M81" i="150" s="1"/>
  <c r="L82" i="150"/>
  <c r="M82" i="150" s="1"/>
  <c r="L83" i="150"/>
  <c r="M83" i="150" s="1"/>
  <c r="L84" i="150"/>
  <c r="M84" i="150" s="1"/>
  <c r="L85" i="150"/>
  <c r="M85" i="150" s="1"/>
  <c r="L86" i="150"/>
  <c r="M86" i="150" s="1"/>
  <c r="L87" i="150"/>
  <c r="M87" i="150" s="1"/>
  <c r="L88" i="150"/>
  <c r="M88" i="150" s="1"/>
  <c r="L89" i="150"/>
  <c r="M89" i="150" s="1"/>
  <c r="L90" i="150"/>
  <c r="M90" i="150" s="1"/>
  <c r="L91" i="150"/>
  <c r="M91" i="150" s="1"/>
  <c r="L92" i="150"/>
  <c r="M92" i="150" s="1"/>
  <c r="L93" i="150"/>
  <c r="M93" i="150" s="1"/>
  <c r="L94" i="150"/>
  <c r="M94" i="150"/>
  <c r="L95" i="150"/>
  <c r="M95" i="150" s="1"/>
  <c r="L96" i="150"/>
  <c r="M96" i="150" s="1"/>
  <c r="L97" i="150"/>
  <c r="M97" i="150" s="1"/>
  <c r="L98" i="150"/>
  <c r="M98" i="150" s="1"/>
  <c r="L99" i="150"/>
  <c r="M99" i="150" s="1"/>
  <c r="L100" i="150"/>
  <c r="M100" i="150" s="1"/>
  <c r="L101" i="150"/>
  <c r="M101" i="150" s="1"/>
  <c r="L102" i="150"/>
  <c r="M102" i="150"/>
  <c r="L103" i="150"/>
  <c r="M103" i="150" s="1"/>
  <c r="L104" i="150"/>
  <c r="M104" i="150" s="1"/>
  <c r="L105" i="150"/>
  <c r="M105" i="150" s="1"/>
  <c r="L106" i="150"/>
  <c r="M106" i="150" s="1"/>
  <c r="L107" i="150"/>
  <c r="M107" i="150" s="1"/>
  <c r="L108" i="150"/>
  <c r="M108" i="150" s="1"/>
  <c r="L109" i="150"/>
  <c r="M109" i="150" s="1"/>
  <c r="L110" i="150"/>
  <c r="M110" i="150" s="1"/>
  <c r="L111" i="150"/>
  <c r="M111" i="150" s="1"/>
  <c r="L112" i="150"/>
  <c r="M112" i="150" s="1"/>
  <c r="L113" i="150"/>
  <c r="M113" i="150" s="1"/>
  <c r="L114" i="150"/>
  <c r="M114" i="150" s="1"/>
  <c r="L115" i="150"/>
  <c r="M115" i="150" s="1"/>
  <c r="L116" i="150"/>
  <c r="M116" i="150" s="1"/>
  <c r="L117" i="150"/>
  <c r="M117" i="150" s="1"/>
  <c r="L118" i="150"/>
  <c r="M118" i="150" s="1"/>
  <c r="L119" i="150"/>
  <c r="M119" i="150" s="1"/>
  <c r="L120" i="150"/>
  <c r="M120" i="150" s="1"/>
  <c r="L121" i="150"/>
  <c r="M121" i="150" s="1"/>
  <c r="L122" i="150"/>
  <c r="M122" i="150" s="1"/>
  <c r="L123" i="150"/>
  <c r="M123" i="150" s="1"/>
  <c r="L124" i="150"/>
  <c r="M124" i="150" s="1"/>
  <c r="L125" i="150"/>
  <c r="M125" i="150" s="1"/>
  <c r="L126" i="150"/>
  <c r="M126" i="150" s="1"/>
  <c r="L127" i="150"/>
  <c r="M127" i="150" s="1"/>
  <c r="L128" i="150"/>
  <c r="M128" i="150" s="1"/>
  <c r="L129" i="150"/>
  <c r="M129" i="150" s="1"/>
  <c r="L130" i="150"/>
  <c r="M130" i="150" s="1"/>
  <c r="L131" i="150"/>
  <c r="M131" i="150" s="1"/>
  <c r="L132" i="150"/>
  <c r="M132" i="150" s="1"/>
  <c r="L133" i="150"/>
  <c r="M133" i="150" s="1"/>
  <c r="L134" i="150"/>
  <c r="M134" i="150" s="1"/>
  <c r="L135" i="150"/>
  <c r="M135" i="150" s="1"/>
  <c r="L136" i="150"/>
  <c r="M136" i="150" s="1"/>
  <c r="L137" i="150"/>
  <c r="M137" i="150" s="1"/>
  <c r="L138" i="150"/>
  <c r="M138" i="150" s="1"/>
  <c r="L139" i="150"/>
  <c r="M139" i="150" s="1"/>
  <c r="L140" i="150"/>
  <c r="M140" i="150" s="1"/>
  <c r="L141" i="150"/>
  <c r="M141" i="150" s="1"/>
  <c r="L142" i="150"/>
  <c r="M142" i="150" s="1"/>
  <c r="L143" i="150"/>
  <c r="M143" i="150" s="1"/>
  <c r="L144" i="150"/>
  <c r="M144" i="150" s="1"/>
  <c r="M52" i="153"/>
  <c r="M53" i="153"/>
  <c r="M54" i="153"/>
  <c r="M55" i="153"/>
  <c r="M56" i="153"/>
  <c r="M57" i="153"/>
  <c r="M58" i="153"/>
  <c r="M59" i="153"/>
  <c r="M60" i="153"/>
  <c r="M61" i="153"/>
  <c r="M16" i="153"/>
  <c r="M17" i="153"/>
  <c r="L16" i="123" l="1"/>
  <c r="L17" i="123"/>
  <c r="L18" i="123"/>
  <c r="L19" i="123"/>
  <c r="L20" i="123"/>
  <c r="L21" i="123"/>
  <c r="L22" i="123"/>
  <c r="L23" i="123"/>
  <c r="L24" i="123"/>
  <c r="L25" i="123"/>
  <c r="L22" i="148"/>
  <c r="L30" i="148"/>
  <c r="L31" i="148"/>
  <c r="L32" i="148"/>
  <c r="L33" i="148"/>
  <c r="L34" i="148"/>
  <c r="L35" i="148"/>
  <c r="L36" i="148"/>
  <c r="L37" i="148"/>
  <c r="L38" i="148"/>
  <c r="L32" i="155"/>
  <c r="A32" i="155"/>
  <c r="L31" i="155"/>
  <c r="A31" i="155"/>
  <c r="L30" i="155"/>
  <c r="A30" i="155"/>
  <c r="L29" i="155"/>
  <c r="A29" i="155"/>
  <c r="L28" i="155"/>
  <c r="A28" i="155"/>
  <c r="L27" i="155"/>
  <c r="A27" i="155"/>
  <c r="L26" i="155"/>
  <c r="A26" i="155"/>
  <c r="L25" i="155"/>
  <c r="A25" i="155"/>
  <c r="L24" i="155"/>
  <c r="A24" i="155"/>
  <c r="L23" i="155"/>
  <c r="A23" i="155"/>
  <c r="L22" i="155"/>
  <c r="A22" i="155"/>
  <c r="L21" i="155"/>
  <c r="A21" i="155"/>
  <c r="L20" i="155"/>
  <c r="A20" i="155"/>
  <c r="L19" i="155"/>
  <c r="A19" i="155"/>
  <c r="L18" i="155"/>
  <c r="A18" i="155"/>
  <c r="L17" i="155"/>
  <c r="A17" i="155"/>
  <c r="L16" i="155"/>
  <c r="A16" i="155"/>
  <c r="L15" i="155"/>
  <c r="A15" i="155"/>
  <c r="L14" i="155"/>
  <c r="A14" i="155"/>
  <c r="L13" i="155"/>
  <c r="A13" i="155"/>
  <c r="L12" i="155"/>
  <c r="A12" i="155"/>
  <c r="L11" i="155"/>
  <c r="A11" i="155"/>
  <c r="L10" i="155"/>
  <c r="A10" i="155"/>
  <c r="L9" i="155"/>
  <c r="A9" i="155"/>
  <c r="L8" i="155"/>
  <c r="A8" i="155"/>
  <c r="L7" i="155"/>
  <c r="A7" i="155"/>
  <c r="L6" i="155"/>
  <c r="A6" i="155"/>
  <c r="M5" i="155"/>
  <c r="A2" i="155"/>
  <c r="A1" i="155" s="1"/>
  <c r="A6" i="148"/>
  <c r="A11" i="148"/>
  <c r="A10" i="148"/>
  <c r="A9" i="148"/>
  <c r="A8" i="148"/>
  <c r="A7" i="148"/>
  <c r="A38" i="128"/>
  <c r="L7" i="156"/>
  <c r="R16" i="140" l="1"/>
  <c r="R21" i="37"/>
  <c r="T26" i="137"/>
  <c r="R39" i="140"/>
  <c r="R23" i="140"/>
  <c r="R7" i="135"/>
  <c r="R13" i="37"/>
  <c r="R53" i="37"/>
  <c r="R23" i="135"/>
  <c r="R8" i="140"/>
  <c r="R29" i="37"/>
  <c r="R15" i="140"/>
  <c r="R37" i="37"/>
  <c r="R45" i="37"/>
  <c r="R31" i="140"/>
  <c r="R7" i="139"/>
  <c r="R29" i="140"/>
  <c r="R18" i="37"/>
  <c r="R12" i="135"/>
  <c r="R15" i="135"/>
  <c r="R6" i="37"/>
  <c r="R27" i="140"/>
  <c r="T14" i="137"/>
  <c r="T33" i="137"/>
  <c r="R40" i="37"/>
  <c r="R11" i="140"/>
  <c r="R25" i="139"/>
  <c r="R19" i="37"/>
  <c r="R15" i="37"/>
  <c r="R9" i="135"/>
  <c r="R20" i="37"/>
  <c r="T24" i="137"/>
  <c r="R32" i="140"/>
  <c r="T19" i="137"/>
  <c r="T34" i="137"/>
  <c r="R21" i="135"/>
  <c r="R10" i="37"/>
  <c r="T38" i="137"/>
  <c r="T18" i="137"/>
  <c r="R49" i="37"/>
  <c r="R19" i="140"/>
  <c r="R6" i="139"/>
  <c r="R13" i="139"/>
  <c r="R32" i="37"/>
  <c r="R26" i="135"/>
  <c r="R17" i="139"/>
  <c r="R13" i="135"/>
  <c r="R7" i="37"/>
  <c r="T36" i="137"/>
  <c r="R30" i="140"/>
  <c r="R54" i="37"/>
  <c r="R24" i="140"/>
  <c r="T11" i="137"/>
  <c r="R11" i="139"/>
  <c r="T13" i="137"/>
  <c r="R22" i="139"/>
  <c r="T32" i="137"/>
  <c r="R36" i="140"/>
  <c r="T31" i="137"/>
  <c r="R44" i="37"/>
  <c r="R41" i="37"/>
  <c r="R12" i="140"/>
  <c r="R18" i="139"/>
  <c r="R11" i="37"/>
  <c r="R24" i="37"/>
  <c r="R18" i="135"/>
  <c r="R9" i="139"/>
  <c r="R20" i="139"/>
  <c r="R33" i="140"/>
  <c r="T28" i="137"/>
  <c r="R7" i="140"/>
  <c r="R46" i="37"/>
  <c r="R9" i="140"/>
  <c r="R23" i="139"/>
  <c r="R43" i="37"/>
  <c r="R48" i="37"/>
  <c r="R17" i="135"/>
  <c r="R52" i="37"/>
  <c r="R12" i="139"/>
  <c r="R28" i="140"/>
  <c r="T23" i="137"/>
  <c r="R14" i="140"/>
  <c r="R33" i="37"/>
  <c r="R19" i="135"/>
  <c r="R10" i="139"/>
  <c r="R21" i="140"/>
  <c r="R16" i="37"/>
  <c r="R10" i="135"/>
  <c r="T10" i="137"/>
  <c r="R55" i="37"/>
  <c r="R25" i="140"/>
  <c r="T20" i="137"/>
  <c r="T40" i="137"/>
  <c r="R38" i="37"/>
  <c r="R24" i="135"/>
  <c r="R15" i="139"/>
  <c r="T35" i="137"/>
  <c r="T16" i="137"/>
  <c r="R18" i="140"/>
  <c r="R8" i="139"/>
  <c r="R12" i="37"/>
  <c r="R50" i="37"/>
  <c r="R20" i="140"/>
  <c r="T15" i="137"/>
  <c r="T25" i="137"/>
  <c r="R25" i="37"/>
  <c r="R11" i="135"/>
  <c r="R14" i="139"/>
  <c r="T39" i="137"/>
  <c r="R8" i="37"/>
  <c r="T37" i="137"/>
  <c r="R36" i="37"/>
  <c r="R47" i="37"/>
  <c r="R17" i="140"/>
  <c r="T12" i="137"/>
  <c r="T17" i="137"/>
  <c r="R30" i="37"/>
  <c r="R16" i="135"/>
  <c r="R20" i="135"/>
  <c r="T22" i="137"/>
  <c r="R23" i="37"/>
  <c r="R6" i="140"/>
  <c r="R14" i="135"/>
  <c r="R42" i="37"/>
  <c r="R13" i="140"/>
  <c r="T7" i="137"/>
  <c r="R27" i="37"/>
  <c r="R17" i="37"/>
  <c r="T6" i="137"/>
  <c r="R28" i="37"/>
  <c r="T8" i="137"/>
  <c r="R34" i="140"/>
  <c r="T29" i="137"/>
  <c r="R22" i="140"/>
  <c r="R39" i="37"/>
  <c r="R10" i="140"/>
  <c r="R24" i="139"/>
  <c r="R35" i="37"/>
  <c r="R22" i="37"/>
  <c r="R8" i="135"/>
  <c r="R37" i="140"/>
  <c r="R26" i="37"/>
  <c r="R22" i="135"/>
  <c r="T9" i="137"/>
  <c r="R34" i="37"/>
  <c r="R27" i="135"/>
  <c r="R19" i="139"/>
  <c r="R6" i="135"/>
  <c r="R9" i="37"/>
  <c r="T30" i="137"/>
  <c r="R38" i="140"/>
  <c r="R56" i="37"/>
  <c r="R26" i="140"/>
  <c r="T21" i="137"/>
  <c r="R21" i="139"/>
  <c r="R31" i="37"/>
  <c r="R25" i="135"/>
  <c r="R16" i="139"/>
  <c r="R14" i="37"/>
  <c r="R35" i="140"/>
  <c r="R51" i="37"/>
  <c r="T27" i="137"/>
  <c r="M17" i="155"/>
  <c r="M24" i="155"/>
  <c r="M39" i="155"/>
  <c r="M42" i="155"/>
  <c r="M40" i="155"/>
  <c r="M34" i="155"/>
  <c r="Q10" i="139" s="1"/>
  <c r="M38" i="155"/>
  <c r="M41" i="155"/>
  <c r="M37" i="155"/>
  <c r="M33" i="155"/>
  <c r="M35" i="155"/>
  <c r="M43" i="155"/>
  <c r="M36" i="155"/>
  <c r="M6" i="155"/>
  <c r="M10" i="155"/>
  <c r="M14" i="155"/>
  <c r="M18" i="155"/>
  <c r="M22" i="155"/>
  <c r="M26" i="155"/>
  <c r="M30" i="155"/>
  <c r="M9" i="155"/>
  <c r="M7" i="155"/>
  <c r="M15" i="155"/>
  <c r="M23" i="155"/>
  <c r="M31" i="155"/>
  <c r="M25" i="155"/>
  <c r="M11" i="155"/>
  <c r="M19" i="155"/>
  <c r="M27" i="155"/>
  <c r="M8" i="155"/>
  <c r="M12" i="155"/>
  <c r="M20" i="155"/>
  <c r="M28" i="155"/>
  <c r="M32" i="155"/>
  <c r="O10" i="141"/>
  <c r="O14" i="141"/>
  <c r="O18" i="141"/>
  <c r="O24" i="141"/>
  <c r="O28" i="141"/>
  <c r="O32" i="141"/>
  <c r="O36" i="141"/>
  <c r="O15" i="141"/>
  <c r="O19" i="141"/>
  <c r="O22" i="141"/>
  <c r="O25" i="141"/>
  <c r="O29" i="141"/>
  <c r="O33" i="141"/>
  <c r="O6" i="141"/>
  <c r="O12" i="141"/>
  <c r="O16" i="141"/>
  <c r="O20" i="141"/>
  <c r="O11" i="141"/>
  <c r="O7" i="141"/>
  <c r="O26" i="141"/>
  <c r="O9" i="141"/>
  <c r="O27" i="141"/>
  <c r="O31" i="141"/>
  <c r="O35" i="141"/>
  <c r="O8" i="141"/>
  <c r="O23" i="141"/>
  <c r="O30" i="141"/>
  <c r="O34" i="141"/>
  <c r="O13" i="141"/>
  <c r="O21" i="141"/>
  <c r="O17" i="141"/>
  <c r="N24" i="145"/>
  <c r="N20" i="145"/>
  <c r="N16" i="145"/>
  <c r="N12" i="145"/>
  <c r="N8" i="145"/>
  <c r="N25" i="143"/>
  <c r="N21" i="143"/>
  <c r="N17" i="143"/>
  <c r="N13" i="143"/>
  <c r="N9" i="143"/>
  <c r="Q26" i="139"/>
  <c r="Q22" i="139"/>
  <c r="Q18" i="139"/>
  <c r="Q14" i="139"/>
  <c r="Q6" i="139"/>
  <c r="S25" i="137"/>
  <c r="S23" i="137"/>
  <c r="S21" i="137"/>
  <c r="S19" i="137"/>
  <c r="S17" i="137"/>
  <c r="S15" i="137"/>
  <c r="S13" i="137"/>
  <c r="S11" i="137"/>
  <c r="S9" i="137"/>
  <c r="S7" i="137"/>
  <c r="O25" i="142"/>
  <c r="O21" i="142"/>
  <c r="O17" i="142"/>
  <c r="O13" i="142"/>
  <c r="O9" i="142"/>
  <c r="O6" i="134"/>
  <c r="O24" i="134"/>
  <c r="O28" i="134"/>
  <c r="Q7" i="37"/>
  <c r="Q11" i="37"/>
  <c r="Q15" i="37"/>
  <c r="Q19" i="37"/>
  <c r="Q23" i="37"/>
  <c r="Q27" i="37"/>
  <c r="Q31" i="37"/>
  <c r="Q35" i="37"/>
  <c r="Q39" i="37"/>
  <c r="Q43" i="37"/>
  <c r="Q47" i="37"/>
  <c r="Q51" i="37"/>
  <c r="Q55" i="37"/>
  <c r="Q62" i="37"/>
  <c r="Q10" i="140"/>
  <c r="Q17" i="140"/>
  <c r="Q21" i="140"/>
  <c r="Q25" i="140"/>
  <c r="Q29" i="140"/>
  <c r="Q33" i="140"/>
  <c r="Q37" i="140"/>
  <c r="Q41" i="140"/>
  <c r="Q9" i="135"/>
  <c r="Q13" i="135"/>
  <c r="Q17" i="135"/>
  <c r="Q21" i="135"/>
  <c r="Q25" i="135"/>
  <c r="Q28" i="135"/>
  <c r="O8" i="134"/>
  <c r="O12" i="134"/>
  <c r="O16" i="134"/>
  <c r="O20" i="134"/>
  <c r="N25" i="145"/>
  <c r="N21" i="145"/>
  <c r="N17" i="145"/>
  <c r="N13" i="145"/>
  <c r="N9" i="145"/>
  <c r="N26" i="143"/>
  <c r="N22" i="143"/>
  <c r="N18" i="143"/>
  <c r="N14" i="143"/>
  <c r="N10" i="143"/>
  <c r="N6" i="143"/>
  <c r="Q23" i="139"/>
  <c r="Q19" i="139"/>
  <c r="Q15" i="139"/>
  <c r="Q11" i="139"/>
  <c r="Q7" i="139"/>
  <c r="O24" i="142"/>
  <c r="O20" i="142"/>
  <c r="O16" i="142"/>
  <c r="O12" i="142"/>
  <c r="O8" i="142"/>
  <c r="Q6" i="135"/>
  <c r="O25" i="134"/>
  <c r="O33" i="134"/>
  <c r="Q8" i="37"/>
  <c r="Q12" i="37"/>
  <c r="Q16" i="37"/>
  <c r="Q20" i="37"/>
  <c r="Q24" i="37"/>
  <c r="Q28" i="37"/>
  <c r="Q32" i="37"/>
  <c r="Q36" i="37"/>
  <c r="Q40" i="37"/>
  <c r="Q44" i="37"/>
  <c r="Q48" i="37"/>
  <c r="Q52" i="37"/>
  <c r="Q56" i="37"/>
  <c r="Q59" i="37"/>
  <c r="Q7" i="140"/>
  <c r="Q11" i="140"/>
  <c r="Q14" i="140"/>
  <c r="Q18" i="140"/>
  <c r="Q22" i="140"/>
  <c r="Q26" i="140"/>
  <c r="Q30" i="140"/>
  <c r="Q34" i="140"/>
  <c r="Q38" i="140"/>
  <c r="Q42" i="140"/>
  <c r="Q10" i="135"/>
  <c r="Q14" i="135"/>
  <c r="Q18" i="135"/>
  <c r="Q22" i="135"/>
  <c r="Q26" i="135"/>
  <c r="Q29" i="135"/>
  <c r="O9" i="134"/>
  <c r="O13" i="134"/>
  <c r="O17" i="134"/>
  <c r="O21" i="134"/>
  <c r="O29" i="134"/>
  <c r="O37" i="134"/>
  <c r="O38" i="134"/>
  <c r="O32" i="134"/>
  <c r="N26" i="145"/>
  <c r="N22" i="145"/>
  <c r="N18" i="145"/>
  <c r="N14" i="145"/>
  <c r="N10" i="145"/>
  <c r="N6" i="145"/>
  <c r="N23" i="143"/>
  <c r="N19" i="143"/>
  <c r="N15" i="143"/>
  <c r="N11" i="143"/>
  <c r="N7" i="143"/>
  <c r="Q24" i="139"/>
  <c r="Q20" i="139"/>
  <c r="Q16" i="139"/>
  <c r="Q12" i="139"/>
  <c r="Q8" i="139"/>
  <c r="S26" i="137"/>
  <c r="S24" i="137"/>
  <c r="S22" i="137"/>
  <c r="S20" i="137"/>
  <c r="S18" i="137"/>
  <c r="S16" i="137"/>
  <c r="S14" i="137"/>
  <c r="S12" i="137"/>
  <c r="S10" i="137"/>
  <c r="S8" i="137"/>
  <c r="S6" i="137"/>
  <c r="O23" i="142"/>
  <c r="O19" i="142"/>
  <c r="O15" i="142"/>
  <c r="O11" i="142"/>
  <c r="O7" i="142"/>
  <c r="Q6" i="140"/>
  <c r="O22" i="134"/>
  <c r="O26" i="134"/>
  <c r="Q9" i="37"/>
  <c r="Q13" i="37"/>
  <c r="Q17" i="37"/>
  <c r="Q21" i="37"/>
  <c r="Q25" i="37"/>
  <c r="Q29" i="37"/>
  <c r="Q33" i="37"/>
  <c r="Q37" i="37"/>
  <c r="Q41" i="37"/>
  <c r="Q45" i="37"/>
  <c r="Q49" i="37"/>
  <c r="Q53" i="37"/>
  <c r="Q57" i="37"/>
  <c r="Q60" i="37"/>
  <c r="Q8" i="140"/>
  <c r="Q12" i="140"/>
  <c r="Q15" i="140"/>
  <c r="Q19" i="140"/>
  <c r="Q23" i="140"/>
  <c r="Q27" i="140"/>
  <c r="Q31" i="140"/>
  <c r="Q35" i="140"/>
  <c r="Q39" i="140"/>
  <c r="Q7" i="135"/>
  <c r="Q11" i="135"/>
  <c r="Q15" i="135"/>
  <c r="Q19" i="135"/>
  <c r="Q23" i="135"/>
  <c r="Q30" i="135"/>
  <c r="O10" i="134"/>
  <c r="O14" i="134"/>
  <c r="O18" i="134"/>
  <c r="O30" i="134"/>
  <c r="O34" i="134"/>
  <c r="N23" i="145"/>
  <c r="N19" i="145"/>
  <c r="N15" i="145"/>
  <c r="N11" i="145"/>
  <c r="N7" i="145"/>
  <c r="N24" i="143"/>
  <c r="N20" i="143"/>
  <c r="N16" i="143"/>
  <c r="N12" i="143"/>
  <c r="N8" i="143"/>
  <c r="Q25" i="139"/>
  <c r="Q21" i="139"/>
  <c r="Q17" i="139"/>
  <c r="Q13" i="139"/>
  <c r="Q9" i="139"/>
  <c r="O26" i="142"/>
  <c r="O22" i="142"/>
  <c r="O18" i="142"/>
  <c r="O14" i="142"/>
  <c r="O10" i="142"/>
  <c r="O6" i="142"/>
  <c r="O23" i="134"/>
  <c r="O31" i="134"/>
  <c r="O35" i="134"/>
  <c r="O39" i="134"/>
  <c r="O36" i="134"/>
  <c r="Q10" i="37"/>
  <c r="Q14" i="37"/>
  <c r="Q18" i="37"/>
  <c r="Q22" i="37"/>
  <c r="Q26" i="37"/>
  <c r="Q30" i="37"/>
  <c r="Q34" i="37"/>
  <c r="Q38" i="37"/>
  <c r="Q42" i="37"/>
  <c r="Q46" i="37"/>
  <c r="Q50" i="37"/>
  <c r="Q54" i="37"/>
  <c r="Q58" i="37"/>
  <c r="Q61" i="37"/>
  <c r="Q9" i="140"/>
  <c r="Q13" i="140"/>
  <c r="Q16" i="140"/>
  <c r="Q20" i="140"/>
  <c r="Q24" i="140"/>
  <c r="Q28" i="140"/>
  <c r="Q32" i="140"/>
  <c r="Q36" i="140"/>
  <c r="Q40" i="140"/>
  <c r="Q8" i="135"/>
  <c r="Q12" i="135"/>
  <c r="Q16" i="135"/>
  <c r="Q20" i="135"/>
  <c r="Q24" i="135"/>
  <c r="Q27" i="135"/>
  <c r="O7" i="134"/>
  <c r="O11" i="134"/>
  <c r="O15" i="134"/>
  <c r="O19" i="134"/>
  <c r="O27" i="134"/>
  <c r="N60" i="142"/>
  <c r="N36" i="142"/>
  <c r="N37" i="142"/>
  <c r="N38" i="142"/>
  <c r="N39" i="142"/>
  <c r="N40" i="142"/>
  <c r="N41" i="142"/>
  <c r="N42" i="142"/>
  <c r="N57" i="142"/>
  <c r="N58" i="142"/>
  <c r="N59" i="142"/>
  <c r="N61" i="142"/>
  <c r="N62" i="142"/>
  <c r="N63" i="142"/>
  <c r="N64" i="142"/>
  <c r="N65" i="142"/>
  <c r="N66" i="142"/>
  <c r="N67" i="142"/>
  <c r="N68" i="142"/>
  <c r="N69" i="142"/>
  <c r="N70" i="142"/>
  <c r="N71" i="142"/>
  <c r="N72" i="142"/>
  <c r="N73" i="142"/>
  <c r="N74" i="142"/>
  <c r="N75" i="142"/>
  <c r="N76" i="134"/>
  <c r="N75" i="134"/>
  <c r="N74" i="134"/>
  <c r="N73" i="134"/>
  <c r="N63" i="134"/>
  <c r="N62" i="134"/>
  <c r="O58" i="135"/>
  <c r="O56" i="135"/>
  <c r="O53" i="135"/>
  <c r="O51" i="135"/>
  <c r="O48" i="135"/>
  <c r="O46" i="135"/>
  <c r="O44" i="135"/>
  <c r="O39" i="135"/>
  <c r="O37" i="135"/>
  <c r="O34" i="135"/>
  <c r="O31" i="135"/>
  <c r="O50" i="140"/>
  <c r="Q6" i="37"/>
  <c r="O49" i="140"/>
  <c r="O48" i="140"/>
  <c r="O47" i="140"/>
  <c r="O46" i="140"/>
  <c r="O45" i="140"/>
  <c r="O44" i="140"/>
  <c r="O43" i="140"/>
  <c r="N72" i="134"/>
  <c r="N71" i="134"/>
  <c r="N70" i="134"/>
  <c r="N69" i="134"/>
  <c r="N68" i="134"/>
  <c r="N67" i="134"/>
  <c r="N66" i="134"/>
  <c r="N65" i="134"/>
  <c r="N64" i="134"/>
  <c r="N59" i="134"/>
  <c r="N58" i="134"/>
  <c r="N43" i="134"/>
  <c r="N42" i="134"/>
  <c r="N41" i="134"/>
  <c r="N40" i="134"/>
  <c r="O59" i="135"/>
  <c r="O55" i="135"/>
  <c r="O52" i="135"/>
  <c r="O49" i="135"/>
  <c r="O45" i="135"/>
  <c r="O42" i="135"/>
  <c r="O40" i="135"/>
  <c r="O35" i="135"/>
  <c r="O32" i="135"/>
  <c r="N60" i="134"/>
  <c r="O61" i="140"/>
  <c r="O60" i="140"/>
  <c r="O59" i="140"/>
  <c r="O58" i="140"/>
  <c r="O57" i="140"/>
  <c r="O56" i="140"/>
  <c r="O55" i="140"/>
  <c r="O54" i="140"/>
  <c r="O53" i="140"/>
  <c r="O52" i="140"/>
  <c r="O51" i="140"/>
  <c r="N61" i="134"/>
  <c r="O57" i="135"/>
  <c r="O54" i="135"/>
  <c r="O50" i="135"/>
  <c r="O47" i="135"/>
  <c r="O43" i="135"/>
  <c r="O41" i="135"/>
  <c r="O38" i="135"/>
  <c r="O36" i="135"/>
  <c r="O33" i="135"/>
  <c r="Q49" i="139"/>
  <c r="Q51" i="139"/>
  <c r="S49" i="139"/>
  <c r="Q50" i="139"/>
  <c r="S50" i="139"/>
  <c r="S51" i="139"/>
  <c r="O31" i="143"/>
  <c r="O33" i="143"/>
  <c r="O35" i="143"/>
  <c r="O37" i="143"/>
  <c r="O39" i="143"/>
  <c r="O41" i="143"/>
  <c r="O43" i="143"/>
  <c r="O45" i="143"/>
  <c r="O47" i="143"/>
  <c r="O49" i="143"/>
  <c r="O51" i="143"/>
  <c r="P51" i="145"/>
  <c r="R45" i="145"/>
  <c r="R51" i="145"/>
  <c r="R40" i="145"/>
  <c r="R31" i="143"/>
  <c r="R33" i="143"/>
  <c r="R35" i="143"/>
  <c r="R37" i="143"/>
  <c r="R39" i="143"/>
  <c r="R41" i="143"/>
  <c r="R43" i="143"/>
  <c r="R45" i="143"/>
  <c r="R47" i="143"/>
  <c r="R49" i="143"/>
  <c r="R51" i="143"/>
  <c r="P49" i="145"/>
  <c r="P50" i="145"/>
  <c r="R42" i="145"/>
  <c r="R48" i="145"/>
  <c r="P33" i="145"/>
  <c r="P35" i="145"/>
  <c r="P37" i="145"/>
  <c r="P39" i="145"/>
  <c r="P41" i="145"/>
  <c r="P43" i="145"/>
  <c r="P45" i="145"/>
  <c r="P47" i="145"/>
  <c r="R39" i="145"/>
  <c r="R41" i="145"/>
  <c r="R43" i="145"/>
  <c r="R47" i="145"/>
  <c r="R49" i="145"/>
  <c r="R38" i="145"/>
  <c r="R46" i="145"/>
  <c r="R33" i="145"/>
  <c r="R35" i="145"/>
  <c r="R37" i="145"/>
  <c r="O30" i="143"/>
  <c r="O32" i="143"/>
  <c r="O34" i="143"/>
  <c r="O36" i="143"/>
  <c r="O38" i="143"/>
  <c r="O40" i="143"/>
  <c r="O42" i="143"/>
  <c r="O44" i="143"/>
  <c r="O46" i="143"/>
  <c r="O48" i="143"/>
  <c r="O50" i="143"/>
  <c r="P40" i="145"/>
  <c r="P42" i="145"/>
  <c r="P46" i="145"/>
  <c r="R44" i="145"/>
  <c r="R50" i="145"/>
  <c r="R30" i="143"/>
  <c r="R32" i="143"/>
  <c r="R34" i="143"/>
  <c r="R36" i="143"/>
  <c r="R38" i="143"/>
  <c r="R40" i="143"/>
  <c r="R42" i="143"/>
  <c r="R44" i="143"/>
  <c r="R46" i="143"/>
  <c r="R48" i="143"/>
  <c r="R50" i="143"/>
  <c r="P38" i="145"/>
  <c r="P44" i="145"/>
  <c r="P48" i="145"/>
  <c r="P34" i="145"/>
  <c r="P36" i="145"/>
  <c r="R34" i="145"/>
  <c r="R36" i="145"/>
  <c r="M13" i="155"/>
  <c r="M21" i="155"/>
  <c r="M29" i="155"/>
  <c r="M16" i="155"/>
  <c r="A8" i="117" l="1"/>
  <c r="A9" i="117"/>
  <c r="A10" i="117"/>
  <c r="A11" i="117"/>
  <c r="A12" i="117"/>
  <c r="K141" i="156" l="1"/>
  <c r="L141" i="156" s="1"/>
  <c r="A141" i="156"/>
  <c r="K140" i="156"/>
  <c r="L140" i="156" s="1"/>
  <c r="A140" i="156"/>
  <c r="K139" i="156"/>
  <c r="L139" i="156" s="1"/>
  <c r="A139" i="156"/>
  <c r="K138" i="156"/>
  <c r="L138" i="156" s="1"/>
  <c r="A138" i="156"/>
  <c r="K137" i="156"/>
  <c r="L137" i="156" s="1"/>
  <c r="A137" i="156"/>
  <c r="K136" i="156"/>
  <c r="L136" i="156" s="1"/>
  <c r="A136" i="156"/>
  <c r="K135" i="156"/>
  <c r="L135" i="156" s="1"/>
  <c r="A135" i="156"/>
  <c r="K134" i="156"/>
  <c r="L134" i="156" s="1"/>
  <c r="A134" i="156"/>
  <c r="K133" i="156"/>
  <c r="L133" i="156" s="1"/>
  <c r="A133" i="156"/>
  <c r="K132" i="156"/>
  <c r="L132" i="156" s="1"/>
  <c r="A132" i="156"/>
  <c r="K131" i="156"/>
  <c r="L131" i="156" s="1"/>
  <c r="A131" i="156"/>
  <c r="K130" i="156"/>
  <c r="L130" i="156" s="1"/>
  <c r="A130" i="156"/>
  <c r="K129" i="156"/>
  <c r="L129" i="156" s="1"/>
  <c r="A129" i="156"/>
  <c r="K128" i="156"/>
  <c r="L128" i="156" s="1"/>
  <c r="A128" i="156"/>
  <c r="K127" i="156"/>
  <c r="L127" i="156" s="1"/>
  <c r="A127" i="156"/>
  <c r="K126" i="156"/>
  <c r="L126" i="156" s="1"/>
  <c r="A126" i="156"/>
  <c r="K125" i="156"/>
  <c r="L125" i="156" s="1"/>
  <c r="A125" i="156"/>
  <c r="K124" i="156"/>
  <c r="L124" i="156" s="1"/>
  <c r="A124" i="156"/>
  <c r="K123" i="156"/>
  <c r="L123" i="156" s="1"/>
  <c r="A123" i="156"/>
  <c r="K122" i="156"/>
  <c r="L122" i="156" s="1"/>
  <c r="A122" i="156"/>
  <c r="K121" i="156"/>
  <c r="L121" i="156" s="1"/>
  <c r="A121" i="156"/>
  <c r="K120" i="156"/>
  <c r="L120" i="156" s="1"/>
  <c r="A120" i="156"/>
  <c r="K119" i="156"/>
  <c r="L119" i="156" s="1"/>
  <c r="A119" i="156"/>
  <c r="K118" i="156"/>
  <c r="L118" i="156" s="1"/>
  <c r="A118" i="156"/>
  <c r="K117" i="156"/>
  <c r="L117" i="156" s="1"/>
  <c r="A117" i="156"/>
  <c r="K116" i="156"/>
  <c r="L116" i="156" s="1"/>
  <c r="A116" i="156"/>
  <c r="K115" i="156"/>
  <c r="L115" i="156" s="1"/>
  <c r="A115" i="156"/>
  <c r="K114" i="156"/>
  <c r="L114" i="156" s="1"/>
  <c r="A114" i="156"/>
  <c r="K113" i="156"/>
  <c r="L113" i="156" s="1"/>
  <c r="A113" i="156"/>
  <c r="K112" i="156"/>
  <c r="L112" i="156" s="1"/>
  <c r="A112" i="156"/>
  <c r="K111" i="156"/>
  <c r="L111" i="156" s="1"/>
  <c r="A111" i="156"/>
  <c r="K110" i="156"/>
  <c r="L110" i="156" s="1"/>
  <c r="A110" i="156"/>
  <c r="K109" i="156"/>
  <c r="L109" i="156" s="1"/>
  <c r="A109" i="156"/>
  <c r="K108" i="156"/>
  <c r="L108" i="156" s="1"/>
  <c r="A108" i="156"/>
  <c r="K107" i="156"/>
  <c r="L107" i="156" s="1"/>
  <c r="A107" i="156"/>
  <c r="K106" i="156"/>
  <c r="L106" i="156" s="1"/>
  <c r="A106" i="156"/>
  <c r="K105" i="156"/>
  <c r="L105" i="156" s="1"/>
  <c r="A105" i="156"/>
  <c r="K104" i="156"/>
  <c r="L104" i="156" s="1"/>
  <c r="A104" i="156"/>
  <c r="K103" i="156"/>
  <c r="L103" i="156" s="1"/>
  <c r="A103" i="156"/>
  <c r="K102" i="156"/>
  <c r="L102" i="156" s="1"/>
  <c r="A102" i="156"/>
  <c r="K101" i="156"/>
  <c r="L101" i="156" s="1"/>
  <c r="A101" i="156"/>
  <c r="K100" i="156"/>
  <c r="L100" i="156" s="1"/>
  <c r="A100" i="156"/>
  <c r="K99" i="156"/>
  <c r="L99" i="156" s="1"/>
  <c r="A99" i="156"/>
  <c r="K98" i="156"/>
  <c r="L98" i="156" s="1"/>
  <c r="A98" i="156"/>
  <c r="K97" i="156"/>
  <c r="L97" i="156" s="1"/>
  <c r="A97" i="156"/>
  <c r="K96" i="156"/>
  <c r="L96" i="156" s="1"/>
  <c r="A96" i="156"/>
  <c r="K95" i="156"/>
  <c r="L95" i="156" s="1"/>
  <c r="A95" i="156"/>
  <c r="K94" i="156"/>
  <c r="L94" i="156" s="1"/>
  <c r="A94" i="156"/>
  <c r="K93" i="156"/>
  <c r="L93" i="156" s="1"/>
  <c r="A93" i="156"/>
  <c r="K92" i="156"/>
  <c r="L92" i="156" s="1"/>
  <c r="A92" i="156"/>
  <c r="K91" i="156"/>
  <c r="L91" i="156" s="1"/>
  <c r="A91" i="156"/>
  <c r="K90" i="156"/>
  <c r="L90" i="156" s="1"/>
  <c r="A90" i="156"/>
  <c r="K89" i="156"/>
  <c r="L89" i="156" s="1"/>
  <c r="A89" i="156"/>
  <c r="K88" i="156"/>
  <c r="L88" i="156" s="1"/>
  <c r="A88" i="156"/>
  <c r="K87" i="156"/>
  <c r="L87" i="156" s="1"/>
  <c r="A87" i="156"/>
  <c r="K86" i="156"/>
  <c r="L86" i="156" s="1"/>
  <c r="A86" i="156"/>
  <c r="K85" i="156"/>
  <c r="L85" i="156" s="1"/>
  <c r="A85" i="156"/>
  <c r="K84" i="156"/>
  <c r="L84" i="156" s="1"/>
  <c r="A84" i="156"/>
  <c r="K83" i="156"/>
  <c r="L83" i="156" s="1"/>
  <c r="A83" i="156"/>
  <c r="K82" i="156"/>
  <c r="L82" i="156" s="1"/>
  <c r="A82" i="156"/>
  <c r="K81" i="156"/>
  <c r="L81" i="156" s="1"/>
  <c r="A81" i="156"/>
  <c r="K80" i="156"/>
  <c r="L80" i="156" s="1"/>
  <c r="A80" i="156"/>
  <c r="K79" i="156"/>
  <c r="L79" i="156" s="1"/>
  <c r="A79" i="156"/>
  <c r="K78" i="156"/>
  <c r="L78" i="156" s="1"/>
  <c r="A78" i="156"/>
  <c r="K77" i="156"/>
  <c r="L77" i="156" s="1"/>
  <c r="A77" i="156"/>
  <c r="K76" i="156"/>
  <c r="L76" i="156" s="1"/>
  <c r="A76" i="156"/>
  <c r="K75" i="156"/>
  <c r="L75" i="156" s="1"/>
  <c r="A75" i="156"/>
  <c r="K74" i="156"/>
  <c r="L74" i="156" s="1"/>
  <c r="A74" i="156"/>
  <c r="K73" i="156"/>
  <c r="L73" i="156" s="1"/>
  <c r="A73" i="156"/>
  <c r="K72" i="156"/>
  <c r="L72" i="156" s="1"/>
  <c r="A72" i="156"/>
  <c r="K71" i="156"/>
  <c r="L71" i="156" s="1"/>
  <c r="A71" i="156"/>
  <c r="K70" i="156"/>
  <c r="L70" i="156" s="1"/>
  <c r="A70" i="156"/>
  <c r="K69" i="156"/>
  <c r="L69" i="156" s="1"/>
  <c r="A69" i="156"/>
  <c r="K68" i="156"/>
  <c r="L68" i="156" s="1"/>
  <c r="A68" i="156"/>
  <c r="K67" i="156"/>
  <c r="L67" i="156" s="1"/>
  <c r="A67" i="156"/>
  <c r="K66" i="156"/>
  <c r="L66" i="156" s="1"/>
  <c r="A66" i="156"/>
  <c r="K65" i="156"/>
  <c r="L65" i="156" s="1"/>
  <c r="A65" i="156"/>
  <c r="K64" i="156"/>
  <c r="L64" i="156" s="1"/>
  <c r="A64" i="156"/>
  <c r="K63" i="156"/>
  <c r="L63" i="156" s="1"/>
  <c r="A63" i="156"/>
  <c r="K62" i="156"/>
  <c r="L62" i="156" s="1"/>
  <c r="A62" i="156"/>
  <c r="K61" i="156"/>
  <c r="L61" i="156" s="1"/>
  <c r="A61" i="156"/>
  <c r="K60" i="156"/>
  <c r="L60" i="156" s="1"/>
  <c r="A60" i="156"/>
  <c r="K59" i="156"/>
  <c r="L59" i="156" s="1"/>
  <c r="A59" i="156"/>
  <c r="K58" i="156"/>
  <c r="L58" i="156" s="1"/>
  <c r="A58" i="156"/>
  <c r="K57" i="156"/>
  <c r="L57" i="156" s="1"/>
  <c r="A57" i="156"/>
  <c r="K56" i="156"/>
  <c r="L56" i="156" s="1"/>
  <c r="A56" i="156"/>
  <c r="K55" i="156"/>
  <c r="L55" i="156" s="1"/>
  <c r="A55" i="156"/>
  <c r="K54" i="156"/>
  <c r="L54" i="156" s="1"/>
  <c r="A54" i="156"/>
  <c r="K53" i="156"/>
  <c r="L53" i="156" s="1"/>
  <c r="A53" i="156"/>
  <c r="K52" i="156"/>
  <c r="L52" i="156" s="1"/>
  <c r="A52" i="156"/>
  <c r="K51" i="156"/>
  <c r="L51" i="156" s="1"/>
  <c r="A51" i="156"/>
  <c r="K50" i="156"/>
  <c r="L50" i="156" s="1"/>
  <c r="A50" i="156"/>
  <c r="K49" i="156"/>
  <c r="L49" i="156" s="1"/>
  <c r="A49" i="156"/>
  <c r="K48" i="156"/>
  <c r="L48" i="156" s="1"/>
  <c r="A48" i="156"/>
  <c r="K47" i="156"/>
  <c r="L47" i="156" s="1"/>
  <c r="A47" i="156"/>
  <c r="K46" i="156"/>
  <c r="L46" i="156" s="1"/>
  <c r="A46" i="156"/>
  <c r="K45" i="156"/>
  <c r="L45" i="156" s="1"/>
  <c r="A45" i="156"/>
  <c r="K44" i="156"/>
  <c r="L44" i="156" s="1"/>
  <c r="A44" i="156"/>
  <c r="A7" i="156"/>
  <c r="M5" i="156"/>
  <c r="A2" i="156"/>
  <c r="A1" i="156" s="1"/>
  <c r="M9" i="156" l="1"/>
  <c r="M15" i="156"/>
  <c r="M39" i="156"/>
  <c r="M31" i="156"/>
  <c r="M23" i="156"/>
  <c r="M32" i="156"/>
  <c r="M19" i="156"/>
  <c r="M36" i="156"/>
  <c r="M29" i="156"/>
  <c r="M42" i="156"/>
  <c r="M8" i="156"/>
  <c r="M33" i="156"/>
  <c r="M28" i="156"/>
  <c r="M40" i="156"/>
  <c r="M26" i="156"/>
  <c r="M25" i="156"/>
  <c r="M24" i="156"/>
  <c r="M21" i="156"/>
  <c r="M27" i="156"/>
  <c r="M20" i="156"/>
  <c r="AN22" i="141" s="1"/>
  <c r="M34" i="156"/>
  <c r="M10" i="156"/>
  <c r="M17" i="156"/>
  <c r="M22" i="156"/>
  <c r="M12" i="156"/>
  <c r="M18" i="156"/>
  <c r="M37" i="156"/>
  <c r="M16" i="156"/>
  <c r="M30" i="156"/>
  <c r="M38" i="156"/>
  <c r="M13" i="156"/>
  <c r="M11" i="156"/>
  <c r="M41" i="156"/>
  <c r="M35" i="156"/>
  <c r="M14" i="156"/>
  <c r="M7" i="156"/>
  <c r="M43" i="156"/>
  <c r="AN14" i="141"/>
  <c r="AN18" i="141"/>
  <c r="AN26" i="141"/>
  <c r="AN34" i="141"/>
  <c r="AN21" i="141"/>
  <c r="AN6" i="141"/>
  <c r="AN10" i="141"/>
  <c r="AN30" i="141"/>
  <c r="AN9" i="141"/>
  <c r="AN29" i="141"/>
  <c r="AN11" i="141"/>
  <c r="AN15" i="141"/>
  <c r="AN23" i="141"/>
  <c r="AN31" i="141"/>
  <c r="AN17" i="141"/>
  <c r="AN7" i="141"/>
  <c r="AN19" i="141"/>
  <c r="AN27" i="141"/>
  <c r="AN35" i="141"/>
  <c r="AN36" i="141"/>
  <c r="AN25" i="141"/>
  <c r="AN8" i="141"/>
  <c r="AN12" i="141"/>
  <c r="AN16" i="141"/>
  <c r="AN20" i="141"/>
  <c r="AN24" i="141"/>
  <c r="AN28" i="141"/>
  <c r="AN32" i="141"/>
  <c r="AN13" i="141"/>
  <c r="AN33" i="141"/>
  <c r="AK19" i="145"/>
  <c r="AK11" i="145"/>
  <c r="AK24" i="143"/>
  <c r="AK16" i="143"/>
  <c r="AK8" i="143"/>
  <c r="AP26" i="137"/>
  <c r="AP25" i="137"/>
  <c r="AP17" i="137"/>
  <c r="AP9" i="137"/>
  <c r="AN26" i="142"/>
  <c r="AN22" i="142"/>
  <c r="AN18" i="142"/>
  <c r="AN14" i="142"/>
  <c r="AN10" i="142"/>
  <c r="AN6" i="142"/>
  <c r="AX21" i="140"/>
  <c r="AX29" i="140"/>
  <c r="AX37" i="140"/>
  <c r="AX7" i="135"/>
  <c r="AX11" i="135"/>
  <c r="AX15" i="135"/>
  <c r="AX19" i="135"/>
  <c r="AX23" i="135"/>
  <c r="AN9" i="134"/>
  <c r="AN13" i="134"/>
  <c r="AN17" i="134"/>
  <c r="AN21" i="134"/>
  <c r="AN25" i="134"/>
  <c r="AN29" i="134"/>
  <c r="AN32" i="134"/>
  <c r="AX6" i="135"/>
  <c r="AX27" i="135"/>
  <c r="AX22" i="135"/>
  <c r="AN16" i="134"/>
  <c r="AN28" i="134"/>
  <c r="AP24" i="137"/>
  <c r="AV21" i="37"/>
  <c r="AV27" i="37"/>
  <c r="AV41" i="37"/>
  <c r="AV60" i="37"/>
  <c r="AX34" i="140"/>
  <c r="AN34" i="134"/>
  <c r="AK26" i="145"/>
  <c r="AK18" i="145"/>
  <c r="AK10" i="145"/>
  <c r="AK23" i="143"/>
  <c r="AK15" i="143"/>
  <c r="AK7" i="143"/>
  <c r="AP18" i="137"/>
  <c r="AP10" i="137"/>
  <c r="AX9" i="140"/>
  <c r="AX16" i="140"/>
  <c r="AX24" i="140"/>
  <c r="AX32" i="140"/>
  <c r="AX40" i="140"/>
  <c r="AX26" i="135"/>
  <c r="AN20" i="134"/>
  <c r="AK25" i="143"/>
  <c r="AQ6" i="139"/>
  <c r="AV7" i="37"/>
  <c r="AV15" i="37"/>
  <c r="AV23" i="37"/>
  <c r="AV33" i="37"/>
  <c r="AV53" i="37"/>
  <c r="AX26" i="140"/>
  <c r="AN36" i="134"/>
  <c r="AK25" i="145"/>
  <c r="AK17" i="145"/>
  <c r="AK9" i="145"/>
  <c r="AK22" i="143"/>
  <c r="AK14" i="143"/>
  <c r="AK6" i="143"/>
  <c r="AP19" i="137"/>
  <c r="AP11" i="137"/>
  <c r="AN25" i="142"/>
  <c r="AN21" i="142"/>
  <c r="AN17" i="142"/>
  <c r="AN13" i="142"/>
  <c r="AN9" i="142"/>
  <c r="AX12" i="140"/>
  <c r="AX19" i="140"/>
  <c r="AX27" i="140"/>
  <c r="AX35" i="140"/>
  <c r="AX8" i="135"/>
  <c r="AX12" i="135"/>
  <c r="AX16" i="135"/>
  <c r="AX20" i="135"/>
  <c r="AX24" i="135"/>
  <c r="AX30" i="135"/>
  <c r="AN10" i="134"/>
  <c r="AN14" i="134"/>
  <c r="AN18" i="134"/>
  <c r="AN22" i="134"/>
  <c r="AN26" i="134"/>
  <c r="AN30" i="134"/>
  <c r="AX6" i="140"/>
  <c r="AX15" i="140"/>
  <c r="AX18" i="135"/>
  <c r="AN24" i="134"/>
  <c r="AK17" i="143"/>
  <c r="AV9" i="37"/>
  <c r="AV13" i="37"/>
  <c r="AV25" i="37"/>
  <c r="AV35" i="37"/>
  <c r="AV55" i="37"/>
  <c r="AX18" i="140"/>
  <c r="AK24" i="145"/>
  <c r="AK16" i="145"/>
  <c r="AK8" i="145"/>
  <c r="AK21" i="143"/>
  <c r="AK13" i="143"/>
  <c r="AP20" i="137"/>
  <c r="AP12" i="137"/>
  <c r="AV8" i="37"/>
  <c r="AV10" i="37"/>
  <c r="AV12" i="37"/>
  <c r="AV14" i="37"/>
  <c r="AV16" i="37"/>
  <c r="AV18" i="37"/>
  <c r="AV20" i="37"/>
  <c r="AV22" i="37"/>
  <c r="AV24" i="37"/>
  <c r="AV26" i="37"/>
  <c r="AV28" i="37"/>
  <c r="AV30" i="37"/>
  <c r="AV32" i="37"/>
  <c r="AV34" i="37"/>
  <c r="AV36" i="37"/>
  <c r="AV38" i="37"/>
  <c r="AV40" i="37"/>
  <c r="AV42" i="37"/>
  <c r="AV48" i="37"/>
  <c r="AV50" i="37"/>
  <c r="AV52" i="37"/>
  <c r="AV54" i="37"/>
  <c r="AV56" i="37"/>
  <c r="AV58" i="37"/>
  <c r="AV59" i="37"/>
  <c r="AV61" i="37"/>
  <c r="AX7" i="140"/>
  <c r="AX14" i="140"/>
  <c r="AX22" i="140"/>
  <c r="AX30" i="140"/>
  <c r="AX38" i="140"/>
  <c r="AN33" i="134"/>
  <c r="AN35" i="134"/>
  <c r="AN37" i="134"/>
  <c r="AN39" i="134"/>
  <c r="AK13" i="145"/>
  <c r="AK18" i="143"/>
  <c r="AP23" i="137"/>
  <c r="AP7" i="137"/>
  <c r="AN15" i="142"/>
  <c r="AN7" i="142"/>
  <c r="AX8" i="140"/>
  <c r="AX31" i="140"/>
  <c r="AX10" i="135"/>
  <c r="AN8" i="134"/>
  <c r="AK20" i="145"/>
  <c r="AP16" i="137"/>
  <c r="AV11" i="37"/>
  <c r="AV19" i="37"/>
  <c r="AV31" i="37"/>
  <c r="AV37" i="37"/>
  <c r="AV51" i="37"/>
  <c r="AV57" i="37"/>
  <c r="AV62" i="37"/>
  <c r="AX42" i="140"/>
  <c r="AK23" i="145"/>
  <c r="AK15" i="145"/>
  <c r="AK7" i="145"/>
  <c r="AK20" i="143"/>
  <c r="AK12" i="143"/>
  <c r="AP21" i="137"/>
  <c r="AP13" i="137"/>
  <c r="AN24" i="142"/>
  <c r="AN20" i="142"/>
  <c r="AN16" i="142"/>
  <c r="AN12" i="142"/>
  <c r="AN8" i="142"/>
  <c r="AX10" i="140"/>
  <c r="AX17" i="140"/>
  <c r="AX25" i="140"/>
  <c r="AX33" i="140"/>
  <c r="AX41" i="140"/>
  <c r="AX9" i="135"/>
  <c r="AX13" i="135"/>
  <c r="AX17" i="135"/>
  <c r="AX21" i="135"/>
  <c r="AX25" i="135"/>
  <c r="AX28" i="135"/>
  <c r="AN7" i="134"/>
  <c r="AN11" i="134"/>
  <c r="AN15" i="134"/>
  <c r="AN19" i="134"/>
  <c r="AN23" i="134"/>
  <c r="AN27" i="134"/>
  <c r="AN6" i="134"/>
  <c r="AN31" i="134"/>
  <c r="AK21" i="145"/>
  <c r="AK26" i="143"/>
  <c r="AK10" i="143"/>
  <c r="AP15" i="137"/>
  <c r="AN23" i="142"/>
  <c r="AN19" i="142"/>
  <c r="AN11" i="142"/>
  <c r="AX23" i="140"/>
  <c r="AX39" i="140"/>
  <c r="AX14" i="135"/>
  <c r="AN12" i="134"/>
  <c r="AK12" i="145"/>
  <c r="AK9" i="143"/>
  <c r="AP8" i="137"/>
  <c r="AV17" i="37"/>
  <c r="AV29" i="37"/>
  <c r="AV39" i="37"/>
  <c r="AV49" i="37"/>
  <c r="AX11" i="140"/>
  <c r="AX29" i="135"/>
  <c r="AN38" i="134"/>
  <c r="AK22" i="145"/>
  <c r="AK14" i="145"/>
  <c r="AK6" i="145"/>
  <c r="AK19" i="143"/>
  <c r="AK11" i="143"/>
  <c r="AP22" i="137"/>
  <c r="AP14" i="137"/>
  <c r="AP6" i="137"/>
  <c r="AX13" i="140"/>
  <c r="AX20" i="140"/>
  <c r="AX28" i="140"/>
  <c r="AX36" i="140"/>
  <c r="AV6" i="37"/>
  <c r="M48" i="156"/>
  <c r="M51" i="156"/>
  <c r="M56" i="156"/>
  <c r="M44" i="156"/>
  <c r="M47" i="156"/>
  <c r="M52" i="156"/>
  <c r="M55" i="156"/>
  <c r="M45" i="156"/>
  <c r="M49" i="156"/>
  <c r="M53" i="156"/>
  <c r="M58" i="156"/>
  <c r="M60" i="156"/>
  <c r="M62" i="156"/>
  <c r="M64" i="156"/>
  <c r="M66" i="156"/>
  <c r="M68" i="156"/>
  <c r="M70" i="156"/>
  <c r="M72" i="156"/>
  <c r="M74" i="156"/>
  <c r="M76" i="156"/>
  <c r="M78" i="156"/>
  <c r="M80" i="156"/>
  <c r="M82" i="156"/>
  <c r="M84" i="156"/>
  <c r="M86" i="156"/>
  <c r="M88" i="156"/>
  <c r="M90" i="156"/>
  <c r="M92" i="156"/>
  <c r="M94" i="156"/>
  <c r="M96" i="156"/>
  <c r="M46" i="156"/>
  <c r="M50" i="156"/>
  <c r="M54" i="156"/>
  <c r="M57" i="156"/>
  <c r="M59" i="156"/>
  <c r="M61" i="156"/>
  <c r="M63" i="156"/>
  <c r="M65" i="156"/>
  <c r="M67" i="156"/>
  <c r="M69" i="156"/>
  <c r="M71" i="156"/>
  <c r="M73" i="156"/>
  <c r="M75" i="156"/>
  <c r="M77" i="156"/>
  <c r="M79" i="156"/>
  <c r="M81" i="156"/>
  <c r="M83" i="156"/>
  <c r="M85" i="156"/>
  <c r="M87" i="156"/>
  <c r="M89" i="156"/>
  <c r="M91" i="156"/>
  <c r="M93" i="156"/>
  <c r="M95" i="156"/>
  <c r="M98" i="156"/>
  <c r="M100" i="156"/>
  <c r="M102" i="156"/>
  <c r="M104" i="156"/>
  <c r="M106" i="156"/>
  <c r="M108" i="156"/>
  <c r="M110" i="156"/>
  <c r="M112" i="156"/>
  <c r="M114" i="156"/>
  <c r="M116" i="156"/>
  <c r="M118" i="156"/>
  <c r="M120" i="156"/>
  <c r="M122" i="156"/>
  <c r="M124" i="156"/>
  <c r="M126" i="156"/>
  <c r="M128" i="156"/>
  <c r="M130" i="156"/>
  <c r="M132" i="156"/>
  <c r="M134" i="156"/>
  <c r="M136" i="156"/>
  <c r="M138" i="156"/>
  <c r="M140" i="156"/>
  <c r="M97" i="156"/>
  <c r="M99" i="156"/>
  <c r="M101" i="156"/>
  <c r="M103" i="156"/>
  <c r="M105" i="156"/>
  <c r="M107" i="156"/>
  <c r="M109" i="156"/>
  <c r="M111" i="156"/>
  <c r="M113" i="156"/>
  <c r="M115" i="156"/>
  <c r="M117" i="156"/>
  <c r="M119" i="156"/>
  <c r="M121" i="156"/>
  <c r="M123" i="156"/>
  <c r="M125" i="156"/>
  <c r="M127" i="156"/>
  <c r="M129" i="156"/>
  <c r="M131" i="156"/>
  <c r="M133" i="156"/>
  <c r="M135" i="156"/>
  <c r="M137" i="156"/>
  <c r="M139" i="156"/>
  <c r="M141" i="156"/>
  <c r="L103" i="114" l="1"/>
  <c r="L24" i="114"/>
  <c r="L112" i="114"/>
  <c r="L52" i="114"/>
  <c r="L15" i="114"/>
  <c r="L37" i="114"/>
  <c r="L64" i="114"/>
  <c r="L82" i="114"/>
  <c r="L8" i="114"/>
  <c r="L69" i="112" l="1"/>
  <c r="L75" i="112"/>
  <c r="L60" i="112"/>
  <c r="L73" i="112"/>
  <c r="L32" i="112"/>
  <c r="L28" i="112"/>
  <c r="L76" i="112"/>
  <c r="L43" i="112"/>
  <c r="L38" i="112"/>
  <c r="L50" i="112"/>
  <c r="L54" i="112"/>
  <c r="L62" i="112"/>
  <c r="L18" i="112"/>
  <c r="L48" i="112"/>
  <c r="L70" i="112"/>
  <c r="L46" i="112"/>
  <c r="L21" i="112"/>
  <c r="L31" i="112"/>
  <c r="L14" i="112"/>
  <c r="L71" i="112"/>
  <c r="L27" i="112"/>
  <c r="L77" i="112"/>
  <c r="L44" i="112"/>
  <c r="L37" i="112"/>
  <c r="L51" i="112"/>
  <c r="L16" i="112"/>
  <c r="L53" i="112"/>
  <c r="L63" i="112"/>
  <c r="L19" i="112"/>
  <c r="L47" i="112"/>
  <c r="L8" i="112"/>
  <c r="L13" i="112"/>
  <c r="L9" i="112"/>
  <c r="L33" i="112"/>
  <c r="L42" i="112"/>
  <c r="L59" i="112"/>
  <c r="L61" i="112"/>
  <c r="L22" i="112"/>
  <c r="L41" i="112"/>
  <c r="L30" i="112"/>
  <c r="L15" i="112"/>
  <c r="L65" i="112"/>
  <c r="L6" i="112"/>
  <c r="L23" i="112"/>
  <c r="L26" i="112"/>
  <c r="L57" i="112"/>
  <c r="L64" i="112"/>
  <c r="L34" i="112"/>
  <c r="L49" i="112"/>
  <c r="L11" i="112"/>
  <c r="L68" i="112"/>
  <c r="L56" i="112"/>
  <c r="L24" i="112"/>
  <c r="L52" i="112"/>
  <c r="L25" i="112"/>
  <c r="L72" i="112"/>
  <c r="L10" i="112"/>
  <c r="L17" i="112"/>
  <c r="L55" i="112"/>
  <c r="L45" i="112"/>
  <c r="L67" i="112"/>
  <c r="L20" i="112"/>
  <c r="L29" i="112"/>
  <c r="L52" i="118"/>
  <c r="L51" i="118"/>
  <c r="L50" i="118"/>
  <c r="L48" i="118"/>
  <c r="L46" i="118"/>
  <c r="L45" i="118"/>
  <c r="L44" i="118"/>
  <c r="L43" i="118"/>
  <c r="L41" i="118"/>
  <c r="L40" i="118"/>
  <c r="L39" i="118"/>
  <c r="L38" i="118"/>
  <c r="L37" i="118"/>
  <c r="L36" i="118"/>
  <c r="L35" i="118"/>
  <c r="L34" i="118"/>
  <c r="L33" i="118"/>
  <c r="L32" i="118"/>
  <c r="L30" i="118"/>
  <c r="L29" i="118"/>
  <c r="L28" i="118"/>
  <c r="L26" i="118"/>
  <c r="L25" i="118"/>
  <c r="L24" i="118"/>
  <c r="L22" i="118"/>
  <c r="L21" i="118"/>
  <c r="L20" i="118"/>
  <c r="L19" i="118"/>
  <c r="L18" i="118"/>
  <c r="L17" i="118"/>
  <c r="L16" i="118"/>
  <c r="L15" i="118"/>
  <c r="L14" i="118"/>
  <c r="L13" i="118"/>
  <c r="L12" i="118"/>
  <c r="L11" i="118"/>
  <c r="L10" i="118"/>
  <c r="L9" i="118"/>
  <c r="L8" i="118"/>
  <c r="M5" i="111" l="1"/>
  <c r="M6" i="111" l="1"/>
  <c r="M17" i="111"/>
  <c r="M18" i="111"/>
  <c r="M15" i="111"/>
  <c r="M12" i="111"/>
  <c r="M9" i="111"/>
  <c r="M11" i="111"/>
  <c r="M7" i="111"/>
  <c r="M14" i="111"/>
  <c r="M13" i="111"/>
  <c r="M8" i="111"/>
  <c r="M20" i="111"/>
  <c r="M16" i="111"/>
  <c r="M10" i="111"/>
  <c r="M19" i="111"/>
  <c r="A27" i="120"/>
  <c r="A15" i="120"/>
  <c r="A52" i="120"/>
  <c r="L30" i="120"/>
  <c r="A30" i="120"/>
  <c r="L6" i="120"/>
  <c r="A6" i="120"/>
  <c r="L37" i="120"/>
  <c r="A37" i="120"/>
  <c r="L29" i="120"/>
  <c r="L51" i="120"/>
  <c r="A51" i="120"/>
  <c r="L19" i="120"/>
  <c r="A19" i="120"/>
  <c r="L43" i="120"/>
  <c r="A43" i="120"/>
  <c r="L21" i="120"/>
  <c r="L50" i="120"/>
  <c r="A50" i="120"/>
  <c r="L9" i="120"/>
  <c r="A9" i="120"/>
  <c r="L18" i="120"/>
  <c r="A18" i="120"/>
  <c r="L35" i="120"/>
  <c r="L46" i="120"/>
  <c r="A46" i="120"/>
  <c r="L36" i="120"/>
  <c r="A36" i="120"/>
  <c r="L14" i="120"/>
  <c r="A14" i="120"/>
  <c r="L17" i="120"/>
  <c r="L49" i="120"/>
  <c r="A49" i="120"/>
  <c r="L42" i="120"/>
  <c r="A42" i="120"/>
  <c r="L10" i="120"/>
  <c r="A10" i="120"/>
  <c r="L8" i="120"/>
  <c r="A8" i="120"/>
  <c r="L20" i="120"/>
  <c r="A20" i="120"/>
  <c r="L7" i="120"/>
  <c r="A7" i="120"/>
  <c r="L34" i="120"/>
  <c r="A34" i="120"/>
  <c r="L45" i="120"/>
  <c r="A45" i="120"/>
  <c r="L25" i="120"/>
  <c r="A25" i="120"/>
  <c r="L48" i="120"/>
  <c r="A48" i="120"/>
  <c r="L13" i="120"/>
  <c r="A13" i="120"/>
  <c r="L23" i="120"/>
  <c r="A23" i="120"/>
  <c r="L40" i="120"/>
  <c r="A40" i="120"/>
  <c r="L16" i="120"/>
  <c r="A16" i="120"/>
  <c r="L33" i="120"/>
  <c r="A33" i="120"/>
  <c r="L27" i="120"/>
  <c r="L38" i="120"/>
  <c r="A38" i="120"/>
  <c r="L32" i="120"/>
  <c r="A32" i="120"/>
  <c r="L53" i="120"/>
  <c r="A53" i="120"/>
  <c r="L15" i="120"/>
  <c r="L39" i="120"/>
  <c r="A39" i="120"/>
  <c r="L22" i="120"/>
  <c r="A22" i="120"/>
  <c r="L26" i="120"/>
  <c r="A26" i="120"/>
  <c r="L52" i="120"/>
  <c r="L41" i="120"/>
  <c r="A41" i="120"/>
  <c r="L11" i="120"/>
  <c r="A11" i="120"/>
  <c r="L24" i="120"/>
  <c r="L47" i="120"/>
  <c r="A47" i="120"/>
  <c r="L44" i="120"/>
  <c r="A44" i="120"/>
  <c r="L28" i="120"/>
  <c r="A28" i="120"/>
  <c r="L31" i="120"/>
  <c r="L12" i="120"/>
  <c r="A12" i="120"/>
  <c r="AI7" i="142" l="1"/>
  <c r="AI15" i="142"/>
  <c r="AI23" i="142"/>
  <c r="AI6" i="142"/>
  <c r="AI14" i="141"/>
  <c r="AI22" i="141"/>
  <c r="AI30" i="141"/>
  <c r="AI17" i="134"/>
  <c r="AI25" i="134"/>
  <c r="AQ10" i="135"/>
  <c r="AQ18" i="135"/>
  <c r="AP7" i="140"/>
  <c r="AP14" i="140"/>
  <c r="AP22" i="140"/>
  <c r="AP30" i="140"/>
  <c r="AO8" i="37"/>
  <c r="AO16" i="37"/>
  <c r="AO24" i="37"/>
  <c r="AO32" i="37"/>
  <c r="AO40" i="37"/>
  <c r="AO48" i="37"/>
  <c r="AO56" i="37"/>
  <c r="AI11" i="142"/>
  <c r="AI26" i="141"/>
  <c r="AI21" i="134"/>
  <c r="AQ14" i="135"/>
  <c r="AO20" i="37"/>
  <c r="AO52" i="37"/>
  <c r="AI13" i="141"/>
  <c r="AQ9" i="135"/>
  <c r="AP21" i="140"/>
  <c r="AO39" i="37"/>
  <c r="AI8" i="142"/>
  <c r="AI24" i="142"/>
  <c r="AI7" i="141"/>
  <c r="AI15" i="141"/>
  <c r="AI23" i="141"/>
  <c r="AI31" i="141"/>
  <c r="AI10" i="134"/>
  <c r="AI18" i="134"/>
  <c r="AI26" i="134"/>
  <c r="AQ11" i="135"/>
  <c r="AQ19" i="135"/>
  <c r="AP8" i="140"/>
  <c r="AP15" i="140"/>
  <c r="AP23" i="140"/>
  <c r="AP31" i="140"/>
  <c r="AO9" i="37"/>
  <c r="AO17" i="37"/>
  <c r="AO25" i="37"/>
  <c r="AO33" i="37"/>
  <c r="AO41" i="37"/>
  <c r="AO49" i="37"/>
  <c r="AO57" i="37"/>
  <c r="AI19" i="142"/>
  <c r="AI18" i="141"/>
  <c r="AI6" i="134"/>
  <c r="AP11" i="140"/>
  <c r="AO12" i="37"/>
  <c r="AO44" i="37"/>
  <c r="AI21" i="141"/>
  <c r="AO31" i="37"/>
  <c r="AI9" i="142"/>
  <c r="AI17" i="142"/>
  <c r="AI25" i="142"/>
  <c r="AI8" i="141"/>
  <c r="AI16" i="141"/>
  <c r="AI24" i="141"/>
  <c r="AI32" i="141"/>
  <c r="AI11" i="134"/>
  <c r="AI19" i="134"/>
  <c r="AI27" i="134"/>
  <c r="AQ20" i="135"/>
  <c r="AP9" i="140"/>
  <c r="AP16" i="140"/>
  <c r="AP24" i="140"/>
  <c r="AP32" i="140"/>
  <c r="AO10" i="37"/>
  <c r="AO18" i="37"/>
  <c r="AO34" i="37"/>
  <c r="AO42" i="37"/>
  <c r="AO50" i="37"/>
  <c r="AO58" i="37"/>
  <c r="AI27" i="142"/>
  <c r="AI34" i="141"/>
  <c r="AQ22" i="135"/>
  <c r="AP26" i="140"/>
  <c r="AO28" i="37"/>
  <c r="AO59" i="37"/>
  <c r="AI16" i="134"/>
  <c r="AO7" i="37"/>
  <c r="AI10" i="142"/>
  <c r="AI18" i="142"/>
  <c r="AI26" i="142"/>
  <c r="AI9" i="141"/>
  <c r="AI17" i="141"/>
  <c r="AI25" i="141"/>
  <c r="AI33" i="141"/>
  <c r="AI12" i="134"/>
  <c r="AI20" i="134"/>
  <c r="AI28" i="134"/>
  <c r="AQ13" i="135"/>
  <c r="AQ21" i="135"/>
  <c r="AP10" i="140"/>
  <c r="AP17" i="140"/>
  <c r="AP25" i="140"/>
  <c r="AP33" i="140"/>
  <c r="AO11" i="37"/>
  <c r="AO19" i="37"/>
  <c r="AO27" i="37"/>
  <c r="AO35" i="37"/>
  <c r="AO43" i="37"/>
  <c r="AO51" i="37"/>
  <c r="AI10" i="141"/>
  <c r="AI13" i="134"/>
  <c r="AP18" i="140"/>
  <c r="AP34" i="140"/>
  <c r="AO36" i="37"/>
  <c r="AI8" i="134"/>
  <c r="AQ6" i="135"/>
  <c r="AO23" i="37"/>
  <c r="AI12" i="142"/>
  <c r="AI20" i="142"/>
  <c r="AI28" i="142"/>
  <c r="AI11" i="141"/>
  <c r="AI19" i="141"/>
  <c r="AI27" i="141"/>
  <c r="AI6" i="141"/>
  <c r="AI14" i="134"/>
  <c r="AI22" i="134"/>
  <c r="AQ7" i="135"/>
  <c r="AQ15" i="135"/>
  <c r="AQ23" i="135"/>
  <c r="AP12" i="140"/>
  <c r="AP19" i="140"/>
  <c r="AP27" i="140"/>
  <c r="AP35" i="140"/>
  <c r="AO13" i="37"/>
  <c r="AO21" i="37"/>
  <c r="AO29" i="37"/>
  <c r="AO37" i="37"/>
  <c r="AO45" i="37"/>
  <c r="AO53" i="37"/>
  <c r="AO6" i="37"/>
  <c r="AQ24" i="135"/>
  <c r="AP20" i="140"/>
  <c r="AO14" i="37"/>
  <c r="AO30" i="37"/>
  <c r="AO46" i="37"/>
  <c r="AI29" i="141"/>
  <c r="AQ17" i="135"/>
  <c r="AO15" i="37"/>
  <c r="AO55" i="37"/>
  <c r="AI13" i="142"/>
  <c r="AI21" i="142"/>
  <c r="AI29" i="142"/>
  <c r="AI12" i="141"/>
  <c r="AI20" i="141"/>
  <c r="AI28" i="141"/>
  <c r="AI7" i="134"/>
  <c r="AI15" i="134"/>
  <c r="AI23" i="134"/>
  <c r="AQ8" i="135"/>
  <c r="AQ16" i="135"/>
  <c r="AP13" i="140"/>
  <c r="AP28" i="140"/>
  <c r="AP6" i="140"/>
  <c r="AO22" i="37"/>
  <c r="AO38" i="37"/>
  <c r="AO54" i="37"/>
  <c r="AI22" i="142"/>
  <c r="AI30" i="142"/>
  <c r="AI24" i="134"/>
  <c r="AP29" i="140"/>
  <c r="AO47" i="37"/>
  <c r="A17" i="120"/>
  <c r="A35" i="120"/>
  <c r="A21" i="120"/>
  <c r="A29" i="120"/>
  <c r="A31" i="120"/>
  <c r="A24" i="120"/>
  <c r="AH31" i="141" s="1"/>
  <c r="D80" i="121"/>
  <c r="AJ7" i="137" l="1"/>
  <c r="AH12" i="141"/>
  <c r="AH67" i="141"/>
  <c r="AJ12" i="137"/>
  <c r="AP10" i="135"/>
  <c r="AF24" i="145"/>
  <c r="AO12" i="140"/>
  <c r="AP13" i="135"/>
  <c r="AF25" i="145"/>
  <c r="AO9" i="140"/>
  <c r="AH65" i="141"/>
  <c r="AH24" i="142"/>
  <c r="AF10" i="145"/>
  <c r="AH6" i="134"/>
  <c r="AN33" i="37"/>
  <c r="AK7" i="139"/>
  <c r="AH33" i="134"/>
  <c r="AH7" i="134"/>
  <c r="AH17" i="141"/>
  <c r="AH13" i="141"/>
  <c r="AH21" i="141"/>
  <c r="AH78" i="134"/>
  <c r="AO75" i="140"/>
  <c r="AP60" i="135"/>
  <c r="AO80" i="140"/>
  <c r="AN6" i="37"/>
  <c r="AH8" i="134"/>
  <c r="AN47" i="37"/>
  <c r="AJ6" i="137"/>
  <c r="AJ14" i="137"/>
  <c r="AJ22" i="137"/>
  <c r="AK21" i="139"/>
  <c r="AF11" i="145"/>
  <c r="AH20" i="134"/>
  <c r="AO18" i="140"/>
  <c r="AN8" i="37"/>
  <c r="AK10" i="139"/>
  <c r="AF21" i="143"/>
  <c r="AH25" i="142"/>
  <c r="AP26" i="135"/>
  <c r="AH10" i="134"/>
  <c r="AO35" i="140"/>
  <c r="AN60" i="37"/>
  <c r="AN29" i="37"/>
  <c r="AF7" i="143"/>
  <c r="AO25" i="140"/>
  <c r="AN52" i="37"/>
  <c r="AP30" i="135"/>
  <c r="AK11" i="139"/>
  <c r="AF22" i="143"/>
  <c r="AK12" i="139"/>
  <c r="AH29" i="134"/>
  <c r="AH35" i="134"/>
  <c r="AP27" i="135"/>
  <c r="AO32" i="140"/>
  <c r="AN58" i="37"/>
  <c r="AN26" i="37"/>
  <c r="AH29" i="141"/>
  <c r="AH6" i="141"/>
  <c r="AH28" i="141"/>
  <c r="AH36" i="141"/>
  <c r="AO64" i="140"/>
  <c r="AF22" i="145"/>
  <c r="AJ20" i="137"/>
  <c r="AF24" i="143"/>
  <c r="AH37" i="134"/>
  <c r="AO30" i="140"/>
  <c r="AN48" i="37"/>
  <c r="AN34" i="37"/>
  <c r="AH8" i="141"/>
  <c r="AO63" i="140"/>
  <c r="AJ21" i="137"/>
  <c r="AO26" i="140"/>
  <c r="AH18" i="134"/>
  <c r="AO33" i="140"/>
  <c r="AF18" i="143"/>
  <c r="AO36" i="140"/>
  <c r="AH77" i="134"/>
  <c r="AP17" i="135"/>
  <c r="AJ23" i="137"/>
  <c r="AF15" i="145"/>
  <c r="AO6" i="140"/>
  <c r="AK14" i="139"/>
  <c r="AF25" i="143"/>
  <c r="AF19" i="143"/>
  <c r="AP18" i="135"/>
  <c r="AO31" i="140"/>
  <c r="AN57" i="37"/>
  <c r="AN25" i="37"/>
  <c r="AF6" i="145"/>
  <c r="AN62" i="37"/>
  <c r="AN36" i="37"/>
  <c r="AH6" i="142"/>
  <c r="AK15" i="139"/>
  <c r="AF26" i="143"/>
  <c r="AF11" i="143"/>
  <c r="AH13" i="134"/>
  <c r="AH31" i="134"/>
  <c r="AP24" i="135"/>
  <c r="AO28" i="140"/>
  <c r="AN54" i="37"/>
  <c r="AN22" i="37"/>
  <c r="AH22" i="141"/>
  <c r="AH24" i="141"/>
  <c r="AH18" i="141"/>
  <c r="AH32" i="141"/>
  <c r="AO62" i="140"/>
  <c r="AH28" i="134"/>
  <c r="AF7" i="145"/>
  <c r="AF17" i="143"/>
  <c r="AO8" i="140"/>
  <c r="AO11" i="140"/>
  <c r="AN30" i="37"/>
  <c r="AO68" i="140"/>
  <c r="AO69" i="140"/>
  <c r="AH21" i="142"/>
  <c r="AJ15" i="137"/>
  <c r="AP21" i="135"/>
  <c r="AO65" i="140"/>
  <c r="AK20" i="139"/>
  <c r="AO37" i="140"/>
  <c r="AN39" i="37"/>
  <c r="AP6" i="135"/>
  <c r="AJ8" i="137"/>
  <c r="AJ16" i="137"/>
  <c r="AJ24" i="137"/>
  <c r="AF8" i="143"/>
  <c r="AF19" i="145"/>
  <c r="AO41" i="140"/>
  <c r="AN56" i="37"/>
  <c r="AH7" i="142"/>
  <c r="AK18" i="139"/>
  <c r="AF8" i="145"/>
  <c r="AH32" i="134"/>
  <c r="AO38" i="140"/>
  <c r="AP23" i="135"/>
  <c r="AO27" i="140"/>
  <c r="AN53" i="37"/>
  <c r="AN21" i="37"/>
  <c r="AF18" i="145"/>
  <c r="AH25" i="134"/>
  <c r="AN24" i="37"/>
  <c r="AH10" i="142"/>
  <c r="AK19" i="139"/>
  <c r="AF9" i="145"/>
  <c r="AF26" i="145"/>
  <c r="AP14" i="135"/>
  <c r="AH27" i="134"/>
  <c r="AP20" i="135"/>
  <c r="AO24" i="140"/>
  <c r="AN50" i="37"/>
  <c r="AN18" i="37"/>
  <c r="AH19" i="141"/>
  <c r="AH30" i="141"/>
  <c r="AH14" i="141"/>
  <c r="AH79" i="134"/>
  <c r="AH20" i="142"/>
  <c r="AK13" i="139"/>
  <c r="AH23" i="142"/>
  <c r="AP7" i="135"/>
  <c r="AH26" i="142"/>
  <c r="AJ13" i="137"/>
  <c r="AK6" i="139"/>
  <c r="AO39" i="140"/>
  <c r="AH39" i="134"/>
  <c r="AN43" i="37"/>
  <c r="AK25" i="139"/>
  <c r="AO7" i="140"/>
  <c r="AO76" i="140"/>
  <c r="AO71" i="140"/>
  <c r="AO66" i="140"/>
  <c r="AO86" i="140"/>
  <c r="AO67" i="140"/>
  <c r="AO73" i="140"/>
  <c r="AF15" i="143"/>
  <c r="AO21" i="140"/>
  <c r="AN35" i="37"/>
  <c r="AH8" i="142"/>
  <c r="AJ9" i="137"/>
  <c r="AJ17" i="137"/>
  <c r="AJ25" i="137"/>
  <c r="AF12" i="143"/>
  <c r="AF23" i="145"/>
  <c r="AO17" i="140"/>
  <c r="AN40" i="37"/>
  <c r="AH11" i="142"/>
  <c r="AK22" i="139"/>
  <c r="AF12" i="145"/>
  <c r="AP28" i="135"/>
  <c r="AO22" i="140"/>
  <c r="AP19" i="135"/>
  <c r="AO23" i="140"/>
  <c r="AN49" i="37"/>
  <c r="AN17" i="37"/>
  <c r="AH36" i="134"/>
  <c r="AP29" i="135"/>
  <c r="AN16" i="37"/>
  <c r="AH14" i="142"/>
  <c r="AK23" i="139"/>
  <c r="AF13" i="145"/>
  <c r="AH12" i="134"/>
  <c r="AO34" i="140"/>
  <c r="AH23" i="134"/>
  <c r="AP16" i="135"/>
  <c r="AO20" i="140"/>
  <c r="AN46" i="37"/>
  <c r="AN14" i="37"/>
  <c r="AH15" i="141"/>
  <c r="AH33" i="141"/>
  <c r="AH26" i="141"/>
  <c r="AH34" i="141"/>
  <c r="AO85" i="140"/>
  <c r="AN19" i="37"/>
  <c r="AK24" i="139"/>
  <c r="AF13" i="143"/>
  <c r="AN37" i="37"/>
  <c r="AH22" i="134"/>
  <c r="AO40" i="140"/>
  <c r="AH9" i="141"/>
  <c r="AP62" i="135"/>
  <c r="AN15" i="37"/>
  <c r="AK17" i="139"/>
  <c r="AH17" i="134"/>
  <c r="AK8" i="139"/>
  <c r="AH17" i="142"/>
  <c r="AH10" i="141"/>
  <c r="AO78" i="140"/>
  <c r="AN7" i="37"/>
  <c r="AO82" i="140"/>
  <c r="AP65" i="135"/>
  <c r="AP63" i="135"/>
  <c r="AO74" i="140"/>
  <c r="AP61" i="135"/>
  <c r="AO70" i="140"/>
  <c r="AO79" i="140"/>
  <c r="AF23" i="143"/>
  <c r="AO10" i="140"/>
  <c r="AN31" i="37"/>
  <c r="AH12" i="142"/>
  <c r="AJ10" i="137"/>
  <c r="AJ18" i="137"/>
  <c r="AJ26" i="137"/>
  <c r="AF16" i="143"/>
  <c r="AH9" i="142"/>
  <c r="AH21" i="134"/>
  <c r="AN32" i="37"/>
  <c r="AH15" i="142"/>
  <c r="AK26" i="139"/>
  <c r="AF16" i="145"/>
  <c r="AP9" i="135"/>
  <c r="AN44" i="37"/>
  <c r="AP15" i="135"/>
  <c r="AO19" i="140"/>
  <c r="AN45" i="37"/>
  <c r="AH24" i="134"/>
  <c r="AP22" i="135"/>
  <c r="AH34" i="134"/>
  <c r="AH18" i="142"/>
  <c r="AF6" i="143"/>
  <c r="AF17" i="145"/>
  <c r="AP25" i="135"/>
  <c r="AO14" i="140"/>
  <c r="AH19" i="134"/>
  <c r="AP12" i="135"/>
  <c r="AO16" i="140"/>
  <c r="AN42" i="37"/>
  <c r="AN10" i="37"/>
  <c r="AH7" i="141"/>
  <c r="AH25" i="141"/>
  <c r="AH20" i="141"/>
  <c r="AH23" i="141"/>
  <c r="AH76" i="142"/>
  <c r="AN55" i="37"/>
  <c r="AN20" i="37"/>
  <c r="AH26" i="134"/>
  <c r="AH13" i="142"/>
  <c r="AF14" i="143"/>
  <c r="AH11" i="134"/>
  <c r="AO72" i="140"/>
  <c r="AN51" i="37"/>
  <c r="AH14" i="134"/>
  <c r="AN61" i="37"/>
  <c r="AO84" i="140"/>
  <c r="AO81" i="140"/>
  <c r="AH66" i="141"/>
  <c r="AO77" i="140"/>
  <c r="AH77" i="142"/>
  <c r="AP64" i="135"/>
  <c r="AO83" i="140"/>
  <c r="AF14" i="145"/>
  <c r="AN27" i="37"/>
  <c r="AH16" i="142"/>
  <c r="AJ11" i="137"/>
  <c r="AJ19" i="137"/>
  <c r="AK9" i="139"/>
  <c r="AF20" i="143"/>
  <c r="AK16" i="139"/>
  <c r="AH9" i="134"/>
  <c r="AN28" i="37"/>
  <c r="AH19" i="142"/>
  <c r="AF9" i="143"/>
  <c r="AF20" i="145"/>
  <c r="AN23" i="37"/>
  <c r="AH38" i="134"/>
  <c r="AP11" i="135"/>
  <c r="AO15" i="140"/>
  <c r="AN41" i="37"/>
  <c r="AN9" i="37"/>
  <c r="AH16" i="134"/>
  <c r="AO42" i="140"/>
  <c r="AH30" i="134"/>
  <c r="AH22" i="142"/>
  <c r="AF10" i="143"/>
  <c r="AF21" i="145"/>
  <c r="AO29" i="140"/>
  <c r="AN59" i="37"/>
  <c r="AH15" i="134"/>
  <c r="AP8" i="135"/>
  <c r="AO13" i="140"/>
  <c r="AN38" i="37"/>
  <c r="AH27" i="141"/>
  <c r="AH35" i="141"/>
  <c r="AH11" i="141"/>
  <c r="AH16" i="141"/>
  <c r="BK6" i="143"/>
  <c r="BM8" i="145"/>
  <c r="BM7" i="145"/>
  <c r="BM9" i="145"/>
  <c r="BM10" i="145"/>
  <c r="BM6" i="145"/>
  <c r="BK7" i="143"/>
  <c r="BM11" i="145"/>
  <c r="A2" i="124"/>
  <c r="A2" i="153"/>
  <c r="A2" i="150"/>
  <c r="A29" i="154"/>
  <c r="A26" i="154"/>
  <c r="A20" i="154"/>
  <c r="A7" i="154"/>
  <c r="A15" i="154"/>
  <c r="A8" i="154"/>
  <c r="A10" i="154"/>
  <c r="A30" i="154"/>
  <c r="A23" i="154"/>
  <c r="A32" i="154"/>
  <c r="A21" i="154"/>
  <c r="A9" i="154"/>
  <c r="A13" i="154"/>
  <c r="A16" i="154"/>
  <c r="A18" i="154"/>
  <c r="A11" i="154"/>
  <c r="A31" i="154"/>
  <c r="A24" i="154"/>
  <c r="A28" i="154"/>
  <c r="A25" i="154"/>
  <c r="A19" i="154"/>
  <c r="A6" i="154"/>
  <c r="A27" i="154"/>
  <c r="A14" i="154"/>
  <c r="A22" i="154"/>
  <c r="A12" i="154"/>
  <c r="A17" i="154"/>
  <c r="L29" i="154"/>
  <c r="L31" i="154"/>
  <c r="L32" i="154"/>
  <c r="L30" i="154"/>
  <c r="A2" i="154"/>
  <c r="A1" i="154" s="1"/>
  <c r="AC7" i="134" l="1"/>
  <c r="AC15" i="134"/>
  <c r="AC23" i="134"/>
  <c r="AC31" i="134"/>
  <c r="AC39" i="134"/>
  <c r="AC13" i="141"/>
  <c r="AC21" i="141"/>
  <c r="AC29" i="141"/>
  <c r="AC6" i="141"/>
  <c r="AC14" i="142"/>
  <c r="AC22" i="142"/>
  <c r="AF7" i="137"/>
  <c r="AF15" i="137"/>
  <c r="AF23" i="137"/>
  <c r="AF31" i="137"/>
  <c r="AG12" i="139"/>
  <c r="AG20" i="139"/>
  <c r="AG28" i="139"/>
  <c r="AC36" i="134"/>
  <c r="AC34" i="141"/>
  <c r="AF20" i="137"/>
  <c r="AC8" i="134"/>
  <c r="AC16" i="134"/>
  <c r="AC24" i="134"/>
  <c r="AC32" i="134"/>
  <c r="AC6" i="134"/>
  <c r="AC14" i="141"/>
  <c r="AC22" i="141"/>
  <c r="AC30" i="141"/>
  <c r="AC7" i="142"/>
  <c r="AC15" i="142"/>
  <c r="AC23" i="142"/>
  <c r="AF8" i="137"/>
  <c r="AF16" i="137"/>
  <c r="AF24" i="137"/>
  <c r="AF32" i="137"/>
  <c r="AG21" i="139"/>
  <c r="AG29" i="139"/>
  <c r="AC10" i="141"/>
  <c r="AC19" i="142"/>
  <c r="AG9" i="139"/>
  <c r="AC29" i="134"/>
  <c r="AC35" i="141"/>
  <c r="AF13" i="137"/>
  <c r="AG18" i="139"/>
  <c r="AC22" i="134"/>
  <c r="AC20" i="141"/>
  <c r="AC21" i="142"/>
  <c r="AF30" i="137"/>
  <c r="AC9" i="134"/>
  <c r="AC17" i="134"/>
  <c r="AC25" i="134"/>
  <c r="AC33" i="134"/>
  <c r="AC7" i="141"/>
  <c r="AC15" i="141"/>
  <c r="AC23" i="141"/>
  <c r="AC31" i="141"/>
  <c r="AC8" i="142"/>
  <c r="AC16" i="142"/>
  <c r="AC24" i="142"/>
  <c r="AF9" i="137"/>
  <c r="AF17" i="137"/>
  <c r="AF25" i="137"/>
  <c r="AF6" i="137"/>
  <c r="AG14" i="139"/>
  <c r="AG22" i="139"/>
  <c r="AG6" i="139"/>
  <c r="AC28" i="134"/>
  <c r="AC26" i="141"/>
  <c r="AC27" i="142"/>
  <c r="AG17" i="139"/>
  <c r="AC21" i="134"/>
  <c r="AC19" i="141"/>
  <c r="AC20" i="142"/>
  <c r="AF29" i="137"/>
  <c r="AC14" i="134"/>
  <c r="AC28" i="141"/>
  <c r="AC6" i="142"/>
  <c r="AG19" i="139"/>
  <c r="AC10" i="134"/>
  <c r="AC18" i="134"/>
  <c r="AC26" i="134"/>
  <c r="AC34" i="134"/>
  <c r="AC8" i="141"/>
  <c r="AC16" i="141"/>
  <c r="AC24" i="141"/>
  <c r="AC32" i="141"/>
  <c r="AC9" i="142"/>
  <c r="AC17" i="142"/>
  <c r="AC25" i="142"/>
  <c r="AF10" i="137"/>
  <c r="AF18" i="137"/>
  <c r="AF26" i="137"/>
  <c r="AG7" i="139"/>
  <c r="AG15" i="139"/>
  <c r="AG23" i="139"/>
  <c r="AC20" i="134"/>
  <c r="AC18" i="141"/>
  <c r="AF12" i="137"/>
  <c r="AG25" i="139"/>
  <c r="AC11" i="141"/>
  <c r="AC12" i="142"/>
  <c r="AF21" i="137"/>
  <c r="AG26" i="139"/>
  <c r="AC30" i="134"/>
  <c r="AC36" i="141"/>
  <c r="AF14" i="137"/>
  <c r="AG11" i="139"/>
  <c r="AC11" i="134"/>
  <c r="AC19" i="134"/>
  <c r="AC27" i="134"/>
  <c r="AC35" i="134"/>
  <c r="AC9" i="141"/>
  <c r="AC17" i="141"/>
  <c r="AC25" i="141"/>
  <c r="AC33" i="141"/>
  <c r="AC10" i="142"/>
  <c r="AC18" i="142"/>
  <c r="AC26" i="142"/>
  <c r="AF11" i="137"/>
  <c r="AF19" i="137"/>
  <c r="AF27" i="137"/>
  <c r="AG16" i="139"/>
  <c r="AG24" i="139"/>
  <c r="AC12" i="134"/>
  <c r="AC11" i="142"/>
  <c r="AF28" i="137"/>
  <c r="AC13" i="134"/>
  <c r="AC37" i="134"/>
  <c r="AC27" i="141"/>
  <c r="AC28" i="142"/>
  <c r="AG10" i="139"/>
  <c r="AC12" i="141"/>
  <c r="AC13" i="142"/>
  <c r="AF22" i="137"/>
  <c r="AG27" i="139"/>
  <c r="AC38" i="134"/>
  <c r="AB8" i="141"/>
  <c r="AB36" i="141"/>
  <c r="AB15" i="141"/>
  <c r="AB23" i="141"/>
  <c r="AB31" i="141"/>
  <c r="AB34" i="141"/>
  <c r="AB13" i="141"/>
  <c r="AB25" i="141"/>
  <c r="AB16" i="141"/>
  <c r="AB28" i="141"/>
  <c r="AB7" i="141"/>
  <c r="AB11" i="141"/>
  <c r="AB19" i="141"/>
  <c r="AB27" i="141"/>
  <c r="AB35" i="141"/>
  <c r="AB6" i="141"/>
  <c r="AB17" i="141"/>
  <c r="AB29" i="141"/>
  <c r="AB12" i="141"/>
  <c r="AB32" i="141"/>
  <c r="AB10" i="141"/>
  <c r="AB18" i="141"/>
  <c r="AB22" i="141"/>
  <c r="AB30" i="141"/>
  <c r="AB9" i="141"/>
  <c r="AB21" i="141"/>
  <c r="AB33" i="141"/>
  <c r="AB20" i="141"/>
  <c r="AB24" i="141"/>
  <c r="AE24" i="137"/>
  <c r="AE16" i="137"/>
  <c r="AE8" i="137"/>
  <c r="AB24" i="142"/>
  <c r="AB20" i="142"/>
  <c r="AB16" i="142"/>
  <c r="AB12" i="142"/>
  <c r="AB8" i="142"/>
  <c r="AH20" i="140"/>
  <c r="AH28" i="140"/>
  <c r="AH36" i="140"/>
  <c r="AH7" i="135"/>
  <c r="AH11" i="135"/>
  <c r="AH15" i="135"/>
  <c r="AH19" i="135"/>
  <c r="AH23" i="135"/>
  <c r="AH28" i="135"/>
  <c r="AB9" i="134"/>
  <c r="AB13" i="134"/>
  <c r="AB17" i="134"/>
  <c r="AB21" i="134"/>
  <c r="AB25" i="134"/>
  <c r="AB29" i="134"/>
  <c r="AB33" i="134"/>
  <c r="AB22" i="142"/>
  <c r="AB14" i="142"/>
  <c r="AH9" i="140"/>
  <c r="AH40" i="140"/>
  <c r="AH17" i="135"/>
  <c r="AB15" i="134"/>
  <c r="AB27" i="134"/>
  <c r="AE14" i="137"/>
  <c r="AE6" i="137"/>
  <c r="AB11" i="142"/>
  <c r="AH30" i="140"/>
  <c r="AH20" i="135"/>
  <c r="AB22" i="134"/>
  <c r="AB30" i="134"/>
  <c r="AH21" i="140"/>
  <c r="AE21" i="137"/>
  <c r="AE13" i="137"/>
  <c r="AH19" i="140"/>
  <c r="AH27" i="140"/>
  <c r="AH35" i="140"/>
  <c r="AH27" i="135"/>
  <c r="AE20" i="137"/>
  <c r="AH24" i="140"/>
  <c r="AH13" i="135"/>
  <c r="AB37" i="134"/>
  <c r="AF6" i="139"/>
  <c r="AB7" i="142"/>
  <c r="AH7" i="140"/>
  <c r="AH24" i="135"/>
  <c r="AB14" i="134"/>
  <c r="AB25" i="145"/>
  <c r="AB23" i="145"/>
  <c r="AB21" i="145"/>
  <c r="AB19" i="145"/>
  <c r="AB17" i="145"/>
  <c r="AB15" i="145"/>
  <c r="AB13" i="145"/>
  <c r="AB11" i="145"/>
  <c r="AB9" i="145"/>
  <c r="AB7" i="145"/>
  <c r="AB26" i="143"/>
  <c r="AB24" i="143"/>
  <c r="AB22" i="143"/>
  <c r="AB20" i="143"/>
  <c r="AB18" i="143"/>
  <c r="AB16" i="143"/>
  <c r="AB14" i="143"/>
  <c r="AB12" i="143"/>
  <c r="AB10" i="143"/>
  <c r="AB8" i="143"/>
  <c r="AB6" i="143"/>
  <c r="AF25" i="139"/>
  <c r="AF23" i="139"/>
  <c r="AF21" i="139"/>
  <c r="AF19" i="139"/>
  <c r="AF17" i="139"/>
  <c r="AF15" i="139"/>
  <c r="AF13" i="139"/>
  <c r="AF11" i="139"/>
  <c r="AF9" i="139"/>
  <c r="AF7" i="139"/>
  <c r="AE26" i="137"/>
  <c r="AE18" i="137"/>
  <c r="AE10" i="137"/>
  <c r="AB25" i="142"/>
  <c r="AB21" i="142"/>
  <c r="AB17" i="142"/>
  <c r="AB13" i="142"/>
  <c r="AB9" i="142"/>
  <c r="AH11" i="140"/>
  <c r="AH18" i="140"/>
  <c r="AH26" i="140"/>
  <c r="AH34" i="140"/>
  <c r="AH42" i="140"/>
  <c r="AH10" i="135"/>
  <c r="AH14" i="135"/>
  <c r="AH18" i="135"/>
  <c r="AH22" i="135"/>
  <c r="AH26" i="135"/>
  <c r="AB8" i="134"/>
  <c r="AB12" i="134"/>
  <c r="AB16" i="134"/>
  <c r="AB20" i="134"/>
  <c r="AB24" i="134"/>
  <c r="AB28" i="134"/>
  <c r="AB32" i="134"/>
  <c r="AB39" i="134"/>
  <c r="AE12" i="137"/>
  <c r="AB18" i="142"/>
  <c r="AB6" i="142"/>
  <c r="AH32" i="140"/>
  <c r="AH21" i="135"/>
  <c r="AB7" i="134"/>
  <c r="AB23" i="134"/>
  <c r="AH6" i="135"/>
  <c r="AF10" i="139"/>
  <c r="AB15" i="142"/>
  <c r="AH38" i="140"/>
  <c r="AH8" i="135"/>
  <c r="AB18" i="134"/>
  <c r="AE19" i="137"/>
  <c r="AE23" i="137"/>
  <c r="AE15" i="137"/>
  <c r="AE7" i="137"/>
  <c r="AH10" i="140"/>
  <c r="AH17" i="140"/>
  <c r="AH25" i="140"/>
  <c r="AH33" i="140"/>
  <c r="AH41" i="140"/>
  <c r="AB38" i="134"/>
  <c r="AH6" i="140"/>
  <c r="AB26" i="142"/>
  <c r="AB10" i="142"/>
  <c r="AH16" i="140"/>
  <c r="AH9" i="135"/>
  <c r="AH25" i="135"/>
  <c r="AB19" i="134"/>
  <c r="AB31" i="134"/>
  <c r="AB7" i="143"/>
  <c r="AB23" i="142"/>
  <c r="AH22" i="140"/>
  <c r="AH16" i="135"/>
  <c r="AB10" i="134"/>
  <c r="AB35" i="134"/>
  <c r="AE25" i="137"/>
  <c r="AE17" i="137"/>
  <c r="AE9" i="137"/>
  <c r="AH8" i="140"/>
  <c r="AH15" i="140"/>
  <c r="AH23" i="140"/>
  <c r="AH31" i="140"/>
  <c r="AH39" i="140"/>
  <c r="AB36" i="134"/>
  <c r="AB6" i="134"/>
  <c r="AB26" i="145"/>
  <c r="AB24" i="145"/>
  <c r="AB22" i="145"/>
  <c r="AB20" i="145"/>
  <c r="AB18" i="145"/>
  <c r="AB16" i="145"/>
  <c r="AB14" i="145"/>
  <c r="AB12" i="145"/>
  <c r="AB10" i="145"/>
  <c r="AB8" i="145"/>
  <c r="AB6" i="145"/>
  <c r="AB25" i="143"/>
  <c r="AB23" i="143"/>
  <c r="AB21" i="143"/>
  <c r="AB19" i="143"/>
  <c r="AB17" i="143"/>
  <c r="AB15" i="143"/>
  <c r="AB13" i="143"/>
  <c r="AB11" i="143"/>
  <c r="AB9" i="143"/>
  <c r="AF26" i="139"/>
  <c r="AF24" i="139"/>
  <c r="AF22" i="139"/>
  <c r="AF20" i="139"/>
  <c r="AF18" i="139"/>
  <c r="AF16" i="139"/>
  <c r="AF14" i="139"/>
  <c r="AF12" i="139"/>
  <c r="AF8" i="139"/>
  <c r="AE22" i="137"/>
  <c r="AB19" i="142"/>
  <c r="AH14" i="140"/>
  <c r="AH12" i="135"/>
  <c r="AH30" i="135"/>
  <c r="AB26" i="134"/>
  <c r="AE11" i="137"/>
  <c r="AB34" i="134"/>
  <c r="AH37" i="140"/>
  <c r="AH29" i="135"/>
  <c r="AH29" i="140"/>
  <c r="AN76" i="142"/>
  <c r="AW64" i="135"/>
  <c r="AX60" i="135"/>
  <c r="AW86" i="140"/>
  <c r="AX85" i="140"/>
  <c r="AW78" i="140"/>
  <c r="AX77" i="140"/>
  <c r="AX73" i="140"/>
  <c r="AW70" i="140"/>
  <c r="AW66" i="140"/>
  <c r="AX62" i="140"/>
  <c r="AX84" i="140"/>
  <c r="AW73" i="140"/>
  <c r="AX63" i="140"/>
  <c r="AJ51" i="140"/>
  <c r="AE72" i="134"/>
  <c r="AE61" i="134"/>
  <c r="AE41" i="134"/>
  <c r="AX78" i="140"/>
  <c r="AE36" i="142"/>
  <c r="AE37" i="142"/>
  <c r="AE38" i="142"/>
  <c r="AE39" i="142"/>
  <c r="AE40" i="142"/>
  <c r="AE41" i="142"/>
  <c r="AE42" i="142"/>
  <c r="AN65" i="141"/>
  <c r="AN77" i="134"/>
  <c r="AX65" i="135"/>
  <c r="AX61" i="135"/>
  <c r="AW60" i="135"/>
  <c r="AW85" i="140"/>
  <c r="AW77" i="140"/>
  <c r="AX76" i="140"/>
  <c r="AX67" i="140"/>
  <c r="AW62" i="140"/>
  <c r="AE70" i="134"/>
  <c r="AE62" i="134"/>
  <c r="AE57" i="142"/>
  <c r="AE58" i="142"/>
  <c r="AE59" i="142"/>
  <c r="AE60" i="142"/>
  <c r="AE61" i="142"/>
  <c r="AE62" i="142"/>
  <c r="AE63" i="142"/>
  <c r="AE64" i="142"/>
  <c r="AE65" i="142"/>
  <c r="AE66" i="142"/>
  <c r="AE67" i="142"/>
  <c r="AE68" i="142"/>
  <c r="AE69" i="142"/>
  <c r="AE70" i="142"/>
  <c r="AE71" i="142"/>
  <c r="AE72" i="142"/>
  <c r="AE73" i="142"/>
  <c r="AE74" i="142"/>
  <c r="AE75" i="142"/>
  <c r="AN66" i="141"/>
  <c r="AM65" i="141"/>
  <c r="AN78" i="134"/>
  <c r="AM77" i="134"/>
  <c r="AW65" i="135"/>
  <c r="AW61" i="135"/>
  <c r="AW84" i="140"/>
  <c r="AX83" i="140"/>
  <c r="AW76" i="140"/>
  <c r="AX71" i="140"/>
  <c r="AW67" i="140"/>
  <c r="AW63" i="140"/>
  <c r="AW80" i="140"/>
  <c r="AW65" i="140"/>
  <c r="AJ60" i="140"/>
  <c r="AJ57" i="140"/>
  <c r="AJ48" i="140"/>
  <c r="AJ44" i="140"/>
  <c r="AE71" i="134"/>
  <c r="AE64" i="134"/>
  <c r="AE43" i="134"/>
  <c r="AX86" i="140"/>
  <c r="AM66" i="141"/>
  <c r="AM78" i="134"/>
  <c r="AX62" i="135"/>
  <c r="AW83" i="140"/>
  <c r="AX82" i="140"/>
  <c r="AX75" i="140"/>
  <c r="AW71" i="140"/>
  <c r="AX68" i="140"/>
  <c r="AX64" i="140"/>
  <c r="AW74" i="140"/>
  <c r="AJ61" i="140"/>
  <c r="AJ53" i="140"/>
  <c r="AJ50" i="140"/>
  <c r="AJ43" i="140"/>
  <c r="AE74" i="134"/>
  <c r="AE60" i="134"/>
  <c r="AX64" i="135"/>
  <c r="AX66" i="140"/>
  <c r="AN67" i="141"/>
  <c r="AN79" i="134"/>
  <c r="AW62" i="135"/>
  <c r="AW82" i="140"/>
  <c r="AX81" i="140"/>
  <c r="AW75" i="140"/>
  <c r="AW68" i="140"/>
  <c r="AW64" i="140"/>
  <c r="AW72" i="140"/>
  <c r="AJ56" i="140"/>
  <c r="AJ49" i="140"/>
  <c r="AE75" i="134"/>
  <c r="AE67" i="134"/>
  <c r="AE63" i="134"/>
  <c r="AE40" i="134"/>
  <c r="AM77" i="142"/>
  <c r="AM67" i="141"/>
  <c r="AM79" i="134"/>
  <c r="AX63" i="135"/>
  <c r="AW81" i="140"/>
  <c r="AX80" i="140"/>
  <c r="AX74" i="140"/>
  <c r="AX72" i="140"/>
  <c r="AX69" i="140"/>
  <c r="AX65" i="140"/>
  <c r="AX79" i="140"/>
  <c r="AJ59" i="140"/>
  <c r="AJ54" i="140"/>
  <c r="AJ52" i="140"/>
  <c r="AJ46" i="140"/>
  <c r="AM76" i="142"/>
  <c r="AE73" i="134"/>
  <c r="AE66" i="134"/>
  <c r="AE59" i="134"/>
  <c r="AE42" i="134"/>
  <c r="AW79" i="140"/>
  <c r="AN77" i="142"/>
  <c r="AW63" i="135"/>
  <c r="AK59" i="135"/>
  <c r="AK58" i="135"/>
  <c r="AK57" i="135"/>
  <c r="AK56" i="135"/>
  <c r="AK55" i="135"/>
  <c r="AK54" i="135"/>
  <c r="AK53" i="135"/>
  <c r="AK52" i="135"/>
  <c r="AK51" i="135"/>
  <c r="AK50" i="135"/>
  <c r="AK49" i="135"/>
  <c r="AK48" i="135"/>
  <c r="AK47" i="135"/>
  <c r="AK46" i="135"/>
  <c r="AK45" i="135"/>
  <c r="AK44" i="135"/>
  <c r="AK43" i="135"/>
  <c r="AK42" i="135"/>
  <c r="AK41" i="135"/>
  <c r="AK40" i="135"/>
  <c r="AK39" i="135"/>
  <c r="AK38" i="135"/>
  <c r="AK37" i="135"/>
  <c r="AK36" i="135"/>
  <c r="AK35" i="135"/>
  <c r="AK34" i="135"/>
  <c r="AK33" i="135"/>
  <c r="AK32" i="135"/>
  <c r="AK31" i="135"/>
  <c r="AW69" i="140"/>
  <c r="AJ58" i="140"/>
  <c r="AJ55" i="140"/>
  <c r="AJ47" i="140"/>
  <c r="AJ45" i="140"/>
  <c r="AE76" i="134"/>
  <c r="AE69" i="134"/>
  <c r="AE68" i="134"/>
  <c r="AE65" i="134"/>
  <c r="AE58" i="134"/>
  <c r="AX70" i="140"/>
  <c r="AV49" i="139"/>
  <c r="AW49" i="139"/>
  <c r="AV50" i="139"/>
  <c r="AW50" i="139"/>
  <c r="AV51" i="139"/>
  <c r="AW51" i="139"/>
  <c r="AQ46" i="137"/>
  <c r="AQ47" i="137"/>
  <c r="AQ45" i="137"/>
  <c r="AQ48" i="137"/>
  <c r="AQ49" i="137"/>
  <c r="AQ42" i="137"/>
  <c r="AQ50" i="137"/>
  <c r="AQ43" i="137"/>
  <c r="AQ44" i="137"/>
  <c r="M9" i="154"/>
  <c r="AH13" i="140" s="1"/>
  <c r="M25" i="154"/>
  <c r="M6" i="154"/>
  <c r="AH17" i="37" s="1"/>
  <c r="M7" i="154"/>
  <c r="AH21" i="37" s="1"/>
  <c r="M16" i="154"/>
  <c r="M10" i="154"/>
  <c r="AH12" i="140" s="1"/>
  <c r="M30" i="154"/>
  <c r="M8" i="154"/>
  <c r="M11" i="154"/>
  <c r="M14" i="154"/>
  <c r="M32" i="154"/>
  <c r="M24" i="154"/>
  <c r="M12" i="154"/>
  <c r="AW23" i="143"/>
  <c r="AW31" i="143"/>
  <c r="AW39" i="143"/>
  <c r="AW47" i="143"/>
  <c r="AP42" i="137"/>
  <c r="AP43" i="137"/>
  <c r="AP44" i="137"/>
  <c r="AW22" i="143"/>
  <c r="AW30" i="143"/>
  <c r="AW38" i="143"/>
  <c r="AW46" i="143"/>
  <c r="AW24" i="143"/>
  <c r="AW48" i="143"/>
  <c r="AW21" i="143"/>
  <c r="AW29" i="143"/>
  <c r="AW37" i="143"/>
  <c r="AW45" i="143"/>
  <c r="AP45" i="137"/>
  <c r="AW20" i="143"/>
  <c r="AW28" i="143"/>
  <c r="AW36" i="143"/>
  <c r="AW44" i="143"/>
  <c r="AW19" i="143"/>
  <c r="AW27" i="143"/>
  <c r="AW35" i="143"/>
  <c r="AW43" i="143"/>
  <c r="AW51" i="143"/>
  <c r="AP50" i="137"/>
  <c r="AP51" i="137"/>
  <c r="AW26" i="143"/>
  <c r="AW34" i="143"/>
  <c r="AW42" i="143"/>
  <c r="AW50" i="143"/>
  <c r="AP48" i="137"/>
  <c r="AP49" i="137"/>
  <c r="AW32" i="143"/>
  <c r="AW40" i="143"/>
  <c r="AW25" i="143"/>
  <c r="AW33" i="143"/>
  <c r="AW41" i="143"/>
  <c r="AW49" i="143"/>
  <c r="AP46" i="137"/>
  <c r="AP47" i="137"/>
  <c r="M21" i="154"/>
  <c r="M18" i="154"/>
  <c r="M28" i="154"/>
  <c r="AG13" i="139" s="1"/>
  <c r="M29" i="154"/>
  <c r="M15" i="154"/>
  <c r="AB11" i="134" s="1"/>
  <c r="M17" i="154"/>
  <c r="AB26" i="141" s="1"/>
  <c r="M23" i="154"/>
  <c r="M13" i="154"/>
  <c r="M31" i="154"/>
  <c r="M22" i="154"/>
  <c r="M20" i="154"/>
  <c r="AV64" i="37"/>
  <c r="AU63" i="37"/>
  <c r="AU65" i="37"/>
  <c r="AU64" i="37"/>
  <c r="AV84" i="37"/>
  <c r="AV63" i="37"/>
  <c r="AV65" i="37"/>
  <c r="AV66" i="37"/>
  <c r="AV67" i="37"/>
  <c r="AV68" i="37"/>
  <c r="AV69" i="37"/>
  <c r="AV70" i="37"/>
  <c r="AV71" i="37"/>
  <c r="AV72" i="37"/>
  <c r="AV73" i="37"/>
  <c r="AV74" i="37"/>
  <c r="AV75" i="37"/>
  <c r="AV76" i="37"/>
  <c r="AV77" i="37"/>
  <c r="AV78" i="37"/>
  <c r="AV79" i="37"/>
  <c r="AV80" i="37"/>
  <c r="AV81" i="37"/>
  <c r="AV82" i="37"/>
  <c r="AV83" i="37"/>
  <c r="AU66" i="37"/>
  <c r="AU67" i="37"/>
  <c r="AU68" i="37"/>
  <c r="AU69" i="37"/>
  <c r="AU70" i="37"/>
  <c r="AU71" i="37"/>
  <c r="AU72" i="37"/>
  <c r="AU73" i="37"/>
  <c r="AU74" i="37"/>
  <c r="AU75" i="37"/>
  <c r="AU76" i="37"/>
  <c r="AU77" i="37"/>
  <c r="AU78" i="37"/>
  <c r="AU79" i="37"/>
  <c r="AU80" i="37"/>
  <c r="AU81" i="37"/>
  <c r="AU82" i="37"/>
  <c r="AU83" i="37"/>
  <c r="AU84" i="37"/>
  <c r="M27" i="154"/>
  <c r="AG8" i="139" s="1"/>
  <c r="M26" i="154"/>
  <c r="M19" i="154"/>
  <c r="A23" i="150"/>
  <c r="A11" i="150"/>
  <c r="A60" i="150"/>
  <c r="A44" i="150"/>
  <c r="A21" i="150"/>
  <c r="A25" i="150"/>
  <c r="A27" i="150"/>
  <c r="A31" i="150"/>
  <c r="A33" i="150"/>
  <c r="A36" i="150"/>
  <c r="A56" i="150"/>
  <c r="A9" i="150"/>
  <c r="A12" i="150"/>
  <c r="A19" i="150"/>
  <c r="A40" i="150"/>
  <c r="A42" i="150"/>
  <c r="A46" i="150"/>
  <c r="A48" i="150"/>
  <c r="A58" i="150"/>
  <c r="A6" i="150"/>
  <c r="A17" i="150"/>
  <c r="A50" i="150"/>
  <c r="A38" i="150"/>
  <c r="A92" i="150"/>
  <c r="A99" i="150"/>
  <c r="A112" i="150"/>
  <c r="A64" i="150"/>
  <c r="A117" i="150"/>
  <c r="A63" i="150"/>
  <c r="A66" i="150"/>
  <c r="A74" i="150"/>
  <c r="A76" i="150"/>
  <c r="A78" i="150"/>
  <c r="A79" i="150"/>
  <c r="A86" i="150"/>
  <c r="A113" i="150"/>
  <c r="A68" i="150"/>
  <c r="A82" i="150"/>
  <c r="A84" i="150"/>
  <c r="A94" i="150"/>
  <c r="A97" i="150"/>
  <c r="A109" i="150"/>
  <c r="A115" i="150"/>
  <c r="A89" i="150"/>
  <c r="A72" i="150"/>
  <c r="A108" i="150"/>
  <c r="A88" i="150"/>
  <c r="A102" i="150"/>
  <c r="A105" i="150"/>
  <c r="A107" i="150"/>
  <c r="A128" i="150"/>
  <c r="A136" i="150"/>
  <c r="A142" i="150"/>
  <c r="A133" i="150"/>
  <c r="A119" i="150"/>
  <c r="A126" i="150"/>
  <c r="A124" i="150"/>
  <c r="A127" i="150"/>
  <c r="A130" i="150"/>
  <c r="A132" i="150"/>
  <c r="A138" i="150"/>
  <c r="A140" i="150"/>
  <c r="A144" i="150"/>
  <c r="A121" i="150"/>
  <c r="A22" i="150"/>
  <c r="A26" i="150"/>
  <c r="A57" i="150"/>
  <c r="A61" i="150"/>
  <c r="A34" i="150"/>
  <c r="A28" i="150"/>
  <c r="A24" i="150"/>
  <c r="A30" i="150"/>
  <c r="A32" i="150"/>
  <c r="A35" i="150"/>
  <c r="A37" i="150"/>
  <c r="A45" i="150"/>
  <c r="A49" i="150"/>
  <c r="A52" i="150"/>
  <c r="A53" i="150"/>
  <c r="A10" i="150"/>
  <c r="A13" i="150"/>
  <c r="A14" i="150"/>
  <c r="A15" i="150"/>
  <c r="A16" i="150"/>
  <c r="A20" i="150"/>
  <c r="A41" i="150"/>
  <c r="A43" i="150"/>
  <c r="A47" i="150"/>
  <c r="A51" i="150"/>
  <c r="A29" i="150"/>
  <c r="A54" i="150"/>
  <c r="A39" i="150"/>
  <c r="A18" i="150"/>
  <c r="A8" i="150"/>
  <c r="A7" i="150"/>
  <c r="A65" i="150"/>
  <c r="A111" i="150"/>
  <c r="A103" i="150"/>
  <c r="A90" i="150"/>
  <c r="A81" i="150"/>
  <c r="A91" i="150"/>
  <c r="A67" i="150"/>
  <c r="A75" i="150"/>
  <c r="A77" i="150"/>
  <c r="A93" i="150"/>
  <c r="A100" i="150"/>
  <c r="A69" i="150"/>
  <c r="A70" i="150"/>
  <c r="A71" i="150"/>
  <c r="A80" i="150"/>
  <c r="A87" i="150"/>
  <c r="A96" i="150"/>
  <c r="A114" i="150"/>
  <c r="A85" i="150"/>
  <c r="A95" i="150"/>
  <c r="A101" i="150"/>
  <c r="A104" i="150"/>
  <c r="A116" i="150"/>
  <c r="A73" i="150"/>
  <c r="A106" i="150"/>
  <c r="A83" i="150"/>
  <c r="A62" i="150"/>
  <c r="A98" i="150"/>
  <c r="A110" i="150"/>
  <c r="A131" i="150"/>
  <c r="A125" i="150"/>
  <c r="A129" i="150"/>
  <c r="A134" i="150"/>
  <c r="A123" i="150"/>
  <c r="A143" i="150"/>
  <c r="A118" i="150"/>
  <c r="A135" i="150"/>
  <c r="A137" i="150"/>
  <c r="A139" i="150"/>
  <c r="A141" i="150"/>
  <c r="A120" i="150"/>
  <c r="A122" i="150"/>
  <c r="A55" i="150"/>
  <c r="A59" i="150"/>
  <c r="L6" i="150"/>
  <c r="M6" i="150" s="1"/>
  <c r="AB14" i="141" l="1"/>
  <c r="AQ6" i="141"/>
  <c r="AM26" i="145"/>
  <c r="AM25" i="145"/>
  <c r="AM24" i="145"/>
  <c r="AM23" i="145"/>
  <c r="AM22" i="145"/>
  <c r="AM21" i="145"/>
  <c r="AM20" i="145"/>
  <c r="AM19" i="145"/>
  <c r="AM18" i="145"/>
  <c r="AM17" i="145"/>
  <c r="AM16" i="145"/>
  <c r="AM15" i="145"/>
  <c r="AM14" i="145"/>
  <c r="AM13" i="145"/>
  <c r="AM12" i="145"/>
  <c r="AM11" i="145"/>
  <c r="AM10" i="145"/>
  <c r="AM9" i="145"/>
  <c r="AM8" i="145"/>
  <c r="AM7" i="145"/>
  <c r="AM6" i="145"/>
  <c r="AM26" i="143"/>
  <c r="AM25" i="143"/>
  <c r="AM24" i="143"/>
  <c r="AM23" i="143"/>
  <c r="AM22" i="143"/>
  <c r="AM21" i="143"/>
  <c r="AM20" i="143"/>
  <c r="AM19" i="143"/>
  <c r="AM18" i="143"/>
  <c r="AM17" i="143"/>
  <c r="AM16" i="143"/>
  <c r="AM15" i="143"/>
  <c r="AM14" i="143"/>
  <c r="AM13" i="143"/>
  <c r="AM12" i="143"/>
  <c r="AM11" i="143"/>
  <c r="AM10" i="143"/>
  <c r="AM9" i="143"/>
  <c r="AM8" i="143"/>
  <c r="AM7" i="143"/>
  <c r="AM6" i="143"/>
  <c r="AT26" i="139"/>
  <c r="AT25" i="139"/>
  <c r="AT24" i="139"/>
  <c r="AT23" i="139"/>
  <c r="AT22" i="139"/>
  <c r="AT21" i="139"/>
  <c r="AT20" i="139"/>
  <c r="AT19" i="139"/>
  <c r="AT18" i="139"/>
  <c r="AT17" i="139"/>
  <c r="AT16" i="139"/>
  <c r="AT15" i="139"/>
  <c r="AT14" i="139"/>
  <c r="AT13" i="139"/>
  <c r="AT12" i="139"/>
  <c r="AT11" i="139"/>
  <c r="AT10" i="139"/>
  <c r="AT9" i="139"/>
  <c r="AT8" i="139"/>
  <c r="AT7" i="139"/>
  <c r="AT6" i="139"/>
  <c r="AS26" i="137"/>
  <c r="AY13" i="37"/>
  <c r="AY21" i="37"/>
  <c r="AY29" i="37"/>
  <c r="AY37" i="37"/>
  <c r="AY45" i="37"/>
  <c r="AY53" i="37"/>
  <c r="AY60" i="37"/>
  <c r="BA14" i="135"/>
  <c r="BA22" i="135"/>
  <c r="BA28" i="135"/>
  <c r="AQ10" i="134"/>
  <c r="AQ18" i="134"/>
  <c r="AQ26" i="134"/>
  <c r="AQ32" i="134"/>
  <c r="AQ35" i="134"/>
  <c r="AQ6" i="134"/>
  <c r="AY62" i="37"/>
  <c r="AQ16" i="134"/>
  <c r="AS22" i="137"/>
  <c r="AS18" i="137"/>
  <c r="AS14" i="137"/>
  <c r="AS10" i="137"/>
  <c r="AS6" i="137"/>
  <c r="AY8" i="37"/>
  <c r="AY16" i="37"/>
  <c r="AY24" i="37"/>
  <c r="AY32" i="37"/>
  <c r="AY40" i="37"/>
  <c r="AY48" i="37"/>
  <c r="AY56" i="37"/>
  <c r="BA7" i="140"/>
  <c r="BA11" i="140"/>
  <c r="BA14" i="140"/>
  <c r="BA18" i="140"/>
  <c r="BA22" i="140"/>
  <c r="BA26" i="140"/>
  <c r="BA30" i="140"/>
  <c r="BA34" i="140"/>
  <c r="BA38" i="140"/>
  <c r="BA42" i="140"/>
  <c r="BA7" i="135"/>
  <c r="BA15" i="135"/>
  <c r="BA23" i="135"/>
  <c r="AQ11" i="134"/>
  <c r="AQ19" i="134"/>
  <c r="AQ27" i="134"/>
  <c r="AQ38" i="134"/>
  <c r="BA6" i="140"/>
  <c r="AY15" i="37"/>
  <c r="AY55" i="37"/>
  <c r="AQ37" i="134"/>
  <c r="AY11" i="37"/>
  <c r="AY19" i="37"/>
  <c r="AY27" i="37"/>
  <c r="AY35" i="37"/>
  <c r="AY43" i="37"/>
  <c r="AY51" i="37"/>
  <c r="BA8" i="135"/>
  <c r="BA16" i="135"/>
  <c r="BA24" i="135"/>
  <c r="BA29" i="135"/>
  <c r="AQ12" i="134"/>
  <c r="AQ20" i="134"/>
  <c r="AQ28" i="134"/>
  <c r="AQ33" i="134"/>
  <c r="AY7" i="37"/>
  <c r="AY47" i="37"/>
  <c r="BA12" i="135"/>
  <c r="BA27" i="135"/>
  <c r="AQ24" i="134"/>
  <c r="AS23" i="137"/>
  <c r="AS19" i="137"/>
  <c r="AS15" i="137"/>
  <c r="AS11" i="137"/>
  <c r="AS7" i="137"/>
  <c r="AY14" i="37"/>
  <c r="AY22" i="37"/>
  <c r="AY30" i="37"/>
  <c r="AY38" i="37"/>
  <c r="AY46" i="37"/>
  <c r="AY54" i="37"/>
  <c r="AY61" i="37"/>
  <c r="BA8" i="140"/>
  <c r="BA12" i="140"/>
  <c r="BA15" i="140"/>
  <c r="BA19" i="140"/>
  <c r="BA23" i="140"/>
  <c r="BA27" i="140"/>
  <c r="BA31" i="140"/>
  <c r="BA35" i="140"/>
  <c r="BA39" i="140"/>
  <c r="BA9" i="135"/>
  <c r="BA17" i="135"/>
  <c r="BA25" i="135"/>
  <c r="AQ13" i="134"/>
  <c r="AQ21" i="134"/>
  <c r="AQ29" i="134"/>
  <c r="AQ36" i="134"/>
  <c r="AY23" i="37"/>
  <c r="AQ31" i="134"/>
  <c r="AY9" i="37"/>
  <c r="AY17" i="37"/>
  <c r="AY25" i="37"/>
  <c r="AY33" i="37"/>
  <c r="AY41" i="37"/>
  <c r="AY49" i="37"/>
  <c r="AY57" i="37"/>
  <c r="BA10" i="135"/>
  <c r="BA18" i="135"/>
  <c r="BA26" i="135"/>
  <c r="BA30" i="135"/>
  <c r="AQ14" i="134"/>
  <c r="AQ22" i="134"/>
  <c r="AQ30" i="134"/>
  <c r="AQ39" i="134"/>
  <c r="AY39" i="37"/>
  <c r="BA20" i="135"/>
  <c r="AQ8" i="134"/>
  <c r="AS25" i="137"/>
  <c r="AS24" i="137"/>
  <c r="AS20" i="137"/>
  <c r="AS16" i="137"/>
  <c r="AS12" i="137"/>
  <c r="AS8" i="137"/>
  <c r="AY12" i="37"/>
  <c r="AY20" i="37"/>
  <c r="AY28" i="37"/>
  <c r="AY36" i="37"/>
  <c r="AY44" i="37"/>
  <c r="AY52" i="37"/>
  <c r="AY59" i="37"/>
  <c r="BA9" i="140"/>
  <c r="BA13" i="140"/>
  <c r="BA16" i="140"/>
  <c r="BA20" i="140"/>
  <c r="BA24" i="140"/>
  <c r="BA28" i="140"/>
  <c r="BA32" i="140"/>
  <c r="BA36" i="140"/>
  <c r="BA40" i="140"/>
  <c r="BA11" i="135"/>
  <c r="BA19" i="135"/>
  <c r="AQ7" i="134"/>
  <c r="AQ15" i="134"/>
  <c r="AQ23" i="134"/>
  <c r="AQ34" i="134"/>
  <c r="AY31" i="37"/>
  <c r="AS17" i="137"/>
  <c r="BA29" i="140"/>
  <c r="BA13" i="135"/>
  <c r="AQ25" i="134"/>
  <c r="BA17" i="140"/>
  <c r="BA21" i="135"/>
  <c r="BA33" i="140"/>
  <c r="AQ9" i="134"/>
  <c r="BA10" i="140"/>
  <c r="BA41" i="140"/>
  <c r="AS9" i="137"/>
  <c r="AY10" i="37"/>
  <c r="AS21" i="137"/>
  <c r="AY18" i="37"/>
  <c r="BA37" i="140"/>
  <c r="AY26" i="37"/>
  <c r="BA25" i="140"/>
  <c r="AY50" i="37"/>
  <c r="AS13" i="137"/>
  <c r="AQ6" i="142"/>
  <c r="AY34" i="37"/>
  <c r="AY42" i="37"/>
  <c r="BA21" i="140"/>
  <c r="AY58" i="37"/>
  <c r="AQ17" i="134"/>
  <c r="AN40" i="142"/>
  <c r="AN58" i="142"/>
  <c r="AN62" i="142"/>
  <c r="AN66" i="142"/>
  <c r="AN70" i="142"/>
  <c r="AN74" i="142"/>
  <c r="AE79" i="134"/>
  <c r="AN76" i="134"/>
  <c r="AN72" i="134"/>
  <c r="AN68" i="134"/>
  <c r="AN64" i="134"/>
  <c r="AN60" i="134"/>
  <c r="AN42" i="134"/>
  <c r="AK62" i="135"/>
  <c r="AX59" i="135"/>
  <c r="AX55" i="135"/>
  <c r="AX51" i="135"/>
  <c r="AX47" i="135"/>
  <c r="AX43" i="135"/>
  <c r="AX39" i="135"/>
  <c r="AX35" i="135"/>
  <c r="AX31" i="135"/>
  <c r="AJ85" i="140"/>
  <c r="AJ81" i="140"/>
  <c r="AJ75" i="140"/>
  <c r="AJ71" i="140"/>
  <c r="AJ67" i="140"/>
  <c r="AJ63" i="140"/>
  <c r="AX58" i="140"/>
  <c r="AX54" i="140"/>
  <c r="AX50" i="140"/>
  <c r="AX46" i="140"/>
  <c r="AX36" i="135"/>
  <c r="AJ84" i="140"/>
  <c r="AJ70" i="140"/>
  <c r="AX59" i="140"/>
  <c r="AX51" i="140"/>
  <c r="AX43" i="140"/>
  <c r="AX58" i="135"/>
  <c r="AJ86" i="140"/>
  <c r="AX49" i="140"/>
  <c r="AN37" i="142"/>
  <c r="AM75" i="134"/>
  <c r="AW58" i="135"/>
  <c r="AW42" i="135"/>
  <c r="AW34" i="135"/>
  <c r="AW57" i="140"/>
  <c r="AM36" i="142"/>
  <c r="AM39" i="142"/>
  <c r="AM57" i="142"/>
  <c r="AM61" i="142"/>
  <c r="AM65" i="142"/>
  <c r="AM69" i="142"/>
  <c r="AM73" i="142"/>
  <c r="AE76" i="142"/>
  <c r="AE65" i="141"/>
  <c r="AM76" i="134"/>
  <c r="AM72" i="134"/>
  <c r="AM68" i="134"/>
  <c r="AM64" i="134"/>
  <c r="AM60" i="134"/>
  <c r="AM42" i="134"/>
  <c r="AW59" i="135"/>
  <c r="AW55" i="135"/>
  <c r="AW51" i="135"/>
  <c r="AW47" i="135"/>
  <c r="AW43" i="135"/>
  <c r="AW39" i="135"/>
  <c r="AW35" i="135"/>
  <c r="AW31" i="135"/>
  <c r="AJ78" i="140"/>
  <c r="AW58" i="140"/>
  <c r="AW54" i="140"/>
  <c r="AW50" i="140"/>
  <c r="AW46" i="140"/>
  <c r="AX32" i="135"/>
  <c r="AJ74" i="140"/>
  <c r="AJ66" i="140"/>
  <c r="AX55" i="140"/>
  <c r="AX47" i="140"/>
  <c r="AN59" i="134"/>
  <c r="AX50" i="135"/>
  <c r="AX38" i="135"/>
  <c r="AJ72" i="140"/>
  <c r="AJ64" i="140"/>
  <c r="AX61" i="140"/>
  <c r="AX57" i="140"/>
  <c r="AM66" i="142"/>
  <c r="AM41" i="134"/>
  <c r="AW54" i="135"/>
  <c r="AN36" i="142"/>
  <c r="AN39" i="142"/>
  <c r="AN57" i="142"/>
  <c r="AN61" i="142"/>
  <c r="AN65" i="142"/>
  <c r="AN69" i="142"/>
  <c r="AN73" i="142"/>
  <c r="AE78" i="134"/>
  <c r="AN73" i="134"/>
  <c r="AN69" i="134"/>
  <c r="AN65" i="134"/>
  <c r="AN61" i="134"/>
  <c r="AN43" i="134"/>
  <c r="AK65" i="135"/>
  <c r="AK61" i="135"/>
  <c r="AX56" i="135"/>
  <c r="AX52" i="135"/>
  <c r="AX48" i="135"/>
  <c r="AX44" i="135"/>
  <c r="AX40" i="135"/>
  <c r="AN41" i="134"/>
  <c r="AX34" i="135"/>
  <c r="AJ68" i="140"/>
  <c r="AX45" i="140"/>
  <c r="AM70" i="142"/>
  <c r="AM59" i="134"/>
  <c r="AW38" i="135"/>
  <c r="AW53" i="140"/>
  <c r="AM38" i="142"/>
  <c r="AM42" i="142"/>
  <c r="AM60" i="142"/>
  <c r="AM64" i="142"/>
  <c r="AM68" i="142"/>
  <c r="AM72" i="142"/>
  <c r="AE77" i="142"/>
  <c r="AM73" i="134"/>
  <c r="AM69" i="134"/>
  <c r="AM65" i="134"/>
  <c r="AM61" i="134"/>
  <c r="AM43" i="134"/>
  <c r="AW56" i="135"/>
  <c r="AW52" i="135"/>
  <c r="AW48" i="135"/>
  <c r="AW44" i="135"/>
  <c r="AW40" i="135"/>
  <c r="AW36" i="135"/>
  <c r="AW32" i="135"/>
  <c r="AJ80" i="140"/>
  <c r="AJ62" i="140"/>
  <c r="AW59" i="140"/>
  <c r="AW55" i="140"/>
  <c r="AW51" i="140"/>
  <c r="AW47" i="140"/>
  <c r="AW43" i="140"/>
  <c r="AN41" i="142"/>
  <c r="AN63" i="142"/>
  <c r="AN71" i="142"/>
  <c r="AN75" i="134"/>
  <c r="AN63" i="134"/>
  <c r="AX46" i="135"/>
  <c r="AJ76" i="140"/>
  <c r="AX53" i="140"/>
  <c r="AM58" i="142"/>
  <c r="AM67" i="134"/>
  <c r="AW50" i="135"/>
  <c r="AW45" i="140"/>
  <c r="AN38" i="142"/>
  <c r="AN42" i="142"/>
  <c r="AN60" i="142"/>
  <c r="AN64" i="142"/>
  <c r="AN68" i="142"/>
  <c r="AN72" i="142"/>
  <c r="AE67" i="141"/>
  <c r="AN74" i="134"/>
  <c r="AN70" i="134"/>
  <c r="AN66" i="134"/>
  <c r="AN62" i="134"/>
  <c r="AN58" i="134"/>
  <c r="AN40" i="134"/>
  <c r="AK64" i="135"/>
  <c r="AX57" i="135"/>
  <c r="AX53" i="135"/>
  <c r="AX49" i="135"/>
  <c r="AX45" i="135"/>
  <c r="AX41" i="135"/>
  <c r="AX37" i="135"/>
  <c r="AX33" i="135"/>
  <c r="AJ83" i="140"/>
  <c r="AJ77" i="140"/>
  <c r="AJ73" i="140"/>
  <c r="AJ69" i="140"/>
  <c r="AJ65" i="140"/>
  <c r="AX60" i="140"/>
  <c r="AX56" i="140"/>
  <c r="AX52" i="140"/>
  <c r="AX48" i="140"/>
  <c r="AX44" i="140"/>
  <c r="AM37" i="142"/>
  <c r="AN59" i="142"/>
  <c r="AN75" i="142"/>
  <c r="AN71" i="134"/>
  <c r="AK63" i="135"/>
  <c r="AX42" i="135"/>
  <c r="AJ79" i="140"/>
  <c r="AM40" i="142"/>
  <c r="AM74" i="142"/>
  <c r="AM63" i="134"/>
  <c r="AW61" i="140"/>
  <c r="AM41" i="142"/>
  <c r="AM59" i="142"/>
  <c r="AM63" i="142"/>
  <c r="AM67" i="142"/>
  <c r="AM71" i="142"/>
  <c r="AM75" i="142"/>
  <c r="AE77" i="134"/>
  <c r="AM74" i="134"/>
  <c r="AM70" i="134"/>
  <c r="AM66" i="134"/>
  <c r="AM62" i="134"/>
  <c r="AM58" i="134"/>
  <c r="AM40" i="134"/>
  <c r="AK60" i="135"/>
  <c r="AW57" i="135"/>
  <c r="AW53" i="135"/>
  <c r="AW49" i="135"/>
  <c r="AW45" i="135"/>
  <c r="AW41" i="135"/>
  <c r="AW37" i="135"/>
  <c r="AW33" i="135"/>
  <c r="AW60" i="140"/>
  <c r="AW56" i="140"/>
  <c r="AW52" i="140"/>
  <c r="AW48" i="140"/>
  <c r="AW44" i="140"/>
  <c r="AY6" i="37"/>
  <c r="AN67" i="142"/>
  <c r="AE66" i="141"/>
  <c r="AN67" i="134"/>
  <c r="AX54" i="135"/>
  <c r="AJ82" i="140"/>
  <c r="AM62" i="142"/>
  <c r="AM71" i="134"/>
  <c r="AW46" i="135"/>
  <c r="AW49" i="140"/>
  <c r="BF8" i="143"/>
  <c r="BF12" i="143"/>
  <c r="BF16" i="143"/>
  <c r="BF20" i="143"/>
  <c r="BF24" i="143"/>
  <c r="BF28" i="143"/>
  <c r="BF32" i="143"/>
  <c r="BF36" i="143"/>
  <c r="BF40" i="143"/>
  <c r="BF44" i="143"/>
  <c r="BF48" i="143"/>
  <c r="BF6" i="143"/>
  <c r="BH10" i="145"/>
  <c r="BH14" i="145"/>
  <c r="BH18" i="145"/>
  <c r="BH22" i="145"/>
  <c r="BH26" i="145"/>
  <c r="BH30" i="145"/>
  <c r="BH34" i="145"/>
  <c r="BH38" i="145"/>
  <c r="BH42" i="145"/>
  <c r="BH46" i="145"/>
  <c r="BH50" i="145"/>
  <c r="BH32" i="145"/>
  <c r="BH40" i="145"/>
  <c r="BI12" i="145"/>
  <c r="BI32" i="145"/>
  <c r="BI6" i="145"/>
  <c r="BF27" i="143"/>
  <c r="BF51" i="143"/>
  <c r="BH25" i="145"/>
  <c r="BG15" i="143"/>
  <c r="BG35" i="143"/>
  <c r="BG51" i="143"/>
  <c r="BI21" i="145"/>
  <c r="BI33" i="145"/>
  <c r="BG8" i="143"/>
  <c r="BG12" i="143"/>
  <c r="BG16" i="143"/>
  <c r="BG20" i="143"/>
  <c r="BG24" i="143"/>
  <c r="BG28" i="143"/>
  <c r="BG32" i="143"/>
  <c r="BG36" i="143"/>
  <c r="BG40" i="143"/>
  <c r="BG44" i="143"/>
  <c r="BG48" i="143"/>
  <c r="BG6" i="143"/>
  <c r="BI10" i="145"/>
  <c r="BI14" i="145"/>
  <c r="BI18" i="145"/>
  <c r="BI22" i="145"/>
  <c r="BI26" i="145"/>
  <c r="BI30" i="145"/>
  <c r="BI34" i="145"/>
  <c r="BI38" i="145"/>
  <c r="BI42" i="145"/>
  <c r="BI46" i="145"/>
  <c r="BI50" i="145"/>
  <c r="BH28" i="145"/>
  <c r="BH44" i="145"/>
  <c r="BI20" i="145"/>
  <c r="BI44" i="145"/>
  <c r="BF19" i="143"/>
  <c r="BF43" i="143"/>
  <c r="BH13" i="145"/>
  <c r="BH33" i="145"/>
  <c r="BH37" i="145"/>
  <c r="BG11" i="143"/>
  <c r="BG31" i="143"/>
  <c r="BG47" i="143"/>
  <c r="BI25" i="145"/>
  <c r="BI45" i="145"/>
  <c r="BF9" i="143"/>
  <c r="BF13" i="143"/>
  <c r="BF17" i="143"/>
  <c r="BF21" i="143"/>
  <c r="BF25" i="143"/>
  <c r="BF29" i="143"/>
  <c r="BF33" i="143"/>
  <c r="BF37" i="143"/>
  <c r="BF41" i="143"/>
  <c r="BF45" i="143"/>
  <c r="BF49" i="143"/>
  <c r="BG7" i="143"/>
  <c r="BH11" i="145"/>
  <c r="BH15" i="145"/>
  <c r="BH19" i="145"/>
  <c r="BH23" i="145"/>
  <c r="BH27" i="145"/>
  <c r="BH31" i="145"/>
  <c r="BH35" i="145"/>
  <c r="BH39" i="145"/>
  <c r="BH43" i="145"/>
  <c r="BH47" i="145"/>
  <c r="BH51" i="145"/>
  <c r="BH24" i="145"/>
  <c r="BH6" i="145"/>
  <c r="BI36" i="145"/>
  <c r="BF11" i="143"/>
  <c r="BF39" i="143"/>
  <c r="BH17" i="145"/>
  <c r="BH29" i="145"/>
  <c r="BH41" i="145"/>
  <c r="BI7" i="145"/>
  <c r="BG27" i="143"/>
  <c r="BG43" i="143"/>
  <c r="BI9" i="145"/>
  <c r="BI41" i="145"/>
  <c r="BG9" i="143"/>
  <c r="BG13" i="143"/>
  <c r="BG17" i="143"/>
  <c r="BG21" i="143"/>
  <c r="BG25" i="143"/>
  <c r="BG29" i="143"/>
  <c r="BG33" i="143"/>
  <c r="BG37" i="143"/>
  <c r="BG41" i="143"/>
  <c r="BG45" i="143"/>
  <c r="BG49" i="143"/>
  <c r="BF7" i="143"/>
  <c r="BI11" i="145"/>
  <c r="BI15" i="145"/>
  <c r="BI19" i="145"/>
  <c r="BI23" i="145"/>
  <c r="BI27" i="145"/>
  <c r="BI31" i="145"/>
  <c r="BI35" i="145"/>
  <c r="BI39" i="145"/>
  <c r="BI43" i="145"/>
  <c r="BI47" i="145"/>
  <c r="BI51" i="145"/>
  <c r="BH20" i="145"/>
  <c r="BH48" i="145"/>
  <c r="BI24" i="145"/>
  <c r="BI40" i="145"/>
  <c r="BF15" i="143"/>
  <c r="BF35" i="143"/>
  <c r="BF47" i="143"/>
  <c r="BH21" i="145"/>
  <c r="BH49" i="145"/>
  <c r="BG19" i="143"/>
  <c r="BG39" i="143"/>
  <c r="BI13" i="145"/>
  <c r="BF10" i="143"/>
  <c r="BF14" i="143"/>
  <c r="BF18" i="143"/>
  <c r="BF22" i="143"/>
  <c r="BF26" i="143"/>
  <c r="BF30" i="143"/>
  <c r="BF34" i="143"/>
  <c r="BF38" i="143"/>
  <c r="BF42" i="143"/>
  <c r="BF46" i="143"/>
  <c r="BF50" i="143"/>
  <c r="BH8" i="145"/>
  <c r="BH12" i="145"/>
  <c r="BH16" i="145"/>
  <c r="BH36" i="145"/>
  <c r="BI16" i="145"/>
  <c r="BI28" i="145"/>
  <c r="BI48" i="145"/>
  <c r="BF23" i="143"/>
  <c r="BF31" i="143"/>
  <c r="BH9" i="145"/>
  <c r="BH45" i="145"/>
  <c r="BG23" i="143"/>
  <c r="BI17" i="145"/>
  <c r="BI49" i="145"/>
  <c r="BG10" i="143"/>
  <c r="BG14" i="143"/>
  <c r="BG18" i="143"/>
  <c r="BG22" i="143"/>
  <c r="BG26" i="143"/>
  <c r="BG30" i="143"/>
  <c r="BG34" i="143"/>
  <c r="BG38" i="143"/>
  <c r="BG42" i="143"/>
  <c r="BG46" i="143"/>
  <c r="BG50" i="143"/>
  <c r="BI8" i="145"/>
  <c r="BI29" i="145"/>
  <c r="BI37" i="145"/>
  <c r="BH7" i="145"/>
  <c r="AJ63" i="37"/>
  <c r="AJ66" i="37"/>
  <c r="AJ69" i="37"/>
  <c r="AJ73" i="37"/>
  <c r="AJ77" i="37"/>
  <c r="AJ81" i="37"/>
  <c r="AJ67" i="37"/>
  <c r="AJ75" i="37"/>
  <c r="AJ83" i="37"/>
  <c r="AJ72" i="37"/>
  <c r="AJ80" i="37"/>
  <c r="AJ64" i="37"/>
  <c r="AJ70" i="37"/>
  <c r="AJ74" i="37"/>
  <c r="AJ78" i="37"/>
  <c r="AJ82" i="37"/>
  <c r="AJ65" i="37"/>
  <c r="AJ71" i="37"/>
  <c r="AJ79" i="37"/>
  <c r="AJ68" i="37"/>
  <c r="AJ76" i="37"/>
  <c r="AJ84" i="37"/>
  <c r="AN52" i="137"/>
  <c r="M43" i="153"/>
  <c r="A43" i="153"/>
  <c r="M10" i="153"/>
  <c r="M18" i="153"/>
  <c r="M19" i="153"/>
  <c r="M37" i="153"/>
  <c r="M27" i="153"/>
  <c r="M28" i="153"/>
  <c r="M8" i="153"/>
  <c r="A56" i="153"/>
  <c r="A52" i="153"/>
  <c r="M51" i="153"/>
  <c r="A51" i="153"/>
  <c r="M36" i="153"/>
  <c r="M12" i="153"/>
  <c r="M45" i="153"/>
  <c r="M20" i="153"/>
  <c r="M11" i="153"/>
  <c r="M22" i="153"/>
  <c r="A59" i="153"/>
  <c r="M6" i="153"/>
  <c r="A54" i="153"/>
  <c r="A53" i="153"/>
  <c r="M32" i="153"/>
  <c r="M44" i="153"/>
  <c r="A44" i="153"/>
  <c r="M49" i="153"/>
  <c r="A49" i="153"/>
  <c r="M40" i="153"/>
  <c r="A61" i="153"/>
  <c r="A58" i="153"/>
  <c r="M33" i="153"/>
  <c r="M34" i="153"/>
  <c r="M39" i="153"/>
  <c r="M46" i="153"/>
  <c r="A46" i="153"/>
  <c r="M35" i="153"/>
  <c r="M48" i="153"/>
  <c r="A48" i="153"/>
  <c r="M29" i="153"/>
  <c r="M25" i="153"/>
  <c r="M23" i="153"/>
  <c r="M14" i="153"/>
  <c r="M24" i="153"/>
  <c r="M38" i="153"/>
  <c r="M31" i="153"/>
  <c r="M26" i="153"/>
  <c r="A57" i="153"/>
  <c r="M15" i="153"/>
  <c r="M21" i="153"/>
  <c r="M7" i="153"/>
  <c r="M30" i="153"/>
  <c r="M9" i="153"/>
  <c r="M47" i="153"/>
  <c r="A47" i="153"/>
  <c r="M41" i="153"/>
  <c r="M42" i="153"/>
  <c r="A42" i="153"/>
  <c r="M50" i="153"/>
  <c r="A50" i="153"/>
  <c r="M13" i="153"/>
  <c r="A1" i="153"/>
  <c r="AQ10" i="143" l="1"/>
  <c r="AX12" i="137"/>
  <c r="AX20" i="137"/>
  <c r="AX28" i="137"/>
  <c r="AX36" i="137"/>
  <c r="AX44" i="137"/>
  <c r="AX52" i="137"/>
  <c r="AQ9" i="143"/>
  <c r="AQ11" i="143"/>
  <c r="AX13" i="137"/>
  <c r="AX21" i="137"/>
  <c r="AX29" i="137"/>
  <c r="AX37" i="137"/>
  <c r="AX45" i="137"/>
  <c r="AX6" i="137"/>
  <c r="AX43" i="137"/>
  <c r="AQ12" i="143"/>
  <c r="AX14" i="137"/>
  <c r="AX22" i="137"/>
  <c r="AX30" i="137"/>
  <c r="AX38" i="137"/>
  <c r="AX46" i="137"/>
  <c r="AX11" i="137"/>
  <c r="AX7" i="137"/>
  <c r="AX15" i="137"/>
  <c r="AX23" i="137"/>
  <c r="AX31" i="137"/>
  <c r="AX39" i="137"/>
  <c r="AX47" i="137"/>
  <c r="AX35" i="137"/>
  <c r="AX8" i="137"/>
  <c r="AX16" i="137"/>
  <c r="AX24" i="137"/>
  <c r="AX32" i="137"/>
  <c r="AX40" i="137"/>
  <c r="AX48" i="137"/>
  <c r="AX19" i="137"/>
  <c r="AQ7" i="143"/>
  <c r="AX9" i="137"/>
  <c r="AX17" i="137"/>
  <c r="AX25" i="137"/>
  <c r="AX33" i="137"/>
  <c r="AX41" i="137"/>
  <c r="AX49" i="137"/>
  <c r="AX51" i="137"/>
  <c r="AQ8" i="143"/>
  <c r="AX10" i="137"/>
  <c r="AX18" i="137"/>
  <c r="AX26" i="137"/>
  <c r="AX34" i="137"/>
  <c r="AX42" i="137"/>
  <c r="AX50" i="137"/>
  <c r="AX27" i="137"/>
  <c r="BF29" i="37"/>
  <c r="BF27" i="37"/>
  <c r="BF52" i="37"/>
  <c r="BG22" i="140"/>
  <c r="AU15" i="134"/>
  <c r="AU8" i="134"/>
  <c r="AU23" i="134"/>
  <c r="AU25" i="134"/>
  <c r="AU13" i="134"/>
  <c r="AU21" i="134"/>
  <c r="AU16" i="134"/>
  <c r="AU19" i="134"/>
  <c r="AU17" i="134"/>
  <c r="AU12" i="134"/>
  <c r="AU22" i="134"/>
  <c r="AU24" i="134"/>
  <c r="AU20" i="134"/>
  <c r="AU11" i="134"/>
  <c r="AU18" i="134"/>
  <c r="AU10" i="134"/>
  <c r="AU7" i="134"/>
  <c r="AU26" i="134"/>
  <c r="AU9" i="134"/>
  <c r="AU14" i="134"/>
  <c r="BF42" i="37"/>
  <c r="BC51" i="139"/>
  <c r="BC50" i="139"/>
  <c r="BC49" i="139"/>
  <c r="BF23" i="37"/>
  <c r="BG26" i="37"/>
  <c r="AU39" i="134"/>
  <c r="AX34" i="139"/>
  <c r="AQ41" i="145"/>
  <c r="AR24" i="145"/>
  <c r="AQ21" i="143"/>
  <c r="AW29" i="137"/>
  <c r="AU17" i="141"/>
  <c r="BH43" i="135"/>
  <c r="BH12" i="135"/>
  <c r="AU6" i="134"/>
  <c r="AU32" i="134"/>
  <c r="AX23" i="139"/>
  <c r="AR15" i="145"/>
  <c r="AQ30" i="143"/>
  <c r="AW19" i="137"/>
  <c r="AU25" i="141"/>
  <c r="BH38" i="135"/>
  <c r="BH7" i="135"/>
  <c r="BG46" i="140"/>
  <c r="AR42" i="145"/>
  <c r="AR26" i="145"/>
  <c r="AR18" i="143"/>
  <c r="AR50" i="143"/>
  <c r="AU8" i="142"/>
  <c r="BI49" i="135"/>
  <c r="BI18" i="135"/>
  <c r="BH57" i="140"/>
  <c r="AU29" i="134"/>
  <c r="AX20" i="139"/>
  <c r="AQ48" i="145"/>
  <c r="AQ32" i="145"/>
  <c r="AR6" i="145"/>
  <c r="AQ35" i="143"/>
  <c r="AW9" i="137"/>
  <c r="BH65" i="135"/>
  <c r="BH33" i="135"/>
  <c r="BG73" i="140"/>
  <c r="AQ22" i="145"/>
  <c r="AU38" i="134"/>
  <c r="AX29" i="139"/>
  <c r="AR13" i="145"/>
  <c r="AQ32" i="143"/>
  <c r="AW15" i="137"/>
  <c r="AU29" i="141"/>
  <c r="BH36" i="135"/>
  <c r="BG76" i="140"/>
  <c r="BG44" i="140"/>
  <c r="AR47" i="145"/>
  <c r="AR31" i="145"/>
  <c r="AR8" i="143"/>
  <c r="AR40" i="143"/>
  <c r="AU28" i="142"/>
  <c r="BI59" i="135"/>
  <c r="BI27" i="135"/>
  <c r="AQ8" i="145"/>
  <c r="BI30" i="135"/>
  <c r="BH27" i="140"/>
  <c r="BG28" i="37"/>
  <c r="BF20" i="37"/>
  <c r="AW8" i="137"/>
  <c r="AR25" i="143"/>
  <c r="BI13" i="135"/>
  <c r="BH22" i="140"/>
  <c r="BG37" i="37"/>
  <c r="BH72" i="140"/>
  <c r="AR11" i="143"/>
  <c r="BH26" i="140"/>
  <c r="BG30" i="37"/>
  <c r="BF22" i="37"/>
  <c r="BI64" i="135"/>
  <c r="AU22" i="142"/>
  <c r="BG47" i="140"/>
  <c r="BH10" i="140"/>
  <c r="BG55" i="37"/>
  <c r="BF47" i="37"/>
  <c r="BF11" i="37"/>
  <c r="AU43" i="134"/>
  <c r="AX38" i="139"/>
  <c r="AQ39" i="145"/>
  <c r="AR20" i="145"/>
  <c r="AQ25" i="143"/>
  <c r="AW21" i="137"/>
  <c r="BH39" i="135"/>
  <c r="BH8" i="135"/>
  <c r="AQ24" i="145"/>
  <c r="AU36" i="134"/>
  <c r="AX27" i="139"/>
  <c r="AR11" i="145"/>
  <c r="AQ34" i="143"/>
  <c r="AW11" i="137"/>
  <c r="AU33" i="141"/>
  <c r="BH34" i="135"/>
  <c r="BG74" i="140"/>
  <c r="BG42" i="140"/>
  <c r="AR40" i="145"/>
  <c r="AQ23" i="145"/>
  <c r="AR22" i="143"/>
  <c r="AW34" i="137"/>
  <c r="AU12" i="141"/>
  <c r="BI45" i="135"/>
  <c r="BI14" i="135"/>
  <c r="BH53" i="140"/>
  <c r="AU33" i="134"/>
  <c r="AX24" i="139"/>
  <c r="AQ46" i="145"/>
  <c r="AQ30" i="145"/>
  <c r="AQ39" i="143"/>
  <c r="AU31" i="142"/>
  <c r="BH61" i="135"/>
  <c r="BH29" i="135"/>
  <c r="BG69" i="140"/>
  <c r="AU42" i="134"/>
  <c r="AX33" i="139"/>
  <c r="AR9" i="145"/>
  <c r="AQ36" i="143"/>
  <c r="AW7" i="137"/>
  <c r="BH64" i="135"/>
  <c r="BH32" i="135"/>
  <c r="BG72" i="140"/>
  <c r="BG40" i="140"/>
  <c r="AR45" i="145"/>
  <c r="AR29" i="145"/>
  <c r="AR12" i="143"/>
  <c r="AR44" i="143"/>
  <c r="AU20" i="142"/>
  <c r="BI55" i="135"/>
  <c r="BI24" i="135"/>
  <c r="AR7" i="143"/>
  <c r="BI15" i="135"/>
  <c r="BG23" i="140"/>
  <c r="BG36" i="37"/>
  <c r="BF28" i="37"/>
  <c r="BH23" i="140"/>
  <c r="AR41" i="143"/>
  <c r="BH68" i="140"/>
  <c r="BH18" i="140"/>
  <c r="BG45" i="37"/>
  <c r="BF37" i="37"/>
  <c r="BH38" i="140"/>
  <c r="AR27" i="143"/>
  <c r="BI11" i="135"/>
  <c r="BG38" i="37"/>
  <c r="BF30" i="37"/>
  <c r="BG51" i="140"/>
  <c r="BG41" i="140"/>
  <c r="BH6" i="140"/>
  <c r="BG62" i="37"/>
  <c r="BF55" i="37"/>
  <c r="BF51" i="37"/>
  <c r="BI54" i="135"/>
  <c r="BG35" i="140"/>
  <c r="BG8" i="37"/>
  <c r="BG71" i="37"/>
  <c r="BF63" i="37"/>
  <c r="AR17" i="143"/>
  <c r="AX10" i="139"/>
  <c r="AX42" i="139"/>
  <c r="AQ37" i="145"/>
  <c r="AR16" i="145"/>
  <c r="AQ29" i="143"/>
  <c r="AW13" i="137"/>
  <c r="AU31" i="141"/>
  <c r="BH35" i="135"/>
  <c r="BG75" i="140"/>
  <c r="AU40" i="134"/>
  <c r="AX31" i="139"/>
  <c r="AR7" i="145"/>
  <c r="AQ38" i="143"/>
  <c r="AU33" i="142"/>
  <c r="BH62" i="135"/>
  <c r="BH30" i="135"/>
  <c r="BG70" i="140"/>
  <c r="BG38" i="140"/>
  <c r="AR38" i="145"/>
  <c r="AQ19" i="145"/>
  <c r="AR26" i="143"/>
  <c r="AW26" i="137"/>
  <c r="AU20" i="141"/>
  <c r="BI41" i="135"/>
  <c r="BI10" i="135"/>
  <c r="BH49" i="140"/>
  <c r="AU37" i="134"/>
  <c r="AX28" i="139"/>
  <c r="AQ44" i="145"/>
  <c r="AQ28" i="145"/>
  <c r="AQ43" i="143"/>
  <c r="AU23" i="142"/>
  <c r="BH57" i="135"/>
  <c r="BH26" i="135"/>
  <c r="BG65" i="140"/>
  <c r="AU46" i="134"/>
  <c r="AX37" i="139"/>
  <c r="AQ40" i="143"/>
  <c r="AU29" i="142"/>
  <c r="BH60" i="135"/>
  <c r="BH28" i="135"/>
  <c r="BG68" i="140"/>
  <c r="BG36" i="140"/>
  <c r="AR43" i="145"/>
  <c r="AR27" i="145"/>
  <c r="AR16" i="143"/>
  <c r="AR48" i="143"/>
  <c r="AU12" i="142"/>
  <c r="BI51" i="135"/>
  <c r="BI20" i="135"/>
  <c r="AR23" i="143"/>
  <c r="BH70" i="140"/>
  <c r="BG19" i="140"/>
  <c r="BG44" i="37"/>
  <c r="BF36" i="37"/>
  <c r="BG35" i="37"/>
  <c r="AW32" i="137"/>
  <c r="BH58" i="140"/>
  <c r="BH14" i="140"/>
  <c r="BG53" i="37"/>
  <c r="BF45" i="37"/>
  <c r="BH28" i="140"/>
  <c r="AR43" i="143"/>
  <c r="BH67" i="140"/>
  <c r="BG18" i="140"/>
  <c r="BG46" i="37"/>
  <c r="BF38" i="37"/>
  <c r="BF66" i="37"/>
  <c r="BI56" i="135"/>
  <c r="BH35" i="140"/>
  <c r="BG7" i="37"/>
  <c r="BG70" i="37"/>
  <c r="BF62" i="37"/>
  <c r="AX14" i="139"/>
  <c r="AQ51" i="145"/>
  <c r="AQ35" i="145"/>
  <c r="AR12" i="145"/>
  <c r="AQ33" i="143"/>
  <c r="AU35" i="142"/>
  <c r="BH63" i="135"/>
  <c r="BH31" i="135"/>
  <c r="BG71" i="140"/>
  <c r="AU44" i="134"/>
  <c r="AX35" i="139"/>
  <c r="AQ42" i="143"/>
  <c r="AU25" i="142"/>
  <c r="BH58" i="135"/>
  <c r="BG66" i="140"/>
  <c r="BG34" i="140"/>
  <c r="AR36" i="145"/>
  <c r="AQ15" i="145"/>
  <c r="AR30" i="143"/>
  <c r="AW18" i="137"/>
  <c r="AU26" i="141"/>
  <c r="BI37" i="135"/>
  <c r="BI6" i="135"/>
  <c r="AU41" i="134"/>
  <c r="AX32" i="139"/>
  <c r="AQ42" i="145"/>
  <c r="AQ26" i="145"/>
  <c r="AQ15" i="143"/>
  <c r="AQ47" i="143"/>
  <c r="AU15" i="142"/>
  <c r="BH53" i="135"/>
  <c r="BH22" i="135"/>
  <c r="BG61" i="140"/>
  <c r="AX9" i="139"/>
  <c r="AX41" i="139"/>
  <c r="AQ44" i="143"/>
  <c r="AU21" i="142"/>
  <c r="BH56" i="135"/>
  <c r="BH25" i="135"/>
  <c r="BG64" i="140"/>
  <c r="BG32" i="140"/>
  <c r="AR41" i="145"/>
  <c r="AQ25" i="145"/>
  <c r="AR20" i="143"/>
  <c r="AQ6" i="143"/>
  <c r="AU8" i="141"/>
  <c r="BI47" i="135"/>
  <c r="BI16" i="135"/>
  <c r="AR39" i="143"/>
  <c r="BH59" i="140"/>
  <c r="BG15" i="140"/>
  <c r="BG52" i="37"/>
  <c r="BF44" i="37"/>
  <c r="BG66" i="37"/>
  <c r="AU30" i="142"/>
  <c r="BH48" i="140"/>
  <c r="BH11" i="140"/>
  <c r="BG60" i="37"/>
  <c r="BF53" i="37"/>
  <c r="BH12" i="140"/>
  <c r="AW28" i="137"/>
  <c r="BH56" i="140"/>
  <c r="BG14" i="140"/>
  <c r="BG54" i="37"/>
  <c r="BF46" i="37"/>
  <c r="AQ18" i="145"/>
  <c r="BI40" i="135"/>
  <c r="BH30" i="140"/>
  <c r="BG15" i="37"/>
  <c r="BF7" i="37"/>
  <c r="AX18" i="139"/>
  <c r="AQ49" i="145"/>
  <c r="AQ33" i="145"/>
  <c r="AR8" i="145"/>
  <c r="AQ37" i="143"/>
  <c r="AU27" i="142"/>
  <c r="BH59" i="135"/>
  <c r="BH27" i="135"/>
  <c r="BG67" i="140"/>
  <c r="AX7" i="139"/>
  <c r="AX39" i="139"/>
  <c r="AQ14" i="143"/>
  <c r="AQ46" i="143"/>
  <c r="AU17" i="142"/>
  <c r="BH54" i="135"/>
  <c r="BH23" i="135"/>
  <c r="BG62" i="140"/>
  <c r="AR50" i="145"/>
  <c r="AR34" i="145"/>
  <c r="AQ11" i="145"/>
  <c r="AR34" i="143"/>
  <c r="AW10" i="137"/>
  <c r="BI65" i="135"/>
  <c r="BI33" i="135"/>
  <c r="BH73" i="140"/>
  <c r="AU45" i="134"/>
  <c r="AX36" i="139"/>
  <c r="AQ40" i="145"/>
  <c r="AR22" i="145"/>
  <c r="AQ19" i="143"/>
  <c r="AQ51" i="143"/>
  <c r="AU7" i="142"/>
  <c r="BH49" i="135"/>
  <c r="BH18" i="135"/>
  <c r="BG57" i="140"/>
  <c r="AX13" i="139"/>
  <c r="AX6" i="139"/>
  <c r="AQ16" i="143"/>
  <c r="AQ48" i="143"/>
  <c r="AU13" i="142"/>
  <c r="BH52" i="135"/>
  <c r="BH21" i="135"/>
  <c r="BG60" i="140"/>
  <c r="BG28" i="140"/>
  <c r="AR39" i="145"/>
  <c r="AQ21" i="145"/>
  <c r="AR24" i="143"/>
  <c r="AW30" i="137"/>
  <c r="AU16" i="141"/>
  <c r="BI43" i="135"/>
  <c r="BI12" i="135"/>
  <c r="AU34" i="142"/>
  <c r="BH50" i="140"/>
  <c r="BG12" i="140"/>
  <c r="BG59" i="37"/>
  <c r="BF19" i="37"/>
  <c r="AU14" i="141"/>
  <c r="BH42" i="140"/>
  <c r="BH7" i="140"/>
  <c r="BG68" i="37"/>
  <c r="BF60" i="37"/>
  <c r="BG19" i="37"/>
  <c r="AU26" i="142"/>
  <c r="BH47" i="140"/>
  <c r="BG11" i="140"/>
  <c r="BG61" i="37"/>
  <c r="BF54" i="37"/>
  <c r="AR13" i="143"/>
  <c r="BI25" i="135"/>
  <c r="BG26" i="140"/>
  <c r="BG23" i="37"/>
  <c r="BF15" i="37"/>
  <c r="AR37" i="143"/>
  <c r="AR31" i="143"/>
  <c r="AU31" i="134"/>
  <c r="AX26" i="139"/>
  <c r="AQ45" i="145"/>
  <c r="AQ29" i="145"/>
  <c r="AQ13" i="143"/>
  <c r="AQ45" i="143"/>
  <c r="AU11" i="142"/>
  <c r="BH51" i="135"/>
  <c r="BH20" i="135"/>
  <c r="BG59" i="140"/>
  <c r="AX15" i="139"/>
  <c r="AR23" i="145"/>
  <c r="AQ22" i="143"/>
  <c r="AW35" i="137"/>
  <c r="AU11" i="141"/>
  <c r="BH46" i="135"/>
  <c r="BH15" i="135"/>
  <c r="BG54" i="140"/>
  <c r="AR46" i="145"/>
  <c r="AR30" i="145"/>
  <c r="AR10" i="143"/>
  <c r="AR42" i="143"/>
  <c r="AU24" i="142"/>
  <c r="BI57" i="135"/>
  <c r="BI26" i="135"/>
  <c r="BH65" i="140"/>
  <c r="AX12" i="139"/>
  <c r="AX44" i="139"/>
  <c r="AQ36" i="145"/>
  <c r="AR14" i="145"/>
  <c r="AQ27" i="143"/>
  <c r="AW25" i="137"/>
  <c r="AU21" i="141"/>
  <c r="BH41" i="135"/>
  <c r="BH10" i="135"/>
  <c r="BG49" i="140"/>
  <c r="AU30" i="134"/>
  <c r="AX21" i="139"/>
  <c r="AR21" i="145"/>
  <c r="AQ24" i="143"/>
  <c r="AW31" i="137"/>
  <c r="AU15" i="141"/>
  <c r="BH44" i="135"/>
  <c r="BH13" i="135"/>
  <c r="BG52" i="140"/>
  <c r="AR51" i="145"/>
  <c r="AR35" i="145"/>
  <c r="AQ13" i="145"/>
  <c r="AR32" i="143"/>
  <c r="AW14" i="137"/>
  <c r="AU30" i="141"/>
  <c r="BI35" i="135"/>
  <c r="BH75" i="140"/>
  <c r="BI62" i="135"/>
  <c r="BH37" i="140"/>
  <c r="BG12" i="37"/>
  <c r="BG75" i="37"/>
  <c r="BF67" i="37"/>
  <c r="AQ6" i="145"/>
  <c r="BI44" i="135"/>
  <c r="BH31" i="140"/>
  <c r="BG21" i="37"/>
  <c r="BF13" i="37"/>
  <c r="BF76" i="37"/>
  <c r="BF74" i="37"/>
  <c r="BI58" i="135"/>
  <c r="BH36" i="140"/>
  <c r="BG14" i="37"/>
  <c r="BG6" i="37"/>
  <c r="BF69" i="37"/>
  <c r="AR45" i="143"/>
  <c r="BH66" i="140"/>
  <c r="BH17" i="140"/>
  <c r="AU27" i="134"/>
  <c r="BH24" i="135"/>
  <c r="AX43" i="139"/>
  <c r="BH50" i="135"/>
  <c r="AR32" i="145"/>
  <c r="BI61" i="135"/>
  <c r="AX8" i="139"/>
  <c r="AQ23" i="143"/>
  <c r="BH14" i="135"/>
  <c r="AR25" i="145"/>
  <c r="BH48" i="135"/>
  <c r="AR37" i="145"/>
  <c r="AU23" i="141"/>
  <c r="BG43" i="140"/>
  <c r="BG76" i="37"/>
  <c r="BH41" i="140"/>
  <c r="AR29" i="143"/>
  <c r="BG47" i="37"/>
  <c r="AQ16" i="145"/>
  <c r="BI7" i="135"/>
  <c r="BG17" i="140"/>
  <c r="BG48" i="37"/>
  <c r="BF48" i="37"/>
  <c r="AQ14" i="145"/>
  <c r="BI21" i="135"/>
  <c r="BG25" i="140"/>
  <c r="BG33" i="37"/>
  <c r="BF25" i="37"/>
  <c r="BI17" i="135"/>
  <c r="AW12" i="137"/>
  <c r="BH51" i="140"/>
  <c r="BG13" i="140"/>
  <c r="BG58" i="37"/>
  <c r="BF58" i="37"/>
  <c r="BF43" i="37"/>
  <c r="BG10" i="37"/>
  <c r="AU19" i="142"/>
  <c r="BG58" i="140"/>
  <c r="AR6" i="143"/>
  <c r="BI8" i="135"/>
  <c r="BG69" i="37"/>
  <c r="BH40" i="140"/>
  <c r="AU14" i="142"/>
  <c r="BG64" i="37"/>
  <c r="BG29" i="140"/>
  <c r="AQ43" i="145"/>
  <c r="BH61" i="140"/>
  <c r="AU34" i="134"/>
  <c r="BH71" i="140"/>
  <c r="BH60" i="140"/>
  <c r="BF24" i="37"/>
  <c r="BG9" i="37"/>
  <c r="BH24" i="140"/>
  <c r="AU35" i="134"/>
  <c r="AQ17" i="143"/>
  <c r="BH16" i="135"/>
  <c r="AR19" i="145"/>
  <c r="BH42" i="135"/>
  <c r="AR28" i="145"/>
  <c r="BI53" i="135"/>
  <c r="AX16" i="139"/>
  <c r="AQ31" i="143"/>
  <c r="BH6" i="135"/>
  <c r="AR17" i="145"/>
  <c r="BH40" i="135"/>
  <c r="AR33" i="145"/>
  <c r="BI63" i="135"/>
  <c r="BH32" i="140"/>
  <c r="AR9" i="143"/>
  <c r="BF21" i="37"/>
  <c r="BG31" i="140"/>
  <c r="AW24" i="137"/>
  <c r="AR15" i="143"/>
  <c r="BH64" i="140"/>
  <c r="BG56" i="37"/>
  <c r="BF56" i="37"/>
  <c r="AR33" i="143"/>
  <c r="BH76" i="140"/>
  <c r="BH20" i="140"/>
  <c r="BG41" i="37"/>
  <c r="BF33" i="37"/>
  <c r="BH43" i="140"/>
  <c r="AU10" i="142"/>
  <c r="BH44" i="140"/>
  <c r="BG9" i="140"/>
  <c r="BG65" i="37"/>
  <c r="BF65" i="37"/>
  <c r="AU32" i="141"/>
  <c r="BF73" i="37"/>
  <c r="AQ50" i="143"/>
  <c r="AQ38" i="145"/>
  <c r="BG56" i="140"/>
  <c r="BG37" i="140"/>
  <c r="BF70" i="37"/>
  <c r="BF16" i="37"/>
  <c r="BH45" i="140"/>
  <c r="AQ12" i="145"/>
  <c r="AU28" i="134"/>
  <c r="AQ34" i="145"/>
  <c r="AW23" i="137"/>
  <c r="BF12" i="37"/>
  <c r="AU24" i="141"/>
  <c r="BF26" i="37"/>
  <c r="AX22" i="139"/>
  <c r="AQ41" i="143"/>
  <c r="BG63" i="140"/>
  <c r="AQ18" i="143"/>
  <c r="BH19" i="135"/>
  <c r="AQ7" i="145"/>
  <c r="BI29" i="135"/>
  <c r="AX40" i="139"/>
  <c r="AW33" i="137"/>
  <c r="BG53" i="140"/>
  <c r="AQ20" i="143"/>
  <c r="BH17" i="135"/>
  <c r="AQ17" i="145"/>
  <c r="BI39" i="135"/>
  <c r="BG8" i="140"/>
  <c r="BI60" i="135"/>
  <c r="BF68" i="37"/>
  <c r="BG7" i="140"/>
  <c r="BI9" i="135"/>
  <c r="BF31" i="37"/>
  <c r="AR47" i="143"/>
  <c r="BH54" i="140"/>
  <c r="BG10" i="140"/>
  <c r="BG63" i="37"/>
  <c r="BF71" i="37"/>
  <c r="AR49" i="143"/>
  <c r="BH63" i="140"/>
  <c r="BH16" i="140"/>
  <c r="BG49" i="37"/>
  <c r="BF41" i="37"/>
  <c r="BH19" i="140"/>
  <c r="BG39" i="140"/>
  <c r="BG73" i="37"/>
  <c r="BH69" i="140"/>
  <c r="AU13" i="141"/>
  <c r="AR28" i="143"/>
  <c r="BH21" i="140"/>
  <c r="BG16" i="37"/>
  <c r="BH9" i="140"/>
  <c r="BI34" i="135"/>
  <c r="BG33" i="140"/>
  <c r="AW27" i="137"/>
  <c r="AR46" i="143"/>
  <c r="AR36" i="143"/>
  <c r="BG27" i="140"/>
  <c r="BG24" i="37"/>
  <c r="BI19" i="135"/>
  <c r="AX30" i="139"/>
  <c r="AQ49" i="143"/>
  <c r="BG55" i="140"/>
  <c r="AQ26" i="143"/>
  <c r="BH11" i="135"/>
  <c r="AR14" i="143"/>
  <c r="BI22" i="135"/>
  <c r="AQ50" i="145"/>
  <c r="AW17" i="137"/>
  <c r="BG45" i="140"/>
  <c r="AQ28" i="143"/>
  <c r="BH9" i="135"/>
  <c r="AQ9" i="145"/>
  <c r="BI31" i="135"/>
  <c r="BG20" i="37"/>
  <c r="BI28" i="135"/>
  <c r="AU6" i="142"/>
  <c r="BG22" i="37"/>
  <c r="BH55" i="140"/>
  <c r="BF39" i="37"/>
  <c r="AW20" i="137"/>
  <c r="BH46" i="140"/>
  <c r="BG6" i="140"/>
  <c r="BF8" i="37"/>
  <c r="AR21" i="143"/>
  <c r="AW16" i="137"/>
  <c r="BH52" i="140"/>
  <c r="BH13" i="140"/>
  <c r="BG57" i="37"/>
  <c r="BF49" i="37"/>
  <c r="BG27" i="37"/>
  <c r="BI50" i="135"/>
  <c r="BH33" i="140"/>
  <c r="BG18" i="37"/>
  <c r="BF10" i="37"/>
  <c r="BI48" i="135"/>
  <c r="AQ47" i="145"/>
  <c r="AR38" i="143"/>
  <c r="BG67" i="37"/>
  <c r="AU18" i="142"/>
  <c r="BI32" i="135"/>
  <c r="BF57" i="37"/>
  <c r="BF18" i="37"/>
  <c r="AU9" i="141"/>
  <c r="BG50" i="140"/>
  <c r="AU27" i="141"/>
  <c r="BG48" i="140"/>
  <c r="AQ20" i="145"/>
  <c r="BG30" i="140"/>
  <c r="BH39" i="140"/>
  <c r="AR19" i="143"/>
  <c r="BG11" i="37"/>
  <c r="AQ31" i="145"/>
  <c r="BH55" i="135"/>
  <c r="AX11" i="139"/>
  <c r="AU9" i="142"/>
  <c r="AR48" i="145"/>
  <c r="AU32" i="142"/>
  <c r="AR18" i="145"/>
  <c r="BH45" i="135"/>
  <c r="AX17" i="139"/>
  <c r="AU7" i="141"/>
  <c r="BG24" i="140"/>
  <c r="AW22" i="137"/>
  <c r="AU10" i="141"/>
  <c r="BF59" i="37"/>
  <c r="BG13" i="37"/>
  <c r="AU18" i="141"/>
  <c r="BF61" i="37"/>
  <c r="BG31" i="37"/>
  <c r="BH8" i="140"/>
  <c r="BI38" i="135"/>
  <c r="BH25" i="140"/>
  <c r="BG32" i="37"/>
  <c r="BF32" i="37"/>
  <c r="BG51" i="37"/>
  <c r="BI52" i="135"/>
  <c r="BH34" i="140"/>
  <c r="BG17" i="37"/>
  <c r="BF9" i="37"/>
  <c r="BF72" i="37"/>
  <c r="AR35" i="143"/>
  <c r="BH74" i="140"/>
  <c r="BG20" i="140"/>
  <c r="BG42" i="37"/>
  <c r="BF34" i="37"/>
  <c r="AR51" i="143"/>
  <c r="BH62" i="140"/>
  <c r="BG16" i="140"/>
  <c r="BG50" i="37"/>
  <c r="BF50" i="37"/>
  <c r="BG74" i="37"/>
  <c r="BF14" i="37"/>
  <c r="BH15" i="140"/>
  <c r="BF64" i="37"/>
  <c r="AQ27" i="145"/>
  <c r="BH47" i="135"/>
  <c r="AX19" i="139"/>
  <c r="AU19" i="141"/>
  <c r="AR44" i="145"/>
  <c r="AU16" i="142"/>
  <c r="AR10" i="145"/>
  <c r="BH37" i="135"/>
  <c r="AX25" i="139"/>
  <c r="AU22" i="141"/>
  <c r="AR49" i="145"/>
  <c r="AW6" i="137"/>
  <c r="BI46" i="135"/>
  <c r="BF75" i="37"/>
  <c r="BG29" i="37"/>
  <c r="BI42" i="135"/>
  <c r="BF6" i="37"/>
  <c r="BG39" i="37"/>
  <c r="BG43" i="37"/>
  <c r="BI23" i="135"/>
  <c r="BG21" i="140"/>
  <c r="BG40" i="37"/>
  <c r="BF40" i="37"/>
  <c r="BF35" i="37"/>
  <c r="BI36" i="135"/>
  <c r="BH29" i="140"/>
  <c r="BG25" i="37"/>
  <c r="BF17" i="37"/>
  <c r="AQ10" i="145"/>
  <c r="AU28" i="141"/>
  <c r="BG72" i="37"/>
  <c r="BG34" i="37"/>
  <c r="AV50" i="137"/>
  <c r="AV51" i="137"/>
  <c r="AV47" i="137"/>
  <c r="AV45" i="137"/>
  <c r="AV42" i="137"/>
  <c r="AV43" i="137"/>
  <c r="AV48" i="137"/>
  <c r="AV46" i="137"/>
  <c r="AV44" i="137"/>
  <c r="AV49" i="137"/>
  <c r="BD36" i="139"/>
  <c r="BD44" i="139"/>
  <c r="BD41" i="139"/>
  <c r="BD49" i="139"/>
  <c r="BD38" i="139"/>
  <c r="BD46" i="139"/>
  <c r="BD35" i="139"/>
  <c r="BD43" i="139"/>
  <c r="BD51" i="139"/>
  <c r="BD45" i="139"/>
  <c r="BD40" i="139"/>
  <c r="BD48" i="139"/>
  <c r="BD34" i="139"/>
  <c r="BD42" i="139"/>
  <c r="BD50" i="139"/>
  <c r="BD37" i="139"/>
  <c r="BD39" i="139"/>
  <c r="BD47" i="139"/>
  <c r="AY12" i="143"/>
  <c r="BA42" i="145"/>
  <c r="BD24" i="139"/>
  <c r="AY15" i="143"/>
  <c r="BA36" i="145"/>
  <c r="BA40" i="145"/>
  <c r="BA44" i="145"/>
  <c r="BA48" i="145"/>
  <c r="BD26" i="139"/>
  <c r="BD30" i="139"/>
  <c r="AY11" i="143"/>
  <c r="BA46" i="145"/>
  <c r="AY10" i="143"/>
  <c r="AY6" i="143"/>
  <c r="BA34" i="145"/>
  <c r="BD28" i="139"/>
  <c r="AY13" i="143"/>
  <c r="AY18" i="143"/>
  <c r="AY20" i="143"/>
  <c r="AY22" i="143"/>
  <c r="AY24" i="143"/>
  <c r="AY26" i="143"/>
  <c r="AY28" i="143"/>
  <c r="AY30" i="143"/>
  <c r="AY32" i="143"/>
  <c r="AY34" i="143"/>
  <c r="AY36" i="143"/>
  <c r="AY38" i="143"/>
  <c r="AY40" i="143"/>
  <c r="AY42" i="143"/>
  <c r="AY44" i="143"/>
  <c r="AY46" i="143"/>
  <c r="AY48" i="143"/>
  <c r="AY50" i="143"/>
  <c r="BA33" i="145"/>
  <c r="BA37" i="145"/>
  <c r="BA41" i="145"/>
  <c r="BA45" i="145"/>
  <c r="BA49" i="145"/>
  <c r="BD27" i="139"/>
  <c r="BD31" i="139"/>
  <c r="AU43" i="137"/>
  <c r="AU45" i="137"/>
  <c r="AU47" i="137"/>
  <c r="AU49" i="137"/>
  <c r="AU51" i="137"/>
  <c r="AY8" i="143"/>
  <c r="AY16" i="143"/>
  <c r="BA38" i="145"/>
  <c r="AY14" i="143"/>
  <c r="AY9" i="143"/>
  <c r="AY17" i="143"/>
  <c r="AY19" i="143"/>
  <c r="AY21" i="143"/>
  <c r="AY23" i="143"/>
  <c r="AY25" i="143"/>
  <c r="AY27" i="143"/>
  <c r="AY29" i="143"/>
  <c r="AY31" i="143"/>
  <c r="AY33" i="143"/>
  <c r="AY35" i="143"/>
  <c r="AY37" i="143"/>
  <c r="AY39" i="143"/>
  <c r="AY41" i="143"/>
  <c r="AY43" i="143"/>
  <c r="AY45" i="143"/>
  <c r="AY47" i="143"/>
  <c r="AY49" i="143"/>
  <c r="AY51" i="143"/>
  <c r="AY7" i="143"/>
  <c r="BA35" i="145"/>
  <c r="BA39" i="145"/>
  <c r="BA43" i="145"/>
  <c r="BA47" i="145"/>
  <c r="BA51" i="145"/>
  <c r="BD25" i="139"/>
  <c r="BD29" i="139"/>
  <c r="BD33" i="139"/>
  <c r="AU42" i="137"/>
  <c r="AU44" i="137"/>
  <c r="AU46" i="137"/>
  <c r="AU48" i="137"/>
  <c r="AU50" i="137"/>
  <c r="BA50" i="145"/>
  <c r="BD32" i="139"/>
  <c r="AK52" i="139"/>
  <c r="AJ52" i="139"/>
  <c r="A7" i="119"/>
  <c r="A6" i="119"/>
  <c r="A43" i="119"/>
  <c r="A42" i="119"/>
  <c r="L54" i="119"/>
  <c r="A54" i="119"/>
  <c r="L52" i="119"/>
  <c r="A52" i="119"/>
  <c r="A30" i="119"/>
  <c r="A29" i="119"/>
  <c r="A49" i="119"/>
  <c r="M44" i="119"/>
  <c r="A44" i="119"/>
  <c r="A47" i="119"/>
  <c r="A13" i="119"/>
  <c r="A21" i="119"/>
  <c r="A38" i="119"/>
  <c r="A31" i="119"/>
  <c r="A37" i="119"/>
  <c r="M23" i="119"/>
  <c r="A23" i="119"/>
  <c r="A17" i="119"/>
  <c r="A16" i="119"/>
  <c r="A15" i="119"/>
  <c r="A28" i="119"/>
  <c r="A36" i="119"/>
  <c r="A14" i="119"/>
  <c r="A22" i="119"/>
  <c r="A50" i="119"/>
  <c r="A53" i="119"/>
  <c r="A51" i="119"/>
  <c r="A45" i="119"/>
  <c r="A48" i="119"/>
  <c r="A12" i="119"/>
  <c r="A11" i="119"/>
  <c r="A8" i="119"/>
  <c r="A24" i="119"/>
  <c r="A10" i="119"/>
  <c r="A9" i="119"/>
  <c r="A26" i="119"/>
  <c r="A20" i="119"/>
  <c r="A19" i="119"/>
  <c r="A18" i="119"/>
  <c r="A33" i="119"/>
  <c r="A39" i="119"/>
  <c r="A34" i="119"/>
  <c r="L56" i="119"/>
  <c r="A56" i="119"/>
  <c r="L55" i="119"/>
  <c r="A55" i="119"/>
  <c r="A46" i="119"/>
  <c r="A41" i="119"/>
  <c r="A35" i="119"/>
  <c r="A40" i="119"/>
  <c r="A32" i="119"/>
  <c r="L58" i="119"/>
  <c r="A58" i="119"/>
  <c r="L57" i="119"/>
  <c r="A57" i="119"/>
  <c r="A27" i="119"/>
  <c r="A25" i="119"/>
  <c r="A2" i="119"/>
  <c r="A1" i="119" s="1"/>
  <c r="K146" i="151"/>
  <c r="L146" i="151" s="1"/>
  <c r="A146" i="151"/>
  <c r="K145" i="151"/>
  <c r="L145" i="151" s="1"/>
  <c r="A145" i="151"/>
  <c r="K144" i="151"/>
  <c r="L144" i="151" s="1"/>
  <c r="A144" i="151"/>
  <c r="K143" i="151"/>
  <c r="L143" i="151" s="1"/>
  <c r="A143" i="151"/>
  <c r="K142" i="151"/>
  <c r="L142" i="151" s="1"/>
  <c r="A142" i="151"/>
  <c r="K141" i="151"/>
  <c r="L141" i="151" s="1"/>
  <c r="A141" i="151"/>
  <c r="K140" i="151"/>
  <c r="L140" i="151" s="1"/>
  <c r="A140" i="151"/>
  <c r="K139" i="151"/>
  <c r="L139" i="151" s="1"/>
  <c r="A139" i="151"/>
  <c r="K138" i="151"/>
  <c r="L138" i="151" s="1"/>
  <c r="A138" i="151"/>
  <c r="K137" i="151"/>
  <c r="L137" i="151" s="1"/>
  <c r="A137" i="151"/>
  <c r="K136" i="151"/>
  <c r="L136" i="151" s="1"/>
  <c r="A136" i="151"/>
  <c r="K135" i="151"/>
  <c r="L135" i="151" s="1"/>
  <c r="A135" i="151"/>
  <c r="K134" i="151"/>
  <c r="L134" i="151" s="1"/>
  <c r="A134" i="151"/>
  <c r="K133" i="151"/>
  <c r="L133" i="151" s="1"/>
  <c r="A133" i="151"/>
  <c r="K132" i="151"/>
  <c r="L132" i="151" s="1"/>
  <c r="A132" i="151"/>
  <c r="K131" i="151"/>
  <c r="L131" i="151" s="1"/>
  <c r="A131" i="151"/>
  <c r="K130" i="151"/>
  <c r="L130" i="151" s="1"/>
  <c r="A130" i="151"/>
  <c r="K129" i="151"/>
  <c r="L129" i="151" s="1"/>
  <c r="A129" i="151"/>
  <c r="K128" i="151"/>
  <c r="L128" i="151" s="1"/>
  <c r="A128" i="151"/>
  <c r="K127" i="151"/>
  <c r="L127" i="151" s="1"/>
  <c r="A127" i="151"/>
  <c r="K126" i="151"/>
  <c r="L126" i="151" s="1"/>
  <c r="A126" i="151"/>
  <c r="K125" i="151"/>
  <c r="L125" i="151" s="1"/>
  <c r="A125" i="151"/>
  <c r="K124" i="151"/>
  <c r="L124" i="151" s="1"/>
  <c r="A124" i="151"/>
  <c r="K123" i="151"/>
  <c r="L123" i="151" s="1"/>
  <c r="A123" i="151"/>
  <c r="K122" i="151"/>
  <c r="L122" i="151" s="1"/>
  <c r="A122" i="151"/>
  <c r="K121" i="151"/>
  <c r="L121" i="151" s="1"/>
  <c r="A121" i="151"/>
  <c r="K120" i="151"/>
  <c r="L120" i="151" s="1"/>
  <c r="A120" i="151"/>
  <c r="K119" i="151"/>
  <c r="L119" i="151" s="1"/>
  <c r="A119" i="151"/>
  <c r="K118" i="151"/>
  <c r="L118" i="151" s="1"/>
  <c r="A118" i="151"/>
  <c r="K117" i="151"/>
  <c r="L117" i="151" s="1"/>
  <c r="A117" i="151"/>
  <c r="K116" i="151"/>
  <c r="L116" i="151" s="1"/>
  <c r="A116" i="151"/>
  <c r="K115" i="151"/>
  <c r="L115" i="151" s="1"/>
  <c r="A115" i="151"/>
  <c r="K114" i="151"/>
  <c r="L114" i="151" s="1"/>
  <c r="A114" i="151"/>
  <c r="K113" i="151"/>
  <c r="L113" i="151" s="1"/>
  <c r="A113" i="151"/>
  <c r="K112" i="151"/>
  <c r="L112" i="151" s="1"/>
  <c r="A112" i="151"/>
  <c r="K111" i="151"/>
  <c r="L111" i="151" s="1"/>
  <c r="A111" i="151"/>
  <c r="K110" i="151"/>
  <c r="L110" i="151" s="1"/>
  <c r="A110" i="151"/>
  <c r="K109" i="151"/>
  <c r="L109" i="151" s="1"/>
  <c r="A109" i="151"/>
  <c r="K108" i="151"/>
  <c r="L108" i="151" s="1"/>
  <c r="A108" i="151"/>
  <c r="K107" i="151"/>
  <c r="L107" i="151" s="1"/>
  <c r="A107" i="151"/>
  <c r="K106" i="151"/>
  <c r="L106" i="151" s="1"/>
  <c r="A106" i="151"/>
  <c r="K105" i="151"/>
  <c r="L105" i="151" s="1"/>
  <c r="A105" i="151"/>
  <c r="K104" i="151"/>
  <c r="L104" i="151" s="1"/>
  <c r="A104" i="151"/>
  <c r="K103" i="151"/>
  <c r="L103" i="151" s="1"/>
  <c r="A103" i="151"/>
  <c r="K102" i="151"/>
  <c r="L102" i="151" s="1"/>
  <c r="A102" i="151"/>
  <c r="K101" i="151"/>
  <c r="L101" i="151" s="1"/>
  <c r="A101" i="151"/>
  <c r="K100" i="151"/>
  <c r="L100" i="151" s="1"/>
  <c r="A100" i="151"/>
  <c r="K99" i="151"/>
  <c r="L99" i="151" s="1"/>
  <c r="A99" i="151"/>
  <c r="K98" i="151"/>
  <c r="L98" i="151" s="1"/>
  <c r="A98" i="151"/>
  <c r="K97" i="151"/>
  <c r="L97" i="151" s="1"/>
  <c r="A97" i="151"/>
  <c r="K96" i="151"/>
  <c r="L96" i="151" s="1"/>
  <c r="A96" i="151"/>
  <c r="K95" i="151"/>
  <c r="L95" i="151" s="1"/>
  <c r="A95" i="151"/>
  <c r="K94" i="151"/>
  <c r="L94" i="151" s="1"/>
  <c r="A94" i="151"/>
  <c r="K93" i="151"/>
  <c r="L93" i="151" s="1"/>
  <c r="A93" i="151"/>
  <c r="K92" i="151"/>
  <c r="L92" i="151" s="1"/>
  <c r="A92" i="151"/>
  <c r="K91" i="151"/>
  <c r="L91" i="151" s="1"/>
  <c r="A91" i="151"/>
  <c r="K90" i="151"/>
  <c r="L90" i="151" s="1"/>
  <c r="A90" i="151"/>
  <c r="K89" i="151"/>
  <c r="L89" i="151" s="1"/>
  <c r="A89" i="151"/>
  <c r="K88" i="151"/>
  <c r="L88" i="151" s="1"/>
  <c r="A88" i="151"/>
  <c r="K87" i="151"/>
  <c r="L87" i="151" s="1"/>
  <c r="A87" i="151"/>
  <c r="K86" i="151"/>
  <c r="L86" i="151" s="1"/>
  <c r="A86" i="151"/>
  <c r="K85" i="151"/>
  <c r="L85" i="151" s="1"/>
  <c r="A85" i="151"/>
  <c r="K84" i="151"/>
  <c r="L84" i="151" s="1"/>
  <c r="A84" i="151"/>
  <c r="K83" i="151"/>
  <c r="L83" i="151" s="1"/>
  <c r="A83" i="151"/>
  <c r="K82" i="151"/>
  <c r="L82" i="151" s="1"/>
  <c r="A82" i="151"/>
  <c r="K81" i="151"/>
  <c r="L81" i="151" s="1"/>
  <c r="A81" i="151"/>
  <c r="K80" i="151"/>
  <c r="L80" i="151" s="1"/>
  <c r="A80" i="151"/>
  <c r="K79" i="151"/>
  <c r="L79" i="151" s="1"/>
  <c r="A79" i="151"/>
  <c r="K78" i="151"/>
  <c r="L78" i="151" s="1"/>
  <c r="A78" i="151"/>
  <c r="K77" i="151"/>
  <c r="L77" i="151" s="1"/>
  <c r="A77" i="151"/>
  <c r="K76" i="151"/>
  <c r="L76" i="151" s="1"/>
  <c r="A76" i="151"/>
  <c r="K75" i="151"/>
  <c r="L75" i="151" s="1"/>
  <c r="A75" i="151"/>
  <c r="K74" i="151"/>
  <c r="L74" i="151" s="1"/>
  <c r="A74" i="151"/>
  <c r="K73" i="151"/>
  <c r="L73" i="151" s="1"/>
  <c r="A73" i="151"/>
  <c r="K72" i="151"/>
  <c r="L72" i="151" s="1"/>
  <c r="A72" i="151"/>
  <c r="K71" i="151"/>
  <c r="L71" i="151" s="1"/>
  <c r="A71" i="151"/>
  <c r="K70" i="151"/>
  <c r="L70" i="151" s="1"/>
  <c r="A70" i="151"/>
  <c r="K69" i="151"/>
  <c r="L69" i="151" s="1"/>
  <c r="A69" i="151"/>
  <c r="K68" i="151"/>
  <c r="L68" i="151" s="1"/>
  <c r="A68" i="151"/>
  <c r="K67" i="151"/>
  <c r="L67" i="151" s="1"/>
  <c r="A67" i="151"/>
  <c r="K66" i="151"/>
  <c r="L66" i="151" s="1"/>
  <c r="A66" i="151"/>
  <c r="K65" i="151"/>
  <c r="L65" i="151" s="1"/>
  <c r="A65" i="151"/>
  <c r="L64" i="151"/>
  <c r="A64" i="151"/>
  <c r="L63" i="151"/>
  <c r="A63" i="151"/>
  <c r="L62" i="151"/>
  <c r="A62" i="151"/>
  <c r="L61" i="151"/>
  <c r="A61" i="151"/>
  <c r="L60" i="151"/>
  <c r="A60" i="151"/>
  <c r="L59" i="151"/>
  <c r="A59" i="151"/>
  <c r="L58" i="151"/>
  <c r="A58" i="151"/>
  <c r="L57" i="151"/>
  <c r="A57" i="151"/>
  <c r="L56" i="151"/>
  <c r="A56" i="151"/>
  <c r="L55" i="151"/>
  <c r="A55" i="151"/>
  <c r="L54" i="151"/>
  <c r="A54" i="151"/>
  <c r="L53" i="151"/>
  <c r="A53" i="151"/>
  <c r="L52" i="151"/>
  <c r="A52" i="151"/>
  <c r="L51" i="151"/>
  <c r="A51" i="151"/>
  <c r="L50" i="151"/>
  <c r="A50" i="151"/>
  <c r="L49" i="151"/>
  <c r="A49" i="151"/>
  <c r="L48" i="151"/>
  <c r="A48" i="151"/>
  <c r="L47" i="151"/>
  <c r="A47" i="151"/>
  <c r="L46" i="151"/>
  <c r="A46" i="151"/>
  <c r="L45" i="151"/>
  <c r="A45" i="151"/>
  <c r="L44" i="151"/>
  <c r="A44" i="151"/>
  <c r="L43" i="151"/>
  <c r="A43" i="151"/>
  <c r="L42" i="151"/>
  <c r="A42" i="151"/>
  <c r="L41" i="151"/>
  <c r="A41" i="151"/>
  <c r="L40" i="151"/>
  <c r="A40" i="151"/>
  <c r="L39" i="151"/>
  <c r="A39" i="151"/>
  <c r="L38" i="151"/>
  <c r="A38" i="151"/>
  <c r="L37" i="151"/>
  <c r="A37" i="151"/>
  <c r="L36" i="151"/>
  <c r="A36" i="151"/>
  <c r="L35" i="151"/>
  <c r="A35" i="151"/>
  <c r="L34" i="151"/>
  <c r="A34" i="151"/>
  <c r="L33" i="151"/>
  <c r="A33" i="151"/>
  <c r="L32" i="151"/>
  <c r="A32" i="151"/>
  <c r="L31" i="151"/>
  <c r="A31" i="151"/>
  <c r="L30" i="151"/>
  <c r="A30" i="151"/>
  <c r="L29" i="151"/>
  <c r="A29" i="151"/>
  <c r="L28" i="151"/>
  <c r="A28" i="151"/>
  <c r="L27" i="151"/>
  <c r="A27" i="151"/>
  <c r="L26" i="151"/>
  <c r="A26" i="151"/>
  <c r="L25" i="151"/>
  <c r="A25" i="151"/>
  <c r="L24" i="151"/>
  <c r="A24" i="151"/>
  <c r="L23" i="151"/>
  <c r="A23" i="151"/>
  <c r="L22" i="151"/>
  <c r="A22" i="151"/>
  <c r="L21" i="151"/>
  <c r="A21" i="151"/>
  <c r="L20" i="151"/>
  <c r="A20" i="151"/>
  <c r="L19" i="151"/>
  <c r="A19" i="151"/>
  <c r="L18" i="151"/>
  <c r="A18" i="151"/>
  <c r="L17" i="151"/>
  <c r="A17" i="151"/>
  <c r="L16" i="151"/>
  <c r="A16" i="151"/>
  <c r="L15" i="151"/>
  <c r="A15" i="151"/>
  <c r="L14" i="151"/>
  <c r="A14" i="151"/>
  <c r="L13" i="151"/>
  <c r="A13" i="151"/>
  <c r="L12" i="151"/>
  <c r="A12" i="151"/>
  <c r="L11" i="151"/>
  <c r="A11" i="151"/>
  <c r="L10" i="151"/>
  <c r="A10" i="151"/>
  <c r="L9" i="151"/>
  <c r="A9" i="151"/>
  <c r="L8" i="151"/>
  <c r="A8" i="151"/>
  <c r="K7" i="151"/>
  <c r="L7" i="151" s="1"/>
  <c r="A7" i="151"/>
  <c r="K6" i="151"/>
  <c r="L6" i="151" s="1"/>
  <c r="A6" i="151"/>
  <c r="M5" i="151"/>
  <c r="A2" i="151"/>
  <c r="A1" i="151" s="1"/>
  <c r="AV10" i="140" l="1"/>
  <c r="AV17" i="140"/>
  <c r="AV25" i="140"/>
  <c r="AV33" i="140"/>
  <c r="AV41" i="140"/>
  <c r="AV49" i="140"/>
  <c r="AU11" i="140"/>
  <c r="AU18" i="140"/>
  <c r="AU26" i="140"/>
  <c r="AU34" i="140"/>
  <c r="AU42" i="140"/>
  <c r="AU47" i="140"/>
  <c r="AU9" i="140"/>
  <c r="AV11" i="140"/>
  <c r="AV18" i="140"/>
  <c r="AV26" i="140"/>
  <c r="AV34" i="140"/>
  <c r="AV42" i="140"/>
  <c r="AV50" i="140"/>
  <c r="AU12" i="140"/>
  <c r="AU19" i="140"/>
  <c r="AU27" i="140"/>
  <c r="AU35" i="140"/>
  <c r="AU43" i="140"/>
  <c r="AV15" i="140"/>
  <c r="AU16" i="140"/>
  <c r="AV12" i="140"/>
  <c r="AV19" i="140"/>
  <c r="AV27" i="140"/>
  <c r="AV35" i="140"/>
  <c r="AV43" i="140"/>
  <c r="AV51" i="140"/>
  <c r="AU13" i="140"/>
  <c r="AU20" i="140"/>
  <c r="AU28" i="140"/>
  <c r="AU36" i="140"/>
  <c r="AU44" i="140"/>
  <c r="AU38" i="140"/>
  <c r="AV8" i="140"/>
  <c r="AU32" i="140"/>
  <c r="AV13" i="140"/>
  <c r="AV20" i="140"/>
  <c r="AV28" i="140"/>
  <c r="AV36" i="140"/>
  <c r="AV44" i="140"/>
  <c r="AV6" i="140"/>
  <c r="AU21" i="140"/>
  <c r="AU29" i="140"/>
  <c r="AU37" i="140"/>
  <c r="AU45" i="140"/>
  <c r="AU39" i="140"/>
  <c r="AV47" i="140"/>
  <c r="AV21" i="140"/>
  <c r="AV29" i="140"/>
  <c r="AV37" i="140"/>
  <c r="AV45" i="140"/>
  <c r="AU7" i="140"/>
  <c r="AU14" i="140"/>
  <c r="AU22" i="140"/>
  <c r="AU30" i="140"/>
  <c r="AU46" i="140"/>
  <c r="AV39" i="140"/>
  <c r="AU6" i="140"/>
  <c r="AV7" i="140"/>
  <c r="AV14" i="140"/>
  <c r="AV22" i="140"/>
  <c r="AV30" i="140"/>
  <c r="AV38" i="140"/>
  <c r="AV46" i="140"/>
  <c r="AU8" i="140"/>
  <c r="AU15" i="140"/>
  <c r="AU23" i="140"/>
  <c r="AU31" i="140"/>
  <c r="AV31" i="140"/>
  <c r="AU40" i="140"/>
  <c r="AV9" i="140"/>
  <c r="AV16" i="140"/>
  <c r="AV24" i="140"/>
  <c r="AV32" i="140"/>
  <c r="AV40" i="140"/>
  <c r="AV48" i="140"/>
  <c r="AU10" i="140"/>
  <c r="AU17" i="140"/>
  <c r="AU25" i="140"/>
  <c r="AU33" i="140"/>
  <c r="AU41" i="140"/>
  <c r="AV23" i="140"/>
  <c r="AU24" i="140"/>
  <c r="AV14" i="135"/>
  <c r="AV22" i="135"/>
  <c r="AV6" i="135"/>
  <c r="AU14" i="135"/>
  <c r="AU22" i="135"/>
  <c r="AU30" i="135"/>
  <c r="AU38" i="135"/>
  <c r="AU46" i="135"/>
  <c r="AT11" i="37"/>
  <c r="AT19" i="37"/>
  <c r="AT27" i="37"/>
  <c r="AT35" i="37"/>
  <c r="AT43" i="37"/>
  <c r="AT51" i="37"/>
  <c r="AT59" i="37"/>
  <c r="AS7" i="37"/>
  <c r="AS15" i="37"/>
  <c r="AS23" i="37"/>
  <c r="AS31" i="37"/>
  <c r="AS39" i="37"/>
  <c r="AS47" i="37"/>
  <c r="AS55" i="37"/>
  <c r="AS63" i="37"/>
  <c r="AU37" i="135"/>
  <c r="AT26" i="37"/>
  <c r="AS14" i="37"/>
  <c r="AS54" i="37"/>
  <c r="AV7" i="135"/>
  <c r="AV15" i="135"/>
  <c r="AV23" i="135"/>
  <c r="AU7" i="135"/>
  <c r="AU15" i="135"/>
  <c r="AU23" i="135"/>
  <c r="AU31" i="135"/>
  <c r="AU39" i="135"/>
  <c r="AU6" i="135"/>
  <c r="AT12" i="37"/>
  <c r="AT20" i="37"/>
  <c r="AT28" i="37"/>
  <c r="AT36" i="37"/>
  <c r="AT44" i="37"/>
  <c r="AT52" i="37"/>
  <c r="AT60" i="37"/>
  <c r="AS8" i="37"/>
  <c r="AS16" i="37"/>
  <c r="AS24" i="37"/>
  <c r="AS32" i="37"/>
  <c r="AS40" i="37"/>
  <c r="AS48" i="37"/>
  <c r="AS56" i="37"/>
  <c r="AS64" i="37"/>
  <c r="AU13" i="135"/>
  <c r="AT58" i="37"/>
  <c r="AV8" i="135"/>
  <c r="AV16" i="135"/>
  <c r="AV24" i="135"/>
  <c r="AU8" i="135"/>
  <c r="AU16" i="135"/>
  <c r="AU24" i="135"/>
  <c r="AU32" i="135"/>
  <c r="AU40" i="135"/>
  <c r="AU48" i="140"/>
  <c r="AT13" i="37"/>
  <c r="AT21" i="37"/>
  <c r="AT29" i="37"/>
  <c r="AT37" i="37"/>
  <c r="AT45" i="37"/>
  <c r="AT53" i="37"/>
  <c r="AT61" i="37"/>
  <c r="AS9" i="37"/>
  <c r="AS17" i="37"/>
  <c r="AS25" i="37"/>
  <c r="AS33" i="37"/>
  <c r="AS41" i="37"/>
  <c r="AS49" i="37"/>
  <c r="AS57" i="37"/>
  <c r="AS65" i="37"/>
  <c r="AU29" i="135"/>
  <c r="AU45" i="135"/>
  <c r="AT42" i="37"/>
  <c r="AS38" i="37"/>
  <c r="AV9" i="135"/>
  <c r="AV17" i="135"/>
  <c r="AV25" i="135"/>
  <c r="AU9" i="135"/>
  <c r="AU17" i="135"/>
  <c r="AU25" i="135"/>
  <c r="AU33" i="135"/>
  <c r="AU41" i="135"/>
  <c r="AU49" i="140"/>
  <c r="AT14" i="37"/>
  <c r="AT22" i="37"/>
  <c r="AT30" i="37"/>
  <c r="AT38" i="37"/>
  <c r="AT46" i="37"/>
  <c r="AT54" i="37"/>
  <c r="AT62" i="37"/>
  <c r="AS10" i="37"/>
  <c r="AS18" i="37"/>
  <c r="AS26" i="37"/>
  <c r="AS34" i="37"/>
  <c r="AS42" i="37"/>
  <c r="AS50" i="37"/>
  <c r="AS58" i="37"/>
  <c r="AS6" i="37"/>
  <c r="AU21" i="135"/>
  <c r="AT18" i="37"/>
  <c r="AV10" i="135"/>
  <c r="AV18" i="135"/>
  <c r="AV26" i="135"/>
  <c r="AU10" i="135"/>
  <c r="AU18" i="135"/>
  <c r="AU26" i="135"/>
  <c r="AU34" i="135"/>
  <c r="AU42" i="135"/>
  <c r="AT7" i="37"/>
  <c r="AT15" i="37"/>
  <c r="AT23" i="37"/>
  <c r="AT31" i="37"/>
  <c r="AT39" i="37"/>
  <c r="AT47" i="37"/>
  <c r="AT55" i="37"/>
  <c r="AT63" i="37"/>
  <c r="AS11" i="37"/>
  <c r="AS19" i="37"/>
  <c r="AS27" i="37"/>
  <c r="AS35" i="37"/>
  <c r="AS43" i="37"/>
  <c r="AS51" i="37"/>
  <c r="AS59" i="37"/>
  <c r="AV29" i="135"/>
  <c r="AT50" i="37"/>
  <c r="AT6" i="37"/>
  <c r="AS30" i="37"/>
  <c r="AV11" i="135"/>
  <c r="AV19" i="135"/>
  <c r="AV27" i="135"/>
  <c r="AU11" i="135"/>
  <c r="AU19" i="135"/>
  <c r="AU27" i="135"/>
  <c r="AU35" i="135"/>
  <c r="AU43" i="135"/>
  <c r="AT8" i="37"/>
  <c r="AT16" i="37"/>
  <c r="AT24" i="37"/>
  <c r="AT32" i="37"/>
  <c r="AT40" i="37"/>
  <c r="AT48" i="37"/>
  <c r="AT56" i="37"/>
  <c r="AT64" i="37"/>
  <c r="AS12" i="37"/>
  <c r="AS20" i="37"/>
  <c r="AS28" i="37"/>
  <c r="AS36" i="37"/>
  <c r="AS44" i="37"/>
  <c r="AS52" i="37"/>
  <c r="AS60" i="37"/>
  <c r="AV21" i="135"/>
  <c r="AT34" i="37"/>
  <c r="AS22" i="37"/>
  <c r="AS62" i="37"/>
  <c r="AV12" i="135"/>
  <c r="AV20" i="135"/>
  <c r="AV28" i="135"/>
  <c r="AU12" i="135"/>
  <c r="AU20" i="135"/>
  <c r="AU28" i="135"/>
  <c r="AU36" i="135"/>
  <c r="AU44" i="135"/>
  <c r="AT9" i="37"/>
  <c r="AT17" i="37"/>
  <c r="AT25" i="37"/>
  <c r="AT33" i="37"/>
  <c r="AT41" i="37"/>
  <c r="AT49" i="37"/>
  <c r="AT57" i="37"/>
  <c r="AT65" i="37"/>
  <c r="AS13" i="37"/>
  <c r="AS21" i="37"/>
  <c r="AS29" i="37"/>
  <c r="AS37" i="37"/>
  <c r="AS45" i="37"/>
  <c r="AS53" i="37"/>
  <c r="AS61" i="37"/>
  <c r="AV13" i="135"/>
  <c r="AT10" i="37"/>
  <c r="AN81" i="140"/>
  <c r="AN80" i="140"/>
  <c r="AN64" i="140"/>
  <c r="AN79" i="140"/>
  <c r="AN71" i="140"/>
  <c r="AN63" i="140"/>
  <c r="AN77" i="140"/>
  <c r="AN76" i="140"/>
  <c r="AN65" i="140"/>
  <c r="AN86" i="140"/>
  <c r="AN78" i="140"/>
  <c r="AN70" i="140"/>
  <c r="AN62" i="140"/>
  <c r="AN69" i="140"/>
  <c r="AN68" i="140"/>
  <c r="AN72" i="140"/>
  <c r="AN85" i="140"/>
  <c r="AN84" i="140"/>
  <c r="AN83" i="140"/>
  <c r="AN75" i="140"/>
  <c r="AN67" i="140"/>
  <c r="AN74" i="140"/>
  <c r="AN66" i="140"/>
  <c r="AN73" i="140"/>
  <c r="AN82" i="140"/>
  <c r="AO38" i="142"/>
  <c r="AO60" i="142"/>
  <c r="AO68" i="142"/>
  <c r="AO79" i="134"/>
  <c r="AO73" i="134"/>
  <c r="AO65" i="134"/>
  <c r="AO43" i="134"/>
  <c r="AY61" i="135"/>
  <c r="AY60" i="135"/>
  <c r="AY59" i="135"/>
  <c r="AY51" i="135"/>
  <c r="AY43" i="135"/>
  <c r="AY35" i="135"/>
  <c r="AM85" i="140"/>
  <c r="AZ79" i="140"/>
  <c r="AM77" i="140"/>
  <c r="AZ71" i="140"/>
  <c r="AM69" i="140"/>
  <c r="AZ63" i="140"/>
  <c r="AZ62" i="140"/>
  <c r="AZ61" i="140"/>
  <c r="AZ53" i="140"/>
  <c r="AZ45" i="140"/>
  <c r="AZ50" i="140"/>
  <c r="AM83" i="140"/>
  <c r="AZ43" i="140"/>
  <c r="AO73" i="142"/>
  <c r="AO78" i="134"/>
  <c r="AO60" i="134"/>
  <c r="AZ86" i="140"/>
  <c r="AM76" i="140"/>
  <c r="AZ56" i="140"/>
  <c r="AO41" i="142"/>
  <c r="AO63" i="142"/>
  <c r="AO71" i="142"/>
  <c r="AG78" i="134"/>
  <c r="AG77" i="134"/>
  <c r="AO70" i="134"/>
  <c r="AO62" i="134"/>
  <c r="AO40" i="134"/>
  <c r="AY62" i="135"/>
  <c r="AY56" i="135"/>
  <c r="AY48" i="135"/>
  <c r="AY40" i="135"/>
  <c r="AY32" i="135"/>
  <c r="AM86" i="140"/>
  <c r="AZ80" i="140"/>
  <c r="AM78" i="140"/>
  <c r="AZ72" i="140"/>
  <c r="AM70" i="140"/>
  <c r="AZ64" i="140"/>
  <c r="AZ58" i="140"/>
  <c r="AZ48" i="140"/>
  <c r="AO36" i="142"/>
  <c r="AO58" i="142"/>
  <c r="AO66" i="142"/>
  <c r="AO74" i="142"/>
  <c r="AG77" i="142"/>
  <c r="AG79" i="134"/>
  <c r="AO75" i="134"/>
  <c r="AO67" i="134"/>
  <c r="AO59" i="134"/>
  <c r="AY63" i="135"/>
  <c r="AN61" i="135"/>
  <c r="AN60" i="135"/>
  <c r="AY53" i="135"/>
  <c r="AY45" i="135"/>
  <c r="AY37" i="135"/>
  <c r="AZ81" i="140"/>
  <c r="AM79" i="140"/>
  <c r="AZ73" i="140"/>
  <c r="AM71" i="140"/>
  <c r="AZ65" i="140"/>
  <c r="AM63" i="140"/>
  <c r="AM62" i="140"/>
  <c r="AZ55" i="140"/>
  <c r="AZ47" i="140"/>
  <c r="AY42" i="135"/>
  <c r="AY34" i="135"/>
  <c r="AZ82" i="140"/>
  <c r="AM80" i="140"/>
  <c r="AZ74" i="140"/>
  <c r="AM72" i="140"/>
  <c r="AZ66" i="140"/>
  <c r="AM64" i="140"/>
  <c r="AZ60" i="140"/>
  <c r="AZ52" i="140"/>
  <c r="AZ44" i="140"/>
  <c r="AZ77" i="140"/>
  <c r="AZ59" i="140"/>
  <c r="AG67" i="141"/>
  <c r="AO76" i="134"/>
  <c r="AY38" i="135"/>
  <c r="AZ70" i="140"/>
  <c r="AO39" i="142"/>
  <c r="AO61" i="142"/>
  <c r="AO69" i="142"/>
  <c r="AG76" i="142"/>
  <c r="AO72" i="134"/>
  <c r="AO64" i="134"/>
  <c r="AO42" i="134"/>
  <c r="AY64" i="135"/>
  <c r="AN62" i="135"/>
  <c r="AY58" i="135"/>
  <c r="AY50" i="135"/>
  <c r="AO42" i="142"/>
  <c r="AO64" i="142"/>
  <c r="AO72" i="142"/>
  <c r="AO77" i="142"/>
  <c r="AO66" i="141"/>
  <c r="AO65" i="141"/>
  <c r="AO69" i="134"/>
  <c r="AO61" i="134"/>
  <c r="AY65" i="135"/>
  <c r="AN63" i="135"/>
  <c r="AY55" i="135"/>
  <c r="AY47" i="135"/>
  <c r="AY39" i="135"/>
  <c r="AY31" i="135"/>
  <c r="AZ83" i="140"/>
  <c r="AM81" i="140"/>
  <c r="AZ75" i="140"/>
  <c r="AM73" i="140"/>
  <c r="AZ67" i="140"/>
  <c r="AM65" i="140"/>
  <c r="AZ57" i="140"/>
  <c r="AZ49" i="140"/>
  <c r="AO40" i="142"/>
  <c r="AO70" i="142"/>
  <c r="AG65" i="141"/>
  <c r="AO63" i="134"/>
  <c r="AN65" i="135"/>
  <c r="AY57" i="135"/>
  <c r="AY41" i="135"/>
  <c r="AZ85" i="140"/>
  <c r="AM75" i="140"/>
  <c r="AM67" i="140"/>
  <c r="AZ51" i="140"/>
  <c r="AO65" i="142"/>
  <c r="AO77" i="134"/>
  <c r="AY54" i="135"/>
  <c r="AM84" i="140"/>
  <c r="AM68" i="140"/>
  <c r="AO37" i="142"/>
  <c r="AO59" i="142"/>
  <c r="AO67" i="142"/>
  <c r="AO75" i="142"/>
  <c r="AO76" i="142"/>
  <c r="AO67" i="141"/>
  <c r="AO74" i="134"/>
  <c r="AO66" i="134"/>
  <c r="AO58" i="134"/>
  <c r="AN64" i="135"/>
  <c r="AY52" i="135"/>
  <c r="AY44" i="135"/>
  <c r="AY36" i="135"/>
  <c r="AZ84" i="140"/>
  <c r="AM82" i="140"/>
  <c r="AZ76" i="140"/>
  <c r="AM74" i="140"/>
  <c r="AZ68" i="140"/>
  <c r="AM66" i="140"/>
  <c r="AZ54" i="140"/>
  <c r="AZ46" i="140"/>
  <c r="AO62" i="142"/>
  <c r="AG66" i="141"/>
  <c r="AO71" i="134"/>
  <c r="AO41" i="134"/>
  <c r="AY49" i="135"/>
  <c r="AY33" i="135"/>
  <c r="AZ69" i="140"/>
  <c r="AO57" i="142"/>
  <c r="AO68" i="134"/>
  <c r="AY46" i="135"/>
  <c r="AZ78" i="140"/>
  <c r="M12" i="151"/>
  <c r="AX70" i="37"/>
  <c r="AX78" i="37"/>
  <c r="AX63" i="37"/>
  <c r="AX71" i="37"/>
  <c r="AX79" i="37"/>
  <c r="AX83" i="37"/>
  <c r="AX64" i="37"/>
  <c r="AX72" i="37"/>
  <c r="AX80" i="37"/>
  <c r="AX69" i="37"/>
  <c r="AX65" i="37"/>
  <c r="AX73" i="37"/>
  <c r="AX81" i="37"/>
  <c r="AX75" i="37"/>
  <c r="AX77" i="37"/>
  <c r="AX66" i="37"/>
  <c r="AX74" i="37"/>
  <c r="AX82" i="37"/>
  <c r="AX67" i="37"/>
  <c r="AX68" i="37"/>
  <c r="AX76" i="37"/>
  <c r="AX84" i="37"/>
  <c r="BH11" i="143"/>
  <c r="BH45" i="143"/>
  <c r="BJ13" i="145"/>
  <c r="BJ21" i="145"/>
  <c r="BJ29" i="145"/>
  <c r="BH32" i="143"/>
  <c r="BH40" i="143"/>
  <c r="BH48" i="143"/>
  <c r="BJ8" i="145"/>
  <c r="BJ48" i="145"/>
  <c r="BH20" i="143"/>
  <c r="BJ6" i="145"/>
  <c r="BH8" i="143"/>
  <c r="BH35" i="143"/>
  <c r="BH43" i="143"/>
  <c r="BH51" i="143"/>
  <c r="BJ11" i="145"/>
  <c r="BJ51" i="145"/>
  <c r="BJ12" i="145"/>
  <c r="BH22" i="143"/>
  <c r="BH30" i="143"/>
  <c r="BH7" i="143"/>
  <c r="BJ22" i="145"/>
  <c r="BJ30" i="145"/>
  <c r="BJ38" i="145"/>
  <c r="BJ46" i="145"/>
  <c r="BH17" i="143"/>
  <c r="BH25" i="143"/>
  <c r="BH33" i="143"/>
  <c r="BH41" i="143"/>
  <c r="BH6" i="143"/>
  <c r="BJ9" i="145"/>
  <c r="BJ25" i="145"/>
  <c r="BJ33" i="145"/>
  <c r="BJ41" i="145"/>
  <c r="BJ49" i="145"/>
  <c r="BJ7" i="145"/>
  <c r="BH14" i="143"/>
  <c r="BH23" i="143"/>
  <c r="BH31" i="143"/>
  <c r="BH39" i="143"/>
  <c r="BJ39" i="145"/>
  <c r="BJ47" i="145"/>
  <c r="BH18" i="143"/>
  <c r="BH26" i="143"/>
  <c r="BJ10" i="145"/>
  <c r="BJ18" i="145"/>
  <c r="BJ26" i="145"/>
  <c r="BJ34" i="145"/>
  <c r="BJ42" i="145"/>
  <c r="AS52" i="137"/>
  <c r="AP52" i="137"/>
  <c r="AW52" i="139"/>
  <c r="AT52" i="139"/>
  <c r="AL71" i="37"/>
  <c r="AA38" i="144"/>
  <c r="AA22" i="144"/>
  <c r="AA6" i="144"/>
  <c r="AL70" i="37"/>
  <c r="AA37" i="144"/>
  <c r="AA21" i="144"/>
  <c r="AL69" i="37"/>
  <c r="AA36" i="144"/>
  <c r="AA20" i="144"/>
  <c r="AL84" i="37"/>
  <c r="AL68" i="37"/>
  <c r="AA35" i="144"/>
  <c r="AA19" i="144"/>
  <c r="AL83" i="37"/>
  <c r="AL67" i="37"/>
  <c r="AA50" i="144"/>
  <c r="AA34" i="144"/>
  <c r="AA18" i="144"/>
  <c r="AL82" i="37"/>
  <c r="AA49" i="144"/>
  <c r="AA33" i="144"/>
  <c r="AA17" i="144"/>
  <c r="AL81" i="37"/>
  <c r="AL66" i="37"/>
  <c r="AA48" i="144"/>
  <c r="AA32" i="144"/>
  <c r="AA16" i="144"/>
  <c r="AL80" i="37"/>
  <c r="AA47" i="144"/>
  <c r="AA31" i="144"/>
  <c r="AA15" i="144"/>
  <c r="AL79" i="37"/>
  <c r="AL65" i="37"/>
  <c r="AA46" i="144"/>
  <c r="AA30" i="144"/>
  <c r="AA14" i="144"/>
  <c r="AL78" i="37"/>
  <c r="AL64" i="37"/>
  <c r="AA45" i="144"/>
  <c r="AA29" i="144"/>
  <c r="AA13" i="144"/>
  <c r="AL77" i="37"/>
  <c r="AL63" i="37"/>
  <c r="AA44" i="144"/>
  <c r="AA28" i="144"/>
  <c r="AA12" i="144"/>
  <c r="AL76" i="37"/>
  <c r="AA43" i="144"/>
  <c r="AA27" i="144"/>
  <c r="AA11" i="144"/>
  <c r="AL75" i="37"/>
  <c r="AA42" i="144"/>
  <c r="AA26" i="144"/>
  <c r="AA10" i="144"/>
  <c r="AL74" i="37"/>
  <c r="AA41" i="144"/>
  <c r="AA25" i="144"/>
  <c r="AA9" i="144"/>
  <c r="AL73" i="37"/>
  <c r="AA40" i="144"/>
  <c r="AA24" i="144"/>
  <c r="AA8" i="144"/>
  <c r="AL72" i="37"/>
  <c r="AA39" i="144"/>
  <c r="AA23" i="144"/>
  <c r="AA7" i="144"/>
  <c r="M21" i="119"/>
  <c r="M6" i="119"/>
  <c r="M50" i="119"/>
  <c r="M17" i="119"/>
  <c r="M49" i="119"/>
  <c r="M28" i="119"/>
  <c r="M54" i="119"/>
  <c r="M7" i="119"/>
  <c r="M22" i="119"/>
  <c r="M37" i="119"/>
  <c r="BH15" i="143" s="1"/>
  <c r="M29" i="119"/>
  <c r="M36" i="119"/>
  <c r="M38" i="119"/>
  <c r="M52" i="119"/>
  <c r="M25" i="119"/>
  <c r="M32" i="119"/>
  <c r="M35" i="119"/>
  <c r="M46" i="119"/>
  <c r="M56" i="119"/>
  <c r="M39" i="119"/>
  <c r="M18" i="119"/>
  <c r="M20" i="119"/>
  <c r="M9" i="119"/>
  <c r="M24" i="119"/>
  <c r="M11" i="119"/>
  <c r="M48" i="119"/>
  <c r="M51" i="119"/>
  <c r="M15" i="119"/>
  <c r="M13" i="119"/>
  <c r="M42" i="119"/>
  <c r="M27" i="119"/>
  <c r="M40" i="119"/>
  <c r="M41" i="119"/>
  <c r="M55" i="119"/>
  <c r="M34" i="119"/>
  <c r="M33" i="119"/>
  <c r="M19" i="119"/>
  <c r="M26" i="119"/>
  <c r="M10" i="119"/>
  <c r="M8" i="119"/>
  <c r="M12" i="119"/>
  <c r="M45" i="119"/>
  <c r="M14" i="119"/>
  <c r="M16" i="119"/>
  <c r="M31" i="119"/>
  <c r="M47" i="119"/>
  <c r="M30" i="119"/>
  <c r="M43" i="119"/>
  <c r="M7" i="151"/>
  <c r="M9" i="151"/>
  <c r="M11" i="151"/>
  <c r="M13" i="151"/>
  <c r="M14" i="151"/>
  <c r="M15" i="151"/>
  <c r="M16" i="151"/>
  <c r="M17" i="151"/>
  <c r="M18" i="151"/>
  <c r="M58" i="151"/>
  <c r="M21" i="151"/>
  <c r="M25" i="151"/>
  <c r="M29" i="151"/>
  <c r="M33" i="151"/>
  <c r="M37" i="151"/>
  <c r="M41" i="151"/>
  <c r="M45" i="151"/>
  <c r="M49" i="151"/>
  <c r="M53" i="151"/>
  <c r="M57" i="151"/>
  <c r="M61" i="151"/>
  <c r="M6" i="151"/>
  <c r="M8" i="151"/>
  <c r="M10" i="151"/>
  <c r="M22" i="151"/>
  <c r="M26" i="151"/>
  <c r="M30" i="151"/>
  <c r="M34" i="151"/>
  <c r="M38" i="151"/>
  <c r="M42" i="151"/>
  <c r="M46" i="151"/>
  <c r="M50" i="151"/>
  <c r="M54" i="151"/>
  <c r="M20" i="151"/>
  <c r="M24" i="151"/>
  <c r="M28" i="151"/>
  <c r="M32" i="151"/>
  <c r="M36" i="151"/>
  <c r="M40" i="151"/>
  <c r="M44" i="151"/>
  <c r="M48" i="151"/>
  <c r="M52" i="151"/>
  <c r="M56" i="151"/>
  <c r="M60" i="151"/>
  <c r="M19" i="151"/>
  <c r="M23" i="151"/>
  <c r="M27" i="151"/>
  <c r="M31" i="151"/>
  <c r="M35" i="151"/>
  <c r="M39" i="151"/>
  <c r="M43" i="151"/>
  <c r="M47" i="151"/>
  <c r="M51" i="151"/>
  <c r="M55" i="151"/>
  <c r="M59" i="151"/>
  <c r="M63" i="151"/>
  <c r="M65" i="151"/>
  <c r="M67" i="151"/>
  <c r="M69" i="151"/>
  <c r="M71" i="151"/>
  <c r="M73" i="151"/>
  <c r="M75" i="151"/>
  <c r="M77" i="151"/>
  <c r="M79" i="151"/>
  <c r="M81" i="151"/>
  <c r="M83" i="151"/>
  <c r="M85" i="151"/>
  <c r="M87" i="151"/>
  <c r="M89" i="151"/>
  <c r="M91" i="151"/>
  <c r="M93" i="151"/>
  <c r="M95" i="151"/>
  <c r="M97" i="151"/>
  <c r="M99" i="151"/>
  <c r="M101" i="151"/>
  <c r="M103" i="151"/>
  <c r="M105" i="151"/>
  <c r="M107" i="151"/>
  <c r="M109" i="151"/>
  <c r="M111" i="151"/>
  <c r="M113" i="151"/>
  <c r="M115" i="151"/>
  <c r="M117" i="151"/>
  <c r="M119" i="151"/>
  <c r="M121" i="151"/>
  <c r="M123" i="151"/>
  <c r="M125" i="151"/>
  <c r="M127" i="151"/>
  <c r="M129" i="151"/>
  <c r="M131" i="151"/>
  <c r="M133" i="151"/>
  <c r="M135" i="151"/>
  <c r="M137" i="151"/>
  <c r="M139" i="151"/>
  <c r="M141" i="151"/>
  <c r="M143" i="151"/>
  <c r="M145" i="151"/>
  <c r="M62" i="151"/>
  <c r="M64" i="151"/>
  <c r="M66" i="151"/>
  <c r="M68" i="151"/>
  <c r="M70" i="151"/>
  <c r="M72" i="151"/>
  <c r="M74" i="151"/>
  <c r="M76" i="151"/>
  <c r="M78" i="151"/>
  <c r="M80" i="151"/>
  <c r="M82" i="151"/>
  <c r="M84" i="151"/>
  <c r="M86" i="151"/>
  <c r="M88" i="151"/>
  <c r="M90" i="151"/>
  <c r="M92" i="151"/>
  <c r="M94" i="151"/>
  <c r="M96" i="151"/>
  <c r="M98" i="151"/>
  <c r="M100" i="151"/>
  <c r="M102" i="151"/>
  <c r="M104" i="151"/>
  <c r="M106" i="151"/>
  <c r="M108" i="151"/>
  <c r="M110" i="151"/>
  <c r="M112" i="151"/>
  <c r="M114" i="151"/>
  <c r="M116" i="151"/>
  <c r="M118" i="151"/>
  <c r="M120" i="151"/>
  <c r="M122" i="151"/>
  <c r="M124" i="151"/>
  <c r="M126" i="151"/>
  <c r="M128" i="151"/>
  <c r="M130" i="151"/>
  <c r="M132" i="151"/>
  <c r="M134" i="151"/>
  <c r="M136" i="151"/>
  <c r="M138" i="151"/>
  <c r="M140" i="151"/>
  <c r="M142" i="151"/>
  <c r="M144" i="151"/>
  <c r="M146" i="151"/>
  <c r="BJ31" i="145" l="1"/>
  <c r="BH10" i="143"/>
  <c r="BJ17" i="145"/>
  <c r="BH13" i="143"/>
  <c r="BJ14" i="145"/>
  <c r="BJ43" i="145"/>
  <c r="BH27" i="143"/>
  <c r="BJ40" i="145"/>
  <c r="BH24" i="143"/>
  <c r="BH37" i="143"/>
  <c r="BJ28" i="145"/>
  <c r="BH50" i="143"/>
  <c r="BJ23" i="145"/>
  <c r="BJ36" i="145"/>
  <c r="BH9" i="143"/>
  <c r="BJ35" i="145"/>
  <c r="BH19" i="143"/>
  <c r="BJ32" i="145"/>
  <c r="BJ44" i="145"/>
  <c r="BH29" i="143"/>
  <c r="BH28" i="143"/>
  <c r="BH42" i="143"/>
  <c r="BJ15" i="145"/>
  <c r="BH44" i="143"/>
  <c r="BJ20" i="145"/>
  <c r="BH46" i="143"/>
  <c r="BJ27" i="145"/>
  <c r="BH16" i="143"/>
  <c r="BJ24" i="145"/>
  <c r="BJ45" i="145"/>
  <c r="BH21" i="143"/>
  <c r="BJ50" i="145"/>
  <c r="BH34" i="143"/>
  <c r="BH47" i="143"/>
  <c r="BH49" i="143"/>
  <c r="BH36" i="143"/>
  <c r="BH38" i="143"/>
  <c r="BJ19" i="145"/>
  <c r="BH12" i="143"/>
  <c r="BJ16" i="145"/>
  <c r="BJ37" i="145"/>
  <c r="A1" i="150"/>
  <c r="L10" i="124"/>
  <c r="M10" i="124" s="1"/>
  <c r="L22" i="124"/>
  <c r="M22" i="124" s="1"/>
  <c r="L61" i="124"/>
  <c r="M61" i="124" s="1"/>
  <c r="L75" i="124"/>
  <c r="M75" i="124" s="1"/>
  <c r="L93" i="124"/>
  <c r="M93" i="124" s="1"/>
  <c r="L111" i="124"/>
  <c r="M111" i="124" s="1"/>
  <c r="L14" i="124"/>
  <c r="M14" i="124" s="1"/>
  <c r="L94" i="124"/>
  <c r="M94" i="124" s="1"/>
  <c r="M32" i="124"/>
  <c r="L35" i="124"/>
  <c r="M35" i="124" s="1"/>
  <c r="L39" i="124"/>
  <c r="M39" i="124" s="1"/>
  <c r="L82" i="124"/>
  <c r="M82" i="124" s="1"/>
  <c r="L95" i="124"/>
  <c r="M95" i="124" s="1"/>
  <c r="L29" i="124"/>
  <c r="M29" i="124" s="1"/>
  <c r="L68" i="124"/>
  <c r="M68" i="124" s="1"/>
  <c r="L91" i="124"/>
  <c r="M91" i="124" s="1"/>
  <c r="L97" i="124"/>
  <c r="M97" i="124" s="1"/>
  <c r="L108" i="124"/>
  <c r="M108" i="124" s="1"/>
  <c r="L19" i="124"/>
  <c r="M19" i="124" s="1"/>
  <c r="L67" i="124"/>
  <c r="M67" i="124" s="1"/>
  <c r="L70" i="124"/>
  <c r="M70" i="124" s="1"/>
  <c r="L74" i="124"/>
  <c r="M74" i="124" s="1"/>
  <c r="L103" i="124"/>
  <c r="M103" i="124" s="1"/>
  <c r="L11" i="124"/>
  <c r="M11" i="124" s="1"/>
  <c r="M37" i="124"/>
  <c r="M64" i="124"/>
  <c r="L76" i="124"/>
  <c r="M76" i="124" s="1"/>
  <c r="L80" i="124"/>
  <c r="M80" i="124" s="1"/>
  <c r="L84" i="124"/>
  <c r="M84" i="124" s="1"/>
  <c r="L87" i="124"/>
  <c r="M87" i="124" s="1"/>
  <c r="L89" i="124"/>
  <c r="M89" i="124" s="1"/>
  <c r="L101" i="124"/>
  <c r="M101" i="124" s="1"/>
  <c r="L25" i="124"/>
  <c r="M25" i="124" s="1"/>
  <c r="L62" i="124"/>
  <c r="M62" i="124" s="1"/>
  <c r="L78" i="124"/>
  <c r="M78" i="124" s="1"/>
  <c r="L7" i="124"/>
  <c r="M7" i="124" s="1"/>
  <c r="L16" i="124"/>
  <c r="M16" i="124" s="1"/>
  <c r="M17" i="124"/>
  <c r="L30" i="124"/>
  <c r="M30" i="124" s="1"/>
  <c r="L99" i="124"/>
  <c r="M99" i="124" s="1"/>
  <c r="L112" i="124"/>
  <c r="M112" i="124" s="1"/>
  <c r="M33" i="124"/>
  <c r="M24" i="124"/>
  <c r="L73" i="124"/>
  <c r="M73" i="124" s="1"/>
  <c r="M26" i="124"/>
  <c r="L72" i="124"/>
  <c r="M72" i="124" s="1"/>
  <c r="L79" i="124"/>
  <c r="M79" i="124" s="1"/>
  <c r="M12" i="124"/>
  <c r="L15" i="124"/>
  <c r="M15" i="124" s="1"/>
  <c r="L65" i="124"/>
  <c r="M65" i="124" s="1"/>
  <c r="L77" i="124"/>
  <c r="M77" i="124" s="1"/>
  <c r="L81" i="124"/>
  <c r="M81" i="124" s="1"/>
  <c r="M85" i="124"/>
  <c r="L86" i="124"/>
  <c r="M86" i="124" s="1"/>
  <c r="L88" i="124"/>
  <c r="M88" i="124" s="1"/>
  <c r="L90" i="124"/>
  <c r="M90" i="124" s="1"/>
  <c r="L106" i="124"/>
  <c r="M106" i="124" s="1"/>
  <c r="L116" i="124"/>
  <c r="M116" i="124" s="1"/>
  <c r="L34" i="124"/>
  <c r="M34" i="124" s="1"/>
  <c r="L63" i="124"/>
  <c r="M63" i="124" s="1"/>
  <c r="L66" i="124"/>
  <c r="M66" i="124" s="1"/>
  <c r="L100" i="124"/>
  <c r="M100" i="124" s="1"/>
  <c r="L110" i="124"/>
  <c r="M110" i="124" s="1"/>
  <c r="L18" i="124"/>
  <c r="M18" i="124" s="1"/>
  <c r="L102" i="124"/>
  <c r="M102" i="124" s="1"/>
  <c r="M20" i="124"/>
  <c r="L31" i="124"/>
  <c r="M31" i="124" s="1"/>
  <c r="L98" i="124"/>
  <c r="M98" i="124" s="1"/>
  <c r="L104" i="124"/>
  <c r="M104" i="124" s="1"/>
  <c r="L114" i="124"/>
  <c r="M114" i="124" s="1"/>
  <c r="L69" i="124"/>
  <c r="M69" i="124" s="1"/>
  <c r="L71" i="124"/>
  <c r="M71" i="124" s="1"/>
  <c r="L13" i="124"/>
  <c r="M13" i="124" s="1"/>
  <c r="L21" i="124"/>
  <c r="M21" i="124" s="1"/>
  <c r="L36" i="124"/>
  <c r="M36" i="124" s="1"/>
  <c r="L83" i="124"/>
  <c r="M83" i="124" s="1"/>
  <c r="L92" i="124"/>
  <c r="M92" i="124" s="1"/>
  <c r="L96" i="124"/>
  <c r="M96" i="124" s="1"/>
  <c r="L105" i="124"/>
  <c r="M105" i="124" s="1"/>
  <c r="A8" i="124"/>
  <c r="A10" i="124"/>
  <c r="A22" i="124"/>
  <c r="A61" i="124"/>
  <c r="A75" i="124"/>
  <c r="A93" i="124"/>
  <c r="A111" i="124"/>
  <c r="A14" i="124"/>
  <c r="A49" i="124"/>
  <c r="A54" i="124"/>
  <c r="A94" i="124"/>
  <c r="A32" i="124"/>
  <c r="A35" i="124"/>
  <c r="A39" i="124"/>
  <c r="A82" i="124"/>
  <c r="A95" i="124"/>
  <c r="A28" i="124"/>
  <c r="A29" i="124"/>
  <c r="A50" i="124"/>
  <c r="A52" i="124"/>
  <c r="A68" i="124"/>
  <c r="A91" i="124"/>
  <c r="A97" i="124"/>
  <c r="A108" i="124"/>
  <c r="A9" i="124"/>
  <c r="A19" i="124"/>
  <c r="A48" i="124"/>
  <c r="A59" i="124"/>
  <c r="A67" i="124"/>
  <c r="A70" i="124"/>
  <c r="A74" i="124"/>
  <c r="A103" i="124"/>
  <c r="A11" i="124"/>
  <c r="A37" i="124"/>
  <c r="A64" i="124"/>
  <c r="A76" i="124"/>
  <c r="A80" i="124"/>
  <c r="A84" i="124"/>
  <c r="A87" i="124"/>
  <c r="A89" i="124"/>
  <c r="A101" i="124"/>
  <c r="A25" i="124"/>
  <c r="A47" i="124"/>
  <c r="A62" i="124"/>
  <c r="A78" i="124"/>
  <c r="A7" i="124"/>
  <c r="A16" i="124"/>
  <c r="A17" i="124"/>
  <c r="A23" i="124"/>
  <c r="A30" i="124"/>
  <c r="A41" i="124"/>
  <c r="A56" i="124"/>
  <c r="A99" i="124"/>
  <c r="A107" i="124"/>
  <c r="A109" i="124"/>
  <c r="A33" i="124"/>
  <c r="A24" i="124"/>
  <c r="A43" i="124"/>
  <c r="A46" i="124"/>
  <c r="A57" i="124"/>
  <c r="A73" i="124"/>
  <c r="A26" i="124"/>
  <c r="A45" i="124"/>
  <c r="A72" i="124"/>
  <c r="A79" i="124"/>
  <c r="A12" i="124"/>
  <c r="A15" i="124"/>
  <c r="A38" i="124"/>
  <c r="A65" i="124"/>
  <c r="A77" i="124"/>
  <c r="A81" i="124"/>
  <c r="A85" i="124"/>
  <c r="A86" i="124"/>
  <c r="A88" i="124"/>
  <c r="A90" i="124"/>
  <c r="A106" i="124"/>
  <c r="A34" i="124"/>
  <c r="A44" i="124"/>
  <c r="A58" i="124"/>
  <c r="A63" i="124"/>
  <c r="A66" i="124"/>
  <c r="A100" i="124"/>
  <c r="A110" i="124"/>
  <c r="A18" i="124"/>
  <c r="A42" i="124"/>
  <c r="A102" i="124"/>
  <c r="A20" i="124"/>
  <c r="A31" i="124"/>
  <c r="A53" i="124"/>
  <c r="A98" i="124"/>
  <c r="A104" i="124"/>
  <c r="A27" i="124"/>
  <c r="A51" i="124"/>
  <c r="A69" i="124"/>
  <c r="A71" i="124"/>
  <c r="A13" i="124"/>
  <c r="A21" i="124"/>
  <c r="A36" i="124"/>
  <c r="A83" i="124"/>
  <c r="A92" i="124"/>
  <c r="A96" i="124"/>
  <c r="A40" i="124"/>
  <c r="A55" i="124"/>
  <c r="A60" i="124"/>
  <c r="A105" i="124"/>
  <c r="BJ9" i="140" l="1"/>
  <c r="BJ16" i="140"/>
  <c r="BJ10" i="140"/>
  <c r="BJ17" i="140"/>
  <c r="BJ11" i="140"/>
  <c r="BJ18" i="140"/>
  <c r="BJ12" i="140"/>
  <c r="BJ13" i="140"/>
  <c r="BJ7" i="140"/>
  <c r="BJ14" i="140"/>
  <c r="BJ8" i="140"/>
  <c r="BJ15" i="140"/>
  <c r="AV23" i="134"/>
  <c r="AT8" i="145"/>
  <c r="AZ26" i="139"/>
  <c r="AZ21" i="137"/>
  <c r="AT35" i="143"/>
  <c r="AV13" i="134"/>
  <c r="AT18" i="145"/>
  <c r="AZ36" i="139"/>
  <c r="AZ9" i="139"/>
  <c r="AZ13" i="139"/>
  <c r="AV15" i="134"/>
  <c r="AT14" i="143"/>
  <c r="AZ19" i="137"/>
  <c r="AT16" i="145"/>
  <c r="AZ34" i="139"/>
  <c r="AT9" i="143"/>
  <c r="AZ11" i="139"/>
  <c r="AV21" i="134"/>
  <c r="AT12" i="143"/>
  <c r="AZ9" i="137"/>
  <c r="AZ22" i="137"/>
  <c r="AZ21" i="139"/>
  <c r="AT32" i="143"/>
  <c r="AT22" i="143"/>
  <c r="AZ27" i="137"/>
  <c r="AT13" i="145"/>
  <c r="AZ23" i="139"/>
  <c r="AZ32" i="139"/>
  <c r="AZ18" i="139"/>
  <c r="AV10" i="134"/>
  <c r="AZ17" i="139"/>
  <c r="AV19" i="134"/>
  <c r="AT10" i="143"/>
  <c r="AZ7" i="137"/>
  <c r="AZ25" i="139"/>
  <c r="AZ19" i="139"/>
  <c r="AT16" i="143"/>
  <c r="AT20" i="143"/>
  <c r="AZ17" i="137"/>
  <c r="AT11" i="145"/>
  <c r="AZ29" i="139"/>
  <c r="AZ13" i="137"/>
  <c r="AT30" i="143"/>
  <c r="AV8" i="134"/>
  <c r="AT6" i="145"/>
  <c r="AZ31" i="139"/>
  <c r="AV18" i="134"/>
  <c r="AT14" i="145"/>
  <c r="AZ11" i="137"/>
  <c r="AZ15" i="139"/>
  <c r="AT18" i="143"/>
  <c r="AZ15" i="137"/>
  <c r="AT9" i="145"/>
  <c r="AZ27" i="139"/>
  <c r="AZ24" i="139"/>
  <c r="AT28" i="143"/>
  <c r="AZ25" i="137"/>
  <c r="AT19" i="145"/>
  <c r="AZ37" i="139"/>
  <c r="AT15" i="145"/>
  <c r="AZ14" i="139"/>
  <c r="AV16" i="134"/>
  <c r="AT7" i="143"/>
  <c r="AZ12" i="137"/>
  <c r="AT25" i="143"/>
  <c r="AZ24" i="137"/>
  <c r="AT26" i="143"/>
  <c r="AZ23" i="137"/>
  <c r="AT17" i="145"/>
  <c r="AZ35" i="139"/>
  <c r="AZ29" i="137"/>
  <c r="AT36" i="143"/>
  <c r="AV14" i="134"/>
  <c r="AT13" i="143"/>
  <c r="AZ10" i="137"/>
  <c r="AT33" i="143"/>
  <c r="AZ22" i="139"/>
  <c r="AT8" i="143"/>
  <c r="AT15" i="143"/>
  <c r="AZ20" i="137"/>
  <c r="AZ14" i="137"/>
  <c r="AT10" i="145"/>
  <c r="AT6" i="143"/>
  <c r="AZ7" i="139"/>
  <c r="AT34" i="143"/>
  <c r="AV12" i="134"/>
  <c r="AT11" i="143"/>
  <c r="AZ8" i="137"/>
  <c r="AT17" i="143"/>
  <c r="AZ12" i="139"/>
  <c r="AV22" i="134"/>
  <c r="AT21" i="143"/>
  <c r="AZ18" i="137"/>
  <c r="AV11" i="134"/>
  <c r="AZ30" i="139"/>
  <c r="AZ8" i="139"/>
  <c r="AT23" i="143"/>
  <c r="AZ28" i="137"/>
  <c r="AT27" i="143"/>
  <c r="AT20" i="145"/>
  <c r="AT24" i="143"/>
  <c r="AZ10" i="139"/>
  <c r="AV20" i="134"/>
  <c r="AT19" i="143"/>
  <c r="AZ16" i="137"/>
  <c r="AZ33" i="139"/>
  <c r="AZ20" i="139"/>
  <c r="AZ16" i="139"/>
  <c r="AT29" i="143"/>
  <c r="AZ26" i="137"/>
  <c r="AT12" i="145"/>
  <c r="AZ6" i="139"/>
  <c r="AT7" i="145"/>
  <c r="AT31" i="143"/>
  <c r="AV9" i="134"/>
  <c r="AZ28" i="139"/>
  <c r="AV7" i="134"/>
  <c r="AV17" i="134"/>
  <c r="BK13" i="135"/>
  <c r="BI44" i="37"/>
  <c r="BJ12" i="135"/>
  <c r="BH27" i="37"/>
  <c r="BH25" i="37"/>
  <c r="BJ20" i="140"/>
  <c r="BH29" i="37"/>
  <c r="BJ29" i="140"/>
  <c r="BH42" i="37"/>
  <c r="BI26" i="37"/>
  <c r="BI22" i="140"/>
  <c r="BH52" i="37"/>
  <c r="BI10" i="37"/>
  <c r="BH23" i="37"/>
  <c r="BI21" i="37"/>
  <c r="BK7" i="135"/>
  <c r="BI21" i="140"/>
  <c r="BI9" i="37"/>
  <c r="BH50" i="37"/>
  <c r="BI79" i="140"/>
  <c r="BH20" i="37"/>
  <c r="BH32" i="37"/>
  <c r="BI24" i="37"/>
  <c r="BJ15" i="135"/>
  <c r="BJ47" i="140"/>
  <c r="BI62" i="140"/>
  <c r="BH43" i="37"/>
  <c r="BI11" i="37"/>
  <c r="BJ36" i="140"/>
  <c r="BJ6" i="135"/>
  <c r="BK10" i="135"/>
  <c r="BI24" i="140"/>
  <c r="BI12" i="37"/>
  <c r="BH18" i="37"/>
  <c r="BJ51" i="140"/>
  <c r="BI46" i="37"/>
  <c r="BI47" i="37"/>
  <c r="BI48" i="37"/>
  <c r="BJ33" i="135"/>
  <c r="BI10" i="140"/>
  <c r="BI73" i="140"/>
  <c r="BH38" i="37"/>
  <c r="BI66" i="140"/>
  <c r="BJ28" i="140"/>
  <c r="BK25" i="135"/>
  <c r="BJ61" i="140"/>
  <c r="BH11" i="37"/>
  <c r="BI28" i="140"/>
  <c r="BI39" i="37"/>
  <c r="BI71" i="140"/>
  <c r="BI80" i="140"/>
  <c r="BI16" i="37"/>
  <c r="BH30" i="37"/>
  <c r="BJ13" i="135"/>
  <c r="BK15" i="135"/>
  <c r="BJ22" i="140"/>
  <c r="BI29" i="140"/>
  <c r="BI17" i="37"/>
  <c r="BH58" i="37"/>
  <c r="BJ24" i="140"/>
  <c r="BI19" i="37"/>
  <c r="BK28" i="135"/>
  <c r="BH56" i="37"/>
  <c r="BI40" i="37"/>
  <c r="BJ23" i="135"/>
  <c r="BJ55" i="140"/>
  <c r="BI70" i="140"/>
  <c r="BH51" i="37"/>
  <c r="BJ32" i="140"/>
  <c r="BI27" i="37"/>
  <c r="BI12" i="140"/>
  <c r="BJ37" i="140"/>
  <c r="BK18" i="135"/>
  <c r="BJ25" i="140"/>
  <c r="BI32" i="140"/>
  <c r="BI20" i="37"/>
  <c r="BH12" i="37"/>
  <c r="BI11" i="140"/>
  <c r="BI54" i="37"/>
  <c r="BH48" i="37"/>
  <c r="BH49" i="37"/>
  <c r="BI17" i="140"/>
  <c r="BI81" i="140"/>
  <c r="BH46" i="37"/>
  <c r="BI6" i="140"/>
  <c r="BJ60" i="140"/>
  <c r="BJ45" i="140"/>
  <c r="BJ22" i="135"/>
  <c r="BK16" i="135"/>
  <c r="BK9" i="135"/>
  <c r="BJ57" i="140"/>
  <c r="BJ10" i="135"/>
  <c r="BH13" i="37"/>
  <c r="BH39" i="37"/>
  <c r="BI54" i="140"/>
  <c r="BH53" i="37"/>
  <c r="BI65" i="140"/>
  <c r="BJ27" i="135"/>
  <c r="BK23" i="135"/>
  <c r="BJ30" i="140"/>
  <c r="BI37" i="140"/>
  <c r="BI25" i="37"/>
  <c r="BH15" i="37"/>
  <c r="BJ40" i="140"/>
  <c r="BI35" i="37"/>
  <c r="BK22" i="135"/>
  <c r="BH41" i="37"/>
  <c r="BJ30" i="135"/>
  <c r="BI7" i="140"/>
  <c r="BI78" i="140"/>
  <c r="BH21" i="37"/>
  <c r="BJ48" i="140"/>
  <c r="BI43" i="37"/>
  <c r="BI43" i="140"/>
  <c r="BI13" i="140"/>
  <c r="BK26" i="135"/>
  <c r="BJ33" i="140"/>
  <c r="BI40" i="140"/>
  <c r="BI28" i="37"/>
  <c r="BK12" i="135"/>
  <c r="BI26" i="140"/>
  <c r="BH47" i="37"/>
  <c r="BK14" i="135"/>
  <c r="BK11" i="135"/>
  <c r="BI25" i="140"/>
  <c r="BI13" i="37"/>
  <c r="BH54" i="37"/>
  <c r="BJ27" i="140"/>
  <c r="BI30" i="37"/>
  <c r="BI35" i="140"/>
  <c r="BI20" i="140"/>
  <c r="BI49" i="37"/>
  <c r="BI31" i="140"/>
  <c r="BI51" i="140"/>
  <c r="BI38" i="140"/>
  <c r="BI39" i="140"/>
  <c r="BJ25" i="135"/>
  <c r="BI27" i="140"/>
  <c r="BI56" i="37"/>
  <c r="BH35" i="37"/>
  <c r="BH8" i="37"/>
  <c r="BI22" i="37"/>
  <c r="BJ58" i="140"/>
  <c r="BK6" i="135"/>
  <c r="BJ38" i="140"/>
  <c r="BI45" i="140"/>
  <c r="BI33" i="37"/>
  <c r="BH9" i="37"/>
  <c r="BJ56" i="140"/>
  <c r="BI51" i="37"/>
  <c r="BJ52" i="140"/>
  <c r="BJ28" i="135"/>
  <c r="BH14" i="37"/>
  <c r="BI14" i="140"/>
  <c r="BI18" i="37"/>
  <c r="BH16" i="37"/>
  <c r="BI8" i="140"/>
  <c r="BH28" i="37"/>
  <c r="BI75" i="140"/>
  <c r="BI44" i="140"/>
  <c r="BJ9" i="135"/>
  <c r="BJ41" i="140"/>
  <c r="BI48" i="140"/>
  <c r="BI36" i="37"/>
  <c r="BK27" i="135"/>
  <c r="BI42" i="140"/>
  <c r="BJ20" i="135"/>
  <c r="BJ21" i="135"/>
  <c r="BK19" i="135"/>
  <c r="BJ26" i="140"/>
  <c r="BI33" i="140"/>
  <c r="BI29" i="37"/>
  <c r="BH24" i="37"/>
  <c r="BJ43" i="140"/>
  <c r="BI38" i="37"/>
  <c r="BI67" i="140"/>
  <c r="BI52" i="140"/>
  <c r="BI61" i="140"/>
  <c r="BH44" i="37"/>
  <c r="BI42" i="37"/>
  <c r="BI32" i="37"/>
  <c r="BI64" i="140"/>
  <c r="BI74" i="140"/>
  <c r="BJ42" i="140"/>
  <c r="BI45" i="37"/>
  <c r="BI68" i="140"/>
  <c r="BI15" i="37"/>
  <c r="BI50" i="140"/>
  <c r="BJ14" i="135"/>
  <c r="BJ46" i="140"/>
  <c r="BI53" i="140"/>
  <c r="BI41" i="37"/>
  <c r="BK17" i="135"/>
  <c r="BI15" i="140"/>
  <c r="BH36" i="37"/>
  <c r="BI19" i="140"/>
  <c r="BJ21" i="140"/>
  <c r="BK8" i="135"/>
  <c r="BI30" i="140"/>
  <c r="BI34" i="37"/>
  <c r="BH10" i="37"/>
  <c r="BI23" i="140"/>
  <c r="BH22" i="37"/>
  <c r="BI31" i="37"/>
  <c r="BI76" i="140"/>
  <c r="BJ17" i="135"/>
  <c r="BJ49" i="140"/>
  <c r="BI56" i="140"/>
  <c r="BI52" i="37"/>
  <c r="BJ19" i="135"/>
  <c r="BI58" i="140"/>
  <c r="BJ44" i="140"/>
  <c r="BJ53" i="140"/>
  <c r="BJ34" i="140"/>
  <c r="BI41" i="140"/>
  <c r="BI37" i="37"/>
  <c r="BH19" i="37"/>
  <c r="BJ59" i="140"/>
  <c r="BH31" i="37"/>
  <c r="BI23" i="37"/>
  <c r="BI8" i="37"/>
  <c r="BJ54" i="140"/>
  <c r="BJ23" i="140"/>
  <c r="BH40" i="37"/>
  <c r="BH37" i="37"/>
  <c r="BJ34" i="135"/>
  <c r="BI49" i="140"/>
  <c r="BI18" i="140"/>
  <c r="BI55" i="37"/>
  <c r="BJ7" i="135"/>
  <c r="BJ35" i="135"/>
  <c r="BI16" i="140"/>
  <c r="BJ26" i="135"/>
  <c r="BJ11" i="135"/>
  <c r="BJ29" i="135"/>
  <c r="BJ6" i="140"/>
  <c r="BI69" i="140"/>
  <c r="BI6" i="37"/>
  <c r="BJ16" i="135"/>
  <c r="BI47" i="140"/>
  <c r="BH17" i="37"/>
  <c r="BI7" i="37"/>
  <c r="BI36" i="140"/>
  <c r="BK24" i="135"/>
  <c r="BJ31" i="140"/>
  <c r="BI46" i="140"/>
  <c r="BI50" i="37"/>
  <c r="BJ8" i="135"/>
  <c r="BI55" i="140"/>
  <c r="BH6" i="37"/>
  <c r="BH7" i="37"/>
  <c r="BH33" i="37"/>
  <c r="BJ32" i="135"/>
  <c r="BI9" i="140"/>
  <c r="BI72" i="140"/>
  <c r="BH45" i="37"/>
  <c r="BJ19" i="140"/>
  <c r="BI14" i="37"/>
  <c r="BI59" i="140"/>
  <c r="BI60" i="140"/>
  <c r="BJ18" i="135"/>
  <c r="BJ50" i="140"/>
  <c r="BI57" i="140"/>
  <c r="BI53" i="37"/>
  <c r="BK20" i="135"/>
  <c r="BI34" i="140"/>
  <c r="BK21" i="135"/>
  <c r="BH26" i="37"/>
  <c r="BH57" i="37"/>
  <c r="BI77" i="140"/>
  <c r="BH34" i="37"/>
  <c r="BJ31" i="135"/>
  <c r="BI63" i="140"/>
  <c r="BH55" i="37"/>
  <c r="BJ39" i="140"/>
  <c r="BJ24" i="135"/>
  <c r="BK29" i="135"/>
  <c r="BJ35" i="140"/>
  <c r="AZ32" i="137"/>
  <c r="AZ36" i="137"/>
  <c r="AZ40" i="137"/>
  <c r="AZ44" i="137"/>
  <c r="AZ48" i="137"/>
  <c r="AY6" i="137"/>
  <c r="BJ65" i="140"/>
  <c r="AY14" i="137"/>
  <c r="AY22" i="137"/>
  <c r="AY34" i="137"/>
  <c r="AY46" i="137"/>
  <c r="AY9" i="137"/>
  <c r="AY13" i="137"/>
  <c r="AY17" i="137"/>
  <c r="AY21" i="137"/>
  <c r="AY25" i="137"/>
  <c r="AY29" i="137"/>
  <c r="AY33" i="137"/>
  <c r="AY37" i="137"/>
  <c r="AY41" i="137"/>
  <c r="AY45" i="137"/>
  <c r="AY49" i="137"/>
  <c r="BK66" i="135"/>
  <c r="BJ66" i="140"/>
  <c r="AY18" i="137"/>
  <c r="AY26" i="137"/>
  <c r="AY38" i="137"/>
  <c r="AY50" i="137"/>
  <c r="AZ33" i="137"/>
  <c r="AZ37" i="137"/>
  <c r="AZ41" i="137"/>
  <c r="AZ45" i="137"/>
  <c r="AZ49" i="137"/>
  <c r="BK65" i="135"/>
  <c r="AY10" i="137"/>
  <c r="AY30" i="137"/>
  <c r="AY42" i="137"/>
  <c r="BK64" i="135"/>
  <c r="AZ35" i="137"/>
  <c r="AZ43" i="137"/>
  <c r="AZ51" i="137"/>
  <c r="AY16" i="137"/>
  <c r="AY40" i="137"/>
  <c r="AZ42" i="137"/>
  <c r="AY19" i="137"/>
  <c r="AY12" i="137"/>
  <c r="AY20" i="137"/>
  <c r="AY28" i="137"/>
  <c r="AY36" i="137"/>
  <c r="AY44" i="137"/>
  <c r="AZ6" i="137"/>
  <c r="AZ30" i="137"/>
  <c r="AZ38" i="137"/>
  <c r="AZ46" i="137"/>
  <c r="BK63" i="135"/>
  <c r="AY8" i="137"/>
  <c r="AY32" i="137"/>
  <c r="AZ34" i="137"/>
  <c r="AZ50" i="137"/>
  <c r="AY27" i="137"/>
  <c r="AY7" i="137"/>
  <c r="AY15" i="137"/>
  <c r="AY23" i="137"/>
  <c r="AY31" i="137"/>
  <c r="AY39" i="137"/>
  <c r="AY47" i="137"/>
  <c r="BK62" i="135"/>
  <c r="BJ62" i="140"/>
  <c r="AZ31" i="137"/>
  <c r="AZ39" i="137"/>
  <c r="AZ47" i="137"/>
  <c r="BK61" i="135"/>
  <c r="BJ63" i="140"/>
  <c r="AY24" i="137"/>
  <c r="AY48" i="137"/>
  <c r="BJ64" i="140"/>
  <c r="AY11" i="137"/>
  <c r="AY35" i="137"/>
  <c r="AY43" i="137"/>
  <c r="AY51" i="137"/>
  <c r="AD64" i="135"/>
  <c r="AD82" i="140"/>
  <c r="X76" i="142"/>
  <c r="X77" i="134"/>
  <c r="AD81" i="140"/>
  <c r="AD75" i="140"/>
  <c r="AD71" i="140"/>
  <c r="AD67" i="140"/>
  <c r="X66" i="141"/>
  <c r="AD63" i="135"/>
  <c r="AD60" i="135"/>
  <c r="AD80" i="140"/>
  <c r="AD63" i="140"/>
  <c r="X79" i="134"/>
  <c r="AD79" i="140"/>
  <c r="AD74" i="140"/>
  <c r="AD70" i="140"/>
  <c r="AD66" i="140"/>
  <c r="X77" i="142"/>
  <c r="AD62" i="135"/>
  <c r="AD86" i="140"/>
  <c r="AD78" i="140"/>
  <c r="X65" i="141"/>
  <c r="AD85" i="140"/>
  <c r="AD77" i="140"/>
  <c r="AD73" i="140"/>
  <c r="AD69" i="140"/>
  <c r="AD65" i="140"/>
  <c r="AD62" i="140"/>
  <c r="X78" i="134"/>
  <c r="AD65" i="135"/>
  <c r="AD84" i="140"/>
  <c r="X67" i="141"/>
  <c r="AD61" i="135"/>
  <c r="AD83" i="140"/>
  <c r="AD76" i="140"/>
  <c r="AD72" i="140"/>
  <c r="AD68" i="140"/>
  <c r="AD64" i="140"/>
  <c r="AV28" i="141"/>
  <c r="AV44" i="141"/>
  <c r="AV14" i="141"/>
  <c r="AV36" i="141"/>
  <c r="AV52" i="141"/>
  <c r="AV60" i="141"/>
  <c r="AV8" i="142"/>
  <c r="AV20" i="141"/>
  <c r="AV50" i="142"/>
  <c r="AV14" i="142"/>
  <c r="AV34" i="141"/>
  <c r="AV46" i="142"/>
  <c r="AV10" i="141"/>
  <c r="AV55" i="141"/>
  <c r="AV29" i="142"/>
  <c r="AV67" i="142"/>
  <c r="AV31" i="141"/>
  <c r="AV33" i="142"/>
  <c r="AV8" i="141"/>
  <c r="AV53" i="141"/>
  <c r="AV68" i="142"/>
  <c r="AV36" i="142"/>
  <c r="AV31" i="134"/>
  <c r="AV39" i="134"/>
  <c r="AV6" i="134"/>
  <c r="AY14" i="139"/>
  <c r="AY22" i="139"/>
  <c r="AY30" i="139"/>
  <c r="AY38" i="139"/>
  <c r="AS8" i="145"/>
  <c r="AS16" i="145"/>
  <c r="AS24" i="145"/>
  <c r="AS11" i="143"/>
  <c r="AS19" i="143"/>
  <c r="AS27" i="143"/>
  <c r="AS35" i="143"/>
  <c r="AS43" i="143"/>
  <c r="AS51" i="143"/>
  <c r="AY50" i="139"/>
  <c r="AY46" i="139"/>
  <c r="AV59" i="142"/>
  <c r="AV13" i="142"/>
  <c r="AV38" i="141"/>
  <c r="AS15" i="143"/>
  <c r="AS47" i="143"/>
  <c r="AV26" i="142"/>
  <c r="AV11" i="142"/>
  <c r="AV30" i="141"/>
  <c r="AV16" i="142"/>
  <c r="AY29" i="139"/>
  <c r="AS16" i="143"/>
  <c r="AS48" i="143"/>
  <c r="AV19" i="142"/>
  <c r="AV42" i="141"/>
  <c r="AV23" i="141"/>
  <c r="AV41" i="134"/>
  <c r="AS14" i="145"/>
  <c r="AS25" i="143"/>
  <c r="AV58" i="141"/>
  <c r="AV21" i="141"/>
  <c r="AV72" i="142"/>
  <c r="AV36" i="134"/>
  <c r="AY11" i="139"/>
  <c r="AS15" i="145"/>
  <c r="AS18" i="143"/>
  <c r="AV7" i="142"/>
  <c r="AV65" i="141"/>
  <c r="AV42" i="142"/>
  <c r="AV10" i="142"/>
  <c r="AV57" i="141"/>
  <c r="AV64" i="141"/>
  <c r="AV43" i="141"/>
  <c r="AV39" i="141"/>
  <c r="AV25" i="142"/>
  <c r="AV47" i="142"/>
  <c r="AV62" i="141"/>
  <c r="AV6" i="142"/>
  <c r="AV45" i="141"/>
  <c r="AV64" i="142"/>
  <c r="AV32" i="142"/>
  <c r="AV26" i="134"/>
  <c r="AV34" i="134"/>
  <c r="AV42" i="134"/>
  <c r="AY9" i="139"/>
  <c r="AY17" i="139"/>
  <c r="AY25" i="139"/>
  <c r="AY33" i="139"/>
  <c r="AY41" i="139"/>
  <c r="AS9" i="145"/>
  <c r="AS17" i="145"/>
  <c r="AS6" i="145"/>
  <c r="AS12" i="143"/>
  <c r="AS20" i="143"/>
  <c r="AS28" i="143"/>
  <c r="AS36" i="143"/>
  <c r="AS44" i="143"/>
  <c r="AV30" i="142"/>
  <c r="AV65" i="142"/>
  <c r="AV22" i="141"/>
  <c r="AV35" i="134"/>
  <c r="AY18" i="139"/>
  <c r="AY42" i="139"/>
  <c r="AS7" i="143"/>
  <c r="AS31" i="143"/>
  <c r="AY48" i="139"/>
  <c r="AV74" i="142"/>
  <c r="AV32" i="141"/>
  <c r="AV9" i="142"/>
  <c r="AV31" i="142"/>
  <c r="AV38" i="134"/>
  <c r="AY13" i="139"/>
  <c r="AY37" i="139"/>
  <c r="AS13" i="145"/>
  <c r="AS32" i="143"/>
  <c r="AV23" i="142"/>
  <c r="AV62" i="142"/>
  <c r="AV51" i="141"/>
  <c r="AU6" i="141"/>
  <c r="AY16" i="139"/>
  <c r="AY32" i="139"/>
  <c r="AS9" i="143"/>
  <c r="AS41" i="143"/>
  <c r="AY47" i="139"/>
  <c r="AV18" i="142"/>
  <c r="AV54" i="142"/>
  <c r="AV12" i="141"/>
  <c r="AV41" i="142"/>
  <c r="AV40" i="142"/>
  <c r="AV28" i="134"/>
  <c r="AY35" i="139"/>
  <c r="AS23" i="145"/>
  <c r="AV59" i="141"/>
  <c r="AV49" i="141"/>
  <c r="AV38" i="142"/>
  <c r="AV6" i="141"/>
  <c r="AV41" i="141"/>
  <c r="AV56" i="141"/>
  <c r="AV71" i="142"/>
  <c r="AV17" i="141"/>
  <c r="AV21" i="142"/>
  <c r="AV35" i="142"/>
  <c r="AV9" i="141"/>
  <c r="AV54" i="141"/>
  <c r="AV35" i="141"/>
  <c r="AV37" i="141"/>
  <c r="AV60" i="142"/>
  <c r="AV28" i="142"/>
  <c r="AV29" i="134"/>
  <c r="AV37" i="134"/>
  <c r="AV45" i="134"/>
  <c r="AY12" i="139"/>
  <c r="AY20" i="139"/>
  <c r="AY28" i="139"/>
  <c r="AY36" i="139"/>
  <c r="AY44" i="139"/>
  <c r="AS10" i="145"/>
  <c r="AS18" i="145"/>
  <c r="AS13" i="143"/>
  <c r="AS21" i="143"/>
  <c r="AS29" i="143"/>
  <c r="AS37" i="143"/>
  <c r="AS45" i="143"/>
  <c r="AS6" i="143"/>
  <c r="AY49" i="139"/>
  <c r="AY45" i="139"/>
  <c r="AV19" i="141"/>
  <c r="AV11" i="141"/>
  <c r="AV27" i="142"/>
  <c r="AV61" i="142"/>
  <c r="AV52" i="142"/>
  <c r="AV20" i="142"/>
  <c r="AV27" i="134"/>
  <c r="AY10" i="139"/>
  <c r="AY34" i="139"/>
  <c r="AS12" i="145"/>
  <c r="AS23" i="143"/>
  <c r="AY52" i="139"/>
  <c r="AV43" i="142"/>
  <c r="I43" i="142" s="1"/>
  <c r="AV26" i="141"/>
  <c r="AV48" i="142"/>
  <c r="AV46" i="134"/>
  <c r="AY21" i="139"/>
  <c r="AY6" i="139"/>
  <c r="AS8" i="143"/>
  <c r="AS40" i="143"/>
  <c r="AV22" i="142"/>
  <c r="AV24" i="141"/>
  <c r="AV63" i="141"/>
  <c r="AV7" i="141"/>
  <c r="AV12" i="142"/>
  <c r="AV33" i="134"/>
  <c r="AY24" i="139"/>
  <c r="AY40" i="139"/>
  <c r="AS17" i="143"/>
  <c r="AS49" i="143"/>
  <c r="AY51" i="139"/>
  <c r="AV66" i="141"/>
  <c r="AV37" i="142"/>
  <c r="AV16" i="141"/>
  <c r="AY19" i="139"/>
  <c r="AY43" i="139"/>
  <c r="AS10" i="143"/>
  <c r="AS26" i="143"/>
  <c r="AS50" i="143"/>
  <c r="AV27" i="141"/>
  <c r="AV33" i="141"/>
  <c r="AV34" i="142"/>
  <c r="AV13" i="141"/>
  <c r="AV25" i="141"/>
  <c r="AV48" i="141"/>
  <c r="AV51" i="142"/>
  <c r="AV73" i="142"/>
  <c r="AV17" i="142"/>
  <c r="AV15" i="142"/>
  <c r="AV69" i="142"/>
  <c r="AV46" i="141"/>
  <c r="AV75" i="142"/>
  <c r="AV29" i="141"/>
  <c r="AV56" i="142"/>
  <c r="AV24" i="142"/>
  <c r="AV24" i="134"/>
  <c r="AV32" i="134"/>
  <c r="AV40" i="134"/>
  <c r="AY7" i="139"/>
  <c r="AY15" i="139"/>
  <c r="AY23" i="139"/>
  <c r="AY31" i="139"/>
  <c r="AY39" i="139"/>
  <c r="AS11" i="145"/>
  <c r="AS19" i="145"/>
  <c r="AS14" i="143"/>
  <c r="AS22" i="143"/>
  <c r="AS30" i="143"/>
  <c r="AS38" i="143"/>
  <c r="AS46" i="143"/>
  <c r="AV63" i="142"/>
  <c r="AV40" i="141"/>
  <c r="AV50" i="141"/>
  <c r="AV55" i="142"/>
  <c r="AV43" i="134"/>
  <c r="AY26" i="139"/>
  <c r="AS20" i="145"/>
  <c r="AS39" i="143"/>
  <c r="AV39" i="142"/>
  <c r="AV70" i="142"/>
  <c r="AV53" i="142"/>
  <c r="AV57" i="142"/>
  <c r="AV15" i="141"/>
  <c r="AV30" i="134"/>
  <c r="AS21" i="145"/>
  <c r="AS24" i="143"/>
  <c r="AY52" i="137"/>
  <c r="AV66" i="142"/>
  <c r="AV45" i="142"/>
  <c r="I45" i="142" s="1"/>
  <c r="AV49" i="142"/>
  <c r="AV44" i="142"/>
  <c r="I44" i="142" s="1"/>
  <c r="AV25" i="134"/>
  <c r="AY8" i="139"/>
  <c r="AS22" i="145"/>
  <c r="AS33" i="143"/>
  <c r="AV58" i="142"/>
  <c r="AV18" i="141"/>
  <c r="AV47" i="141"/>
  <c r="AV61" i="141"/>
  <c r="AV44" i="134"/>
  <c r="AY27" i="139"/>
  <c r="AS7" i="145"/>
  <c r="AS34" i="143"/>
  <c r="AS42" i="143"/>
  <c r="AJ37" i="142"/>
  <c r="AJ59" i="142"/>
  <c r="AJ67" i="142"/>
  <c r="AJ75" i="142"/>
  <c r="AJ79" i="134"/>
  <c r="AJ70" i="134"/>
  <c r="AJ62" i="134"/>
  <c r="AJ40" i="134"/>
  <c r="AR58" i="135"/>
  <c r="AR50" i="135"/>
  <c r="AR42" i="135"/>
  <c r="AR34" i="135"/>
  <c r="AQ74" i="140"/>
  <c r="AQ70" i="140"/>
  <c r="AQ66" i="140"/>
  <c r="AQ59" i="140"/>
  <c r="AQ51" i="140"/>
  <c r="AQ43" i="140"/>
  <c r="AJ42" i="142"/>
  <c r="AJ64" i="142"/>
  <c r="AJ72" i="142"/>
  <c r="AJ65" i="141"/>
  <c r="AJ73" i="134"/>
  <c r="AJ65" i="134"/>
  <c r="AJ43" i="134"/>
  <c r="AR62" i="135"/>
  <c r="AR53" i="135"/>
  <c r="AR45" i="135"/>
  <c r="AR37" i="135"/>
  <c r="AQ62" i="140"/>
  <c r="AQ54" i="140"/>
  <c r="AQ49" i="140"/>
  <c r="AQ47" i="140"/>
  <c r="AJ39" i="142"/>
  <c r="AJ61" i="142"/>
  <c r="AJ69" i="142"/>
  <c r="AJ78" i="134"/>
  <c r="AJ76" i="134"/>
  <c r="AJ68" i="134"/>
  <c r="AJ60" i="134"/>
  <c r="AR56" i="135"/>
  <c r="AR48" i="135"/>
  <c r="AR40" i="135"/>
  <c r="AR32" i="135"/>
  <c r="AQ73" i="140"/>
  <c r="AQ69" i="140"/>
  <c r="AQ65" i="140"/>
  <c r="AQ57" i="140"/>
  <c r="AJ36" i="142"/>
  <c r="AJ58" i="142"/>
  <c r="AJ66" i="142"/>
  <c r="AJ74" i="142"/>
  <c r="AJ71" i="134"/>
  <c r="AJ63" i="134"/>
  <c r="AJ41" i="134"/>
  <c r="AR65" i="135"/>
  <c r="AR61" i="135"/>
  <c r="AR59" i="135"/>
  <c r="AR51" i="135"/>
  <c r="AR43" i="135"/>
  <c r="AR35" i="135"/>
  <c r="AQ60" i="140"/>
  <c r="AQ52" i="140"/>
  <c r="AQ44" i="140"/>
  <c r="AJ41" i="142"/>
  <c r="AJ63" i="142"/>
  <c r="AJ71" i="142"/>
  <c r="AJ67" i="141"/>
  <c r="AJ74" i="134"/>
  <c r="AJ66" i="134"/>
  <c r="AJ58" i="134"/>
  <c r="AR54" i="135"/>
  <c r="AR46" i="135"/>
  <c r="AR38" i="135"/>
  <c r="AQ76" i="140"/>
  <c r="AQ72" i="140"/>
  <c r="AQ68" i="140"/>
  <c r="AQ64" i="140"/>
  <c r="AQ55" i="140"/>
  <c r="AJ38" i="142"/>
  <c r="AJ60" i="142"/>
  <c r="AJ68" i="142"/>
  <c r="AJ76" i="142"/>
  <c r="AJ77" i="134"/>
  <c r="AJ69" i="134"/>
  <c r="AJ61" i="134"/>
  <c r="AR64" i="135"/>
  <c r="AR57" i="135"/>
  <c r="AR49" i="135"/>
  <c r="AR41" i="135"/>
  <c r="AR33" i="135"/>
  <c r="AQ58" i="140"/>
  <c r="AQ50" i="140"/>
  <c r="AQ45" i="140"/>
  <c r="AQ48" i="140"/>
  <c r="AQ46" i="140"/>
  <c r="AJ57" i="142"/>
  <c r="AJ65" i="142"/>
  <c r="AJ73" i="142"/>
  <c r="AJ66" i="141"/>
  <c r="AJ72" i="134"/>
  <c r="AJ64" i="134"/>
  <c r="AJ42" i="134"/>
  <c r="AR60" i="135"/>
  <c r="AR52" i="135"/>
  <c r="AR44" i="135"/>
  <c r="AR36" i="135"/>
  <c r="AQ75" i="140"/>
  <c r="AQ71" i="140"/>
  <c r="AQ67" i="140"/>
  <c r="AQ63" i="140"/>
  <c r="AQ61" i="140"/>
  <c r="AQ53" i="140"/>
  <c r="AJ40" i="142"/>
  <c r="AJ62" i="142"/>
  <c r="AJ70" i="142"/>
  <c r="AJ77" i="142"/>
  <c r="AJ75" i="134"/>
  <c r="AJ67" i="134"/>
  <c r="AJ59" i="134"/>
  <c r="AR63" i="135"/>
  <c r="AR55" i="135"/>
  <c r="AR47" i="135"/>
  <c r="AR39" i="135"/>
  <c r="AQ56" i="140"/>
  <c r="BB14" i="143"/>
  <c r="BB22" i="143"/>
  <c r="BA7" i="143"/>
  <c r="BA15" i="143"/>
  <c r="BA23" i="143"/>
  <c r="BA31" i="143"/>
  <c r="BA39" i="143"/>
  <c r="BB11" i="145"/>
  <c r="BB19" i="145"/>
  <c r="BB27" i="145"/>
  <c r="BD12" i="145"/>
  <c r="BD20" i="145"/>
  <c r="BD28" i="145"/>
  <c r="BB26" i="143"/>
  <c r="BA27" i="143"/>
  <c r="BB15" i="145"/>
  <c r="BD16" i="145"/>
  <c r="BB27" i="143"/>
  <c r="BA36" i="143"/>
  <c r="BD9" i="145"/>
  <c r="BB20" i="143"/>
  <c r="BA29" i="143"/>
  <c r="BB25" i="145"/>
  <c r="BA14" i="143"/>
  <c r="BB10" i="145"/>
  <c r="BD19" i="145"/>
  <c r="BB7" i="143"/>
  <c r="BB15" i="143"/>
  <c r="BB23" i="143"/>
  <c r="BA8" i="143"/>
  <c r="BA16" i="143"/>
  <c r="BA24" i="143"/>
  <c r="BA32" i="143"/>
  <c r="BA40" i="143"/>
  <c r="BB12" i="145"/>
  <c r="BB20" i="145"/>
  <c r="BB28" i="145"/>
  <c r="BD13" i="145"/>
  <c r="BD21" i="145"/>
  <c r="BD29" i="145"/>
  <c r="BB18" i="143"/>
  <c r="BA11" i="143"/>
  <c r="BA35" i="143"/>
  <c r="BD8" i="145"/>
  <c r="BB19" i="143"/>
  <c r="BA28" i="143"/>
  <c r="BB24" i="145"/>
  <c r="BD25" i="145"/>
  <c r="BA13" i="143"/>
  <c r="BB17" i="145"/>
  <c r="BD18" i="145"/>
  <c r="BB21" i="143"/>
  <c r="BA38" i="143"/>
  <c r="BB8" i="143"/>
  <c r="BB16" i="143"/>
  <c r="BB24" i="143"/>
  <c r="BA9" i="143"/>
  <c r="BA17" i="143"/>
  <c r="BA25" i="143"/>
  <c r="BA33" i="143"/>
  <c r="BA41" i="143"/>
  <c r="BB13" i="145"/>
  <c r="BB21" i="145"/>
  <c r="BB6" i="145"/>
  <c r="BD14" i="145"/>
  <c r="BD22" i="145"/>
  <c r="BD6" i="145"/>
  <c r="BB10" i="143"/>
  <c r="BA19" i="143"/>
  <c r="BB7" i="145"/>
  <c r="BB23" i="145"/>
  <c r="BB11" i="143"/>
  <c r="BA20" i="143"/>
  <c r="BB8" i="145"/>
  <c r="BD17" i="145"/>
  <c r="BB6" i="143"/>
  <c r="BA37" i="143"/>
  <c r="BD10" i="145"/>
  <c r="BA6" i="143"/>
  <c r="BB18" i="145"/>
  <c r="BD27" i="145"/>
  <c r="BB9" i="143"/>
  <c r="BB17" i="143"/>
  <c r="BB25" i="143"/>
  <c r="BA10" i="143"/>
  <c r="BA18" i="143"/>
  <c r="BA26" i="143"/>
  <c r="BA34" i="143"/>
  <c r="BA42" i="143"/>
  <c r="BB14" i="145"/>
  <c r="BB22" i="145"/>
  <c r="BD7" i="145"/>
  <c r="BD15" i="145"/>
  <c r="BD23" i="145"/>
  <c r="BA12" i="143"/>
  <c r="BB16" i="145"/>
  <c r="BB12" i="143"/>
  <c r="BB9" i="145"/>
  <c r="BB13" i="143"/>
  <c r="BA22" i="143"/>
  <c r="BB26" i="145"/>
  <c r="BD24" i="145"/>
  <c r="BA21" i="143"/>
  <c r="BD26" i="145"/>
  <c r="BA30" i="143"/>
  <c r="BD11" i="145"/>
  <c r="BC7" i="145"/>
  <c r="BC15" i="145"/>
  <c r="BC23" i="145"/>
  <c r="BC6" i="145"/>
  <c r="BC8" i="145"/>
  <c r="BC16" i="145"/>
  <c r="BC24" i="145"/>
  <c r="BC9" i="145"/>
  <c r="BC17" i="145"/>
  <c r="BC25" i="145"/>
  <c r="BC10" i="145"/>
  <c r="BC18" i="145"/>
  <c r="BC26" i="145"/>
  <c r="BC11" i="145"/>
  <c r="BC19" i="145"/>
  <c r="BC27" i="145"/>
  <c r="BC12" i="145"/>
  <c r="BC20" i="145"/>
  <c r="BC28" i="145"/>
  <c r="BC13" i="145"/>
  <c r="BC21" i="145"/>
  <c r="BC29" i="145"/>
  <c r="BC14" i="145"/>
  <c r="BC22" i="145"/>
  <c r="BC30" i="145"/>
  <c r="AP65" i="37"/>
  <c r="AP73" i="37"/>
  <c r="AP66" i="37"/>
  <c r="AP74" i="37"/>
  <c r="AP64" i="37"/>
  <c r="AP67" i="37"/>
  <c r="AP68" i="37"/>
  <c r="AP72" i="37"/>
  <c r="AP69" i="37"/>
  <c r="AP70" i="37"/>
  <c r="AP63" i="37"/>
  <c r="AP71" i="37"/>
  <c r="AZ7" i="143"/>
  <c r="AZ15" i="143"/>
  <c r="AZ23" i="143"/>
  <c r="AZ8" i="143"/>
  <c r="AZ16" i="143"/>
  <c r="AZ24" i="143"/>
  <c r="AZ9" i="143"/>
  <c r="AZ17" i="143"/>
  <c r="AZ25" i="143"/>
  <c r="AZ10" i="143"/>
  <c r="AZ18" i="143"/>
  <c r="AZ26" i="143"/>
  <c r="AZ11" i="143"/>
  <c r="AZ19" i="143"/>
  <c r="AZ27" i="143"/>
  <c r="AZ12" i="143"/>
  <c r="AZ20" i="143"/>
  <c r="AZ28" i="143"/>
  <c r="AZ13" i="143"/>
  <c r="AZ21" i="143"/>
  <c r="AZ29" i="143"/>
  <c r="AZ14" i="143"/>
  <c r="AZ22" i="143"/>
  <c r="AZ6" i="143"/>
  <c r="AN52" i="139"/>
  <c r="AL52" i="139"/>
  <c r="AG52" i="137"/>
  <c r="AH52" i="137"/>
  <c r="AD84" i="37"/>
  <c r="AD83" i="37"/>
  <c r="AD82" i="37"/>
  <c r="AD81" i="37"/>
  <c r="AD80" i="37"/>
  <c r="AD79" i="37"/>
  <c r="AD78" i="37"/>
  <c r="AD77" i="37"/>
  <c r="AD76" i="37"/>
  <c r="AD75" i="37"/>
  <c r="AD74" i="37"/>
  <c r="AD73" i="37"/>
  <c r="AD72" i="37"/>
  <c r="AD71" i="37"/>
  <c r="AD70" i="37"/>
  <c r="AD69" i="37"/>
  <c r="AD68" i="37"/>
  <c r="AD67" i="37"/>
  <c r="AD66" i="37"/>
  <c r="AD65" i="37"/>
  <c r="AD64" i="37"/>
  <c r="AD63" i="37"/>
  <c r="V49" i="144"/>
  <c r="V45" i="144"/>
  <c r="V41" i="144"/>
  <c r="V37" i="144"/>
  <c r="V33" i="144"/>
  <c r="V29" i="144"/>
  <c r="V25" i="144"/>
  <c r="V21" i="144"/>
  <c r="V17" i="144"/>
  <c r="V13" i="144"/>
  <c r="V9" i="144"/>
  <c r="V6" i="144"/>
  <c r="V50" i="144"/>
  <c r="V46" i="144"/>
  <c r="V42" i="144"/>
  <c r="V38" i="144"/>
  <c r="V34" i="144"/>
  <c r="V30" i="144"/>
  <c r="V26" i="144"/>
  <c r="V22" i="144"/>
  <c r="V18" i="144"/>
  <c r="V14" i="144"/>
  <c r="V10" i="144"/>
  <c r="V47" i="144"/>
  <c r="V43" i="144"/>
  <c r="V39" i="144"/>
  <c r="V35" i="144"/>
  <c r="V31" i="144"/>
  <c r="V27" i="144"/>
  <c r="V23" i="144"/>
  <c r="V19" i="144"/>
  <c r="V15" i="144"/>
  <c r="V11" i="144"/>
  <c r="V7" i="144"/>
  <c r="V48" i="144"/>
  <c r="V44" i="144"/>
  <c r="V40" i="144"/>
  <c r="V36" i="144"/>
  <c r="V32" i="144"/>
  <c r="V28" i="144"/>
  <c r="V24" i="144"/>
  <c r="V20" i="144"/>
  <c r="V16" i="144"/>
  <c r="V12" i="144"/>
  <c r="V8" i="144"/>
  <c r="A2" i="149"/>
  <c r="A1" i="149" s="1"/>
  <c r="K98" i="149"/>
  <c r="L98" i="149" s="1"/>
  <c r="A98" i="149"/>
  <c r="K97" i="149"/>
  <c r="L97" i="149" s="1"/>
  <c r="A97" i="149"/>
  <c r="K96" i="149"/>
  <c r="L96" i="149" s="1"/>
  <c r="A96" i="149"/>
  <c r="K95" i="149"/>
  <c r="L95" i="149" s="1"/>
  <c r="A95" i="149"/>
  <c r="K94" i="149"/>
  <c r="L94" i="149" s="1"/>
  <c r="A94" i="149"/>
  <c r="K93" i="149"/>
  <c r="L93" i="149" s="1"/>
  <c r="A93" i="149"/>
  <c r="K92" i="149"/>
  <c r="L92" i="149" s="1"/>
  <c r="A92" i="149"/>
  <c r="K91" i="149"/>
  <c r="L91" i="149" s="1"/>
  <c r="A91" i="149"/>
  <c r="K90" i="149"/>
  <c r="L90" i="149" s="1"/>
  <c r="A90" i="149"/>
  <c r="K89" i="149"/>
  <c r="L89" i="149" s="1"/>
  <c r="A89" i="149"/>
  <c r="K88" i="149"/>
  <c r="L88" i="149" s="1"/>
  <c r="A88" i="149"/>
  <c r="K87" i="149"/>
  <c r="L87" i="149" s="1"/>
  <c r="A87" i="149"/>
  <c r="K86" i="149"/>
  <c r="L86" i="149" s="1"/>
  <c r="A86" i="149"/>
  <c r="K85" i="149"/>
  <c r="L85" i="149" s="1"/>
  <c r="A85" i="149"/>
  <c r="K84" i="149"/>
  <c r="L84" i="149" s="1"/>
  <c r="A84" i="149"/>
  <c r="K83" i="149"/>
  <c r="L83" i="149" s="1"/>
  <c r="A83" i="149"/>
  <c r="K82" i="149"/>
  <c r="L82" i="149" s="1"/>
  <c r="A82" i="149"/>
  <c r="K81" i="149"/>
  <c r="L81" i="149" s="1"/>
  <c r="A81" i="149"/>
  <c r="K80" i="149"/>
  <c r="L80" i="149" s="1"/>
  <c r="A80" i="149"/>
  <c r="K79" i="149"/>
  <c r="L79" i="149" s="1"/>
  <c r="A79" i="149"/>
  <c r="K78" i="149"/>
  <c r="L78" i="149" s="1"/>
  <c r="A78" i="149"/>
  <c r="K77" i="149"/>
  <c r="L77" i="149" s="1"/>
  <c r="A77" i="149"/>
  <c r="K76" i="149"/>
  <c r="L76" i="149" s="1"/>
  <c r="A76" i="149"/>
  <c r="K75" i="149"/>
  <c r="L75" i="149" s="1"/>
  <c r="A75" i="149"/>
  <c r="K74" i="149"/>
  <c r="L74" i="149" s="1"/>
  <c r="A74" i="149"/>
  <c r="K73" i="149"/>
  <c r="L73" i="149" s="1"/>
  <c r="A73" i="149"/>
  <c r="K72" i="149"/>
  <c r="L72" i="149" s="1"/>
  <c r="A72" i="149"/>
  <c r="K71" i="149"/>
  <c r="L71" i="149" s="1"/>
  <c r="A71" i="149"/>
  <c r="K70" i="149"/>
  <c r="L70" i="149" s="1"/>
  <c r="A70" i="149"/>
  <c r="K69" i="149"/>
  <c r="L69" i="149" s="1"/>
  <c r="A69" i="149"/>
  <c r="K68" i="149"/>
  <c r="L68" i="149" s="1"/>
  <c r="A68" i="149"/>
  <c r="K67" i="149"/>
  <c r="L67" i="149" s="1"/>
  <c r="A67" i="149"/>
  <c r="K66" i="149"/>
  <c r="L66" i="149" s="1"/>
  <c r="A66" i="149"/>
  <c r="K65" i="149"/>
  <c r="L65" i="149" s="1"/>
  <c r="A65" i="149"/>
  <c r="K64" i="149"/>
  <c r="L64" i="149" s="1"/>
  <c r="A64" i="149"/>
  <c r="K63" i="149"/>
  <c r="L63" i="149" s="1"/>
  <c r="A63" i="149"/>
  <c r="K62" i="149"/>
  <c r="L62" i="149" s="1"/>
  <c r="A62" i="149"/>
  <c r="K61" i="149"/>
  <c r="L61" i="149" s="1"/>
  <c r="A61" i="149"/>
  <c r="K60" i="149"/>
  <c r="L60" i="149" s="1"/>
  <c r="A60" i="149"/>
  <c r="K59" i="149"/>
  <c r="L59" i="149" s="1"/>
  <c r="A59" i="149"/>
  <c r="K58" i="149"/>
  <c r="L58" i="149" s="1"/>
  <c r="A58" i="149"/>
  <c r="K57" i="149"/>
  <c r="L57" i="149" s="1"/>
  <c r="A57" i="149"/>
  <c r="K56" i="149"/>
  <c r="L56" i="149" s="1"/>
  <c r="A56" i="149"/>
  <c r="K55" i="149"/>
  <c r="L55" i="149" s="1"/>
  <c r="A55" i="149"/>
  <c r="K54" i="149"/>
  <c r="L54" i="149" s="1"/>
  <c r="A54" i="149"/>
  <c r="K53" i="149"/>
  <c r="L53" i="149" s="1"/>
  <c r="A53" i="149"/>
  <c r="K52" i="149"/>
  <c r="L52" i="149" s="1"/>
  <c r="A52" i="149"/>
  <c r="K51" i="149"/>
  <c r="L51" i="149" s="1"/>
  <c r="A51" i="149"/>
  <c r="K50" i="149"/>
  <c r="L50" i="149" s="1"/>
  <c r="A50" i="149"/>
  <c r="K49" i="149"/>
  <c r="L49" i="149" s="1"/>
  <c r="A49" i="149"/>
  <c r="K48" i="149"/>
  <c r="L48" i="149" s="1"/>
  <c r="A48" i="149"/>
  <c r="K47" i="149"/>
  <c r="L47" i="149" s="1"/>
  <c r="A47" i="149"/>
  <c r="K46" i="149"/>
  <c r="L46" i="149" s="1"/>
  <c r="A46" i="149"/>
  <c r="K45" i="149"/>
  <c r="L45" i="149" s="1"/>
  <c r="A45" i="149"/>
  <c r="K44" i="149"/>
  <c r="L44" i="149" s="1"/>
  <c r="A44" i="149"/>
  <c r="K43" i="149"/>
  <c r="L43" i="149" s="1"/>
  <c r="A43" i="149"/>
  <c r="K42" i="149"/>
  <c r="L42" i="149" s="1"/>
  <c r="A42" i="149"/>
  <c r="K41" i="149"/>
  <c r="L41" i="149" s="1"/>
  <c r="A41" i="149"/>
  <c r="K40" i="149"/>
  <c r="L40" i="149" s="1"/>
  <c r="A40" i="149"/>
  <c r="K39" i="149"/>
  <c r="L39" i="149" s="1"/>
  <c r="A39" i="149"/>
  <c r="K38" i="149"/>
  <c r="L38" i="149" s="1"/>
  <c r="A38" i="149"/>
  <c r="K37" i="149"/>
  <c r="L37" i="149" s="1"/>
  <c r="A37" i="149"/>
  <c r="K36" i="149"/>
  <c r="L36" i="149" s="1"/>
  <c r="A36" i="149"/>
  <c r="K35" i="149"/>
  <c r="L35" i="149" s="1"/>
  <c r="A35" i="149"/>
  <c r="K34" i="149"/>
  <c r="L34" i="149" s="1"/>
  <c r="A34" i="149"/>
  <c r="K33" i="149"/>
  <c r="L33" i="149" s="1"/>
  <c r="A33" i="149"/>
  <c r="K32" i="149"/>
  <c r="L32" i="149" s="1"/>
  <c r="A32" i="149"/>
  <c r="K31" i="149"/>
  <c r="L31" i="149" s="1"/>
  <c r="A31" i="149"/>
  <c r="K30" i="149"/>
  <c r="L30" i="149" s="1"/>
  <c r="A30" i="149"/>
  <c r="K29" i="149"/>
  <c r="L29" i="149" s="1"/>
  <c r="A29" i="149"/>
  <c r="K28" i="149"/>
  <c r="L28" i="149" s="1"/>
  <c r="A28" i="149"/>
  <c r="K27" i="149"/>
  <c r="L27" i="149" s="1"/>
  <c r="A27" i="149"/>
  <c r="L26" i="149"/>
  <c r="A26" i="149"/>
  <c r="L25" i="149"/>
  <c r="A25" i="149"/>
  <c r="L24" i="149"/>
  <c r="A24" i="149"/>
  <c r="L23" i="149"/>
  <c r="A23" i="149"/>
  <c r="L15" i="149"/>
  <c r="A15" i="149"/>
  <c r="L7" i="149"/>
  <c r="A7" i="149"/>
  <c r="L19" i="149"/>
  <c r="A19" i="149"/>
  <c r="L16" i="149"/>
  <c r="A16" i="149"/>
  <c r="L6" i="149"/>
  <c r="A6" i="149"/>
  <c r="L13" i="149"/>
  <c r="A13" i="149"/>
  <c r="L18" i="149"/>
  <c r="A18" i="149"/>
  <c r="L10" i="149"/>
  <c r="A10" i="149"/>
  <c r="L8" i="149"/>
  <c r="A8" i="149"/>
  <c r="L14" i="149"/>
  <c r="A14" i="149"/>
  <c r="L22" i="149"/>
  <c r="A22" i="149"/>
  <c r="L20" i="149"/>
  <c r="A20" i="149"/>
  <c r="L12" i="149"/>
  <c r="A12" i="149"/>
  <c r="L11" i="149"/>
  <c r="A11" i="149"/>
  <c r="L17" i="149"/>
  <c r="M17" i="149" s="1"/>
  <c r="A17" i="149"/>
  <c r="L21" i="149"/>
  <c r="A21" i="149"/>
  <c r="L9" i="149"/>
  <c r="M9" i="149" s="1"/>
  <c r="A9" i="149"/>
  <c r="AC52" i="139" l="1"/>
  <c r="AC49" i="139"/>
  <c r="AC50" i="139"/>
  <c r="AC51" i="139"/>
  <c r="AB35" i="145"/>
  <c r="AB39" i="145"/>
  <c r="AB43" i="145"/>
  <c r="AB47" i="145"/>
  <c r="W72" i="37"/>
  <c r="W66" i="37"/>
  <c r="W73" i="37"/>
  <c r="AC35" i="145"/>
  <c r="AC39" i="145"/>
  <c r="AC43" i="145"/>
  <c r="AC47" i="145"/>
  <c r="AB36" i="145"/>
  <c r="AB40" i="145"/>
  <c r="AB44" i="145"/>
  <c r="AB48" i="145"/>
  <c r="W74" i="37"/>
  <c r="AB34" i="145"/>
  <c r="AB38" i="145"/>
  <c r="AC36" i="145"/>
  <c r="AC40" i="145"/>
  <c r="AC44" i="145"/>
  <c r="AC48" i="145"/>
  <c r="W67" i="37"/>
  <c r="W75" i="37"/>
  <c r="AB33" i="145"/>
  <c r="AB37" i="145"/>
  <c r="AB41" i="145"/>
  <c r="AB45" i="145"/>
  <c r="W68" i="37"/>
  <c r="W76" i="37"/>
  <c r="AB42" i="145"/>
  <c r="AC33" i="145"/>
  <c r="AC37" i="145"/>
  <c r="AC41" i="145"/>
  <c r="AC45" i="145"/>
  <c r="W63" i="37"/>
  <c r="W69" i="37"/>
  <c r="W77" i="37"/>
  <c r="AB46" i="145"/>
  <c r="AC42" i="145"/>
  <c r="W70" i="37"/>
  <c r="AC46" i="145"/>
  <c r="W71" i="37"/>
  <c r="W78" i="37"/>
  <c r="W79" i="37"/>
  <c r="AC34" i="145"/>
  <c r="W64" i="37"/>
  <c r="AC38" i="145"/>
  <c r="W65" i="37"/>
  <c r="M12" i="149"/>
  <c r="M22" i="149"/>
  <c r="M11" i="149"/>
  <c r="M21" i="149"/>
  <c r="M14" i="149"/>
  <c r="T6" i="144"/>
  <c r="T47" i="144"/>
  <c r="T43" i="144"/>
  <c r="T39" i="144"/>
  <c r="T35" i="144"/>
  <c r="T31" i="144"/>
  <c r="T27" i="144"/>
  <c r="T23" i="144"/>
  <c r="T19" i="144"/>
  <c r="T15" i="144"/>
  <c r="T11" i="144"/>
  <c r="T7" i="144"/>
  <c r="T48" i="144"/>
  <c r="T44" i="144"/>
  <c r="T40" i="144"/>
  <c r="T36" i="144"/>
  <c r="T32" i="144"/>
  <c r="T28" i="144"/>
  <c r="T24" i="144"/>
  <c r="T20" i="144"/>
  <c r="T16" i="144"/>
  <c r="T12" i="144"/>
  <c r="T8" i="144"/>
  <c r="T49" i="144"/>
  <c r="T45" i="144"/>
  <c r="T41" i="144"/>
  <c r="T37" i="144"/>
  <c r="T33" i="144"/>
  <c r="T29" i="144"/>
  <c r="T25" i="144"/>
  <c r="T21" i="144"/>
  <c r="T17" i="144"/>
  <c r="T13" i="144"/>
  <c r="T9" i="144"/>
  <c r="AD52" i="139"/>
  <c r="T42" i="144"/>
  <c r="T26" i="144"/>
  <c r="T10" i="144"/>
  <c r="Z83" i="37"/>
  <c r="Z81" i="37"/>
  <c r="Z79" i="37"/>
  <c r="Z77" i="37"/>
  <c r="T38" i="144"/>
  <c r="T22" i="144"/>
  <c r="T50" i="144"/>
  <c r="T34" i="144"/>
  <c r="T18" i="144"/>
  <c r="T46" i="144"/>
  <c r="Z78" i="37"/>
  <c r="Z80" i="37"/>
  <c r="T30" i="144"/>
  <c r="Z82" i="37"/>
  <c r="T14" i="144"/>
  <c r="Z84" i="37"/>
  <c r="Z76" i="37"/>
  <c r="M20" i="149"/>
  <c r="M10" i="149"/>
  <c r="M13" i="149"/>
  <c r="M16" i="149"/>
  <c r="M7" i="149"/>
  <c r="M23" i="149"/>
  <c r="M25" i="149"/>
  <c r="M27" i="149"/>
  <c r="M29" i="149"/>
  <c r="M31" i="149"/>
  <c r="M33" i="149"/>
  <c r="M35" i="149"/>
  <c r="M37" i="149"/>
  <c r="M39" i="149"/>
  <c r="M41" i="149"/>
  <c r="M43" i="149"/>
  <c r="M45" i="149"/>
  <c r="M47" i="149"/>
  <c r="M49" i="149"/>
  <c r="M51" i="149"/>
  <c r="M53" i="149"/>
  <c r="M55" i="149"/>
  <c r="M57" i="149"/>
  <c r="M59" i="149"/>
  <c r="M61" i="149"/>
  <c r="M63" i="149"/>
  <c r="M65" i="149"/>
  <c r="M67" i="149"/>
  <c r="M69" i="149"/>
  <c r="M71" i="149"/>
  <c r="M73" i="149"/>
  <c r="M75" i="149"/>
  <c r="M77" i="149"/>
  <c r="M79" i="149"/>
  <c r="M81" i="149"/>
  <c r="M83" i="149"/>
  <c r="M85" i="149"/>
  <c r="M87" i="149"/>
  <c r="M89" i="149"/>
  <c r="M91" i="149"/>
  <c r="M93" i="149"/>
  <c r="M95" i="149"/>
  <c r="M97" i="149"/>
  <c r="M8" i="149"/>
  <c r="M18" i="149"/>
  <c r="M6" i="149"/>
  <c r="M19" i="149"/>
  <c r="M15" i="149"/>
  <c r="M24" i="149"/>
  <c r="M26" i="149"/>
  <c r="M28" i="149"/>
  <c r="M30" i="149"/>
  <c r="M32" i="149"/>
  <c r="M34" i="149"/>
  <c r="M36" i="149"/>
  <c r="M38" i="149"/>
  <c r="M40" i="149"/>
  <c r="M42" i="149"/>
  <c r="M44" i="149"/>
  <c r="M46" i="149"/>
  <c r="M48" i="149"/>
  <c r="M50" i="149"/>
  <c r="M52" i="149"/>
  <c r="M54" i="149"/>
  <c r="M56" i="149"/>
  <c r="M58" i="149"/>
  <c r="M60" i="149"/>
  <c r="M62" i="149"/>
  <c r="M64" i="149"/>
  <c r="M66" i="149"/>
  <c r="M68" i="149"/>
  <c r="M70" i="149"/>
  <c r="M72" i="149"/>
  <c r="M74" i="149"/>
  <c r="M76" i="149"/>
  <c r="M78" i="149"/>
  <c r="M80" i="149"/>
  <c r="M82" i="149"/>
  <c r="M84" i="149"/>
  <c r="M86" i="149"/>
  <c r="M88" i="149"/>
  <c r="M90" i="149"/>
  <c r="M92" i="149"/>
  <c r="M94" i="149"/>
  <c r="M96" i="149"/>
  <c r="M98" i="149"/>
  <c r="A31" i="147" l="1"/>
  <c r="A56" i="147"/>
  <c r="A53" i="147"/>
  <c r="A48" i="147"/>
  <c r="A24" i="147"/>
  <c r="A21" i="147"/>
  <c r="A16" i="147"/>
  <c r="A29" i="147"/>
  <c r="A11" i="147"/>
  <c r="A7" i="147"/>
  <c r="A43" i="147"/>
  <c r="A57" i="147"/>
  <c r="A59" i="147"/>
  <c r="A62" i="147"/>
  <c r="A32" i="147"/>
  <c r="A18" i="147"/>
  <c r="A51" i="147"/>
  <c r="A17" i="147"/>
  <c r="A12" i="147"/>
  <c r="A26" i="147"/>
  <c r="A37" i="147"/>
  <c r="A61" i="147"/>
  <c r="A42" i="147"/>
  <c r="A58" i="147"/>
  <c r="A33" i="147"/>
  <c r="A60" i="147"/>
  <c r="A19" i="147"/>
  <c r="A13" i="147"/>
  <c r="A38" i="147"/>
  <c r="A50" i="147"/>
  <c r="A9" i="147"/>
  <c r="A10" i="147"/>
  <c r="L10" i="147"/>
  <c r="L9" i="147"/>
  <c r="L50" i="147"/>
  <c r="L38" i="147"/>
  <c r="L13" i="147"/>
  <c r="L19" i="147"/>
  <c r="L60" i="147"/>
  <c r="L33" i="147"/>
  <c r="L58" i="147"/>
  <c r="L42" i="147"/>
  <c r="L61" i="147"/>
  <c r="L37" i="147"/>
  <c r="L26" i="147"/>
  <c r="L12" i="147"/>
  <c r="L17" i="147"/>
  <c r="L51" i="147"/>
  <c r="L18" i="147"/>
  <c r="L32" i="147"/>
  <c r="L62" i="147"/>
  <c r="L59" i="147"/>
  <c r="L57" i="147"/>
  <c r="L43" i="147"/>
  <c r="L7" i="147"/>
  <c r="L11" i="147"/>
  <c r="L29" i="147"/>
  <c r="L16" i="147"/>
  <c r="L21" i="147"/>
  <c r="L24" i="147"/>
  <c r="L48" i="147"/>
  <c r="L53" i="147"/>
  <c r="L56" i="147"/>
  <c r="L31" i="147"/>
  <c r="L41" i="147"/>
  <c r="A41" i="147"/>
  <c r="L28" i="147"/>
  <c r="A28" i="147"/>
  <c r="L14" i="147"/>
  <c r="A14" i="147"/>
  <c r="L45" i="147"/>
  <c r="A45" i="147"/>
  <c r="L40" i="147"/>
  <c r="A40" i="147"/>
  <c r="L15" i="147"/>
  <c r="A15" i="147"/>
  <c r="L20" i="147"/>
  <c r="A20" i="147"/>
  <c r="L8" i="147"/>
  <c r="A8" i="147"/>
  <c r="L55" i="147"/>
  <c r="A55" i="147"/>
  <c r="L6" i="147"/>
  <c r="A6" i="147"/>
  <c r="L47" i="147"/>
  <c r="A47" i="147"/>
  <c r="L52" i="147"/>
  <c r="A52" i="147"/>
  <c r="L23" i="147"/>
  <c r="A23" i="147"/>
  <c r="L39" i="147"/>
  <c r="A39" i="147"/>
  <c r="L46" i="147"/>
  <c r="A46" i="147"/>
  <c r="L36" i="147"/>
  <c r="A36" i="147"/>
  <c r="L22" i="147"/>
  <c r="A22" i="147"/>
  <c r="L35" i="147"/>
  <c r="A35" i="147"/>
  <c r="L54" i="147"/>
  <c r="A54" i="147"/>
  <c r="L30" i="147"/>
  <c r="A30" i="147"/>
  <c r="L44" i="147"/>
  <c r="A44" i="147"/>
  <c r="L34" i="147"/>
  <c r="A34" i="147"/>
  <c r="L49" i="147"/>
  <c r="A49" i="147"/>
  <c r="L27" i="147"/>
  <c r="A27" i="147"/>
  <c r="L25" i="147"/>
  <c r="A25" i="147"/>
  <c r="M5" i="147"/>
  <c r="A2" i="147"/>
  <c r="A1" i="147" s="1"/>
  <c r="AB9" i="135" l="1"/>
  <c r="AC7" i="140"/>
  <c r="AC8" i="140"/>
  <c r="AC16" i="140"/>
  <c r="AC24" i="140"/>
  <c r="AC32" i="140"/>
  <c r="AC40" i="140"/>
  <c r="AC39" i="140"/>
  <c r="AC9" i="140"/>
  <c r="AC17" i="140"/>
  <c r="AC25" i="140"/>
  <c r="AC33" i="140"/>
  <c r="AC41" i="140"/>
  <c r="AC10" i="140"/>
  <c r="AC18" i="140"/>
  <c r="AC26" i="140"/>
  <c r="AC34" i="140"/>
  <c r="AC42" i="140"/>
  <c r="AC11" i="140"/>
  <c r="AC19" i="140"/>
  <c r="AC27" i="140"/>
  <c r="AC35" i="140"/>
  <c r="AC43" i="140"/>
  <c r="AC12" i="140"/>
  <c r="AC20" i="140"/>
  <c r="AC28" i="140"/>
  <c r="AC36" i="140"/>
  <c r="AC44" i="140"/>
  <c r="AC31" i="140"/>
  <c r="AC13" i="140"/>
  <c r="AC21" i="140"/>
  <c r="AC29" i="140"/>
  <c r="AC37" i="140"/>
  <c r="AC6" i="140"/>
  <c r="AC23" i="140"/>
  <c r="AC14" i="140"/>
  <c r="AC22" i="140"/>
  <c r="AC30" i="140"/>
  <c r="AC38" i="140"/>
  <c r="AC15" i="140"/>
  <c r="AB17" i="135"/>
  <c r="AB25" i="135"/>
  <c r="AC9" i="135"/>
  <c r="AC17" i="135"/>
  <c r="AC25" i="135"/>
  <c r="AB6" i="135"/>
  <c r="AC13" i="135"/>
  <c r="AC7" i="135"/>
  <c r="AB10" i="135"/>
  <c r="AB18" i="135"/>
  <c r="AB26" i="135"/>
  <c r="AC10" i="135"/>
  <c r="AC18" i="135"/>
  <c r="AC26" i="135"/>
  <c r="AC29" i="135"/>
  <c r="AB11" i="135"/>
  <c r="AB19" i="135"/>
  <c r="AB27" i="135"/>
  <c r="AC11" i="135"/>
  <c r="AC19" i="135"/>
  <c r="AC27" i="135"/>
  <c r="AB29" i="135"/>
  <c r="AC31" i="135"/>
  <c r="AB12" i="135"/>
  <c r="AB20" i="135"/>
  <c r="AB28" i="135"/>
  <c r="AC12" i="135"/>
  <c r="AC20" i="135"/>
  <c r="AC28" i="135"/>
  <c r="AB21" i="135"/>
  <c r="AC23" i="135"/>
  <c r="AB13" i="135"/>
  <c r="AB14" i="135"/>
  <c r="AB22" i="135"/>
  <c r="AB30" i="135"/>
  <c r="AC14" i="135"/>
  <c r="AC22" i="135"/>
  <c r="AC30" i="135"/>
  <c r="AB15" i="135"/>
  <c r="AB23" i="135"/>
  <c r="AB7" i="135"/>
  <c r="AB8" i="135"/>
  <c r="AB16" i="135"/>
  <c r="AB24" i="135"/>
  <c r="AC8" i="135"/>
  <c r="AC16" i="135"/>
  <c r="AC24" i="135"/>
  <c r="AC6" i="135"/>
  <c r="AC21" i="135"/>
  <c r="AC15" i="135"/>
  <c r="AA6" i="137"/>
  <c r="AA15" i="137"/>
  <c r="W7" i="141"/>
  <c r="W15" i="141"/>
  <c r="W23" i="141"/>
  <c r="W31" i="141"/>
  <c r="AA7" i="137"/>
  <c r="AA16" i="137"/>
  <c r="W8" i="141"/>
  <c r="W16" i="141"/>
  <c r="W24" i="141"/>
  <c r="W32" i="141"/>
  <c r="AA8" i="137"/>
  <c r="AA17" i="137"/>
  <c r="W9" i="141"/>
  <c r="W17" i="141"/>
  <c r="W25" i="141"/>
  <c r="W33" i="141"/>
  <c r="AA10" i="137"/>
  <c r="AA9" i="137"/>
  <c r="W10" i="141"/>
  <c r="W18" i="141"/>
  <c r="W26" i="141"/>
  <c r="W34" i="141"/>
  <c r="AA11" i="137"/>
  <c r="W11" i="141"/>
  <c r="W19" i="141"/>
  <c r="W27" i="141"/>
  <c r="W35" i="141"/>
  <c r="AA12" i="137"/>
  <c r="W12" i="141"/>
  <c r="W20" i="141"/>
  <c r="W28" i="141"/>
  <c r="W6" i="141"/>
  <c r="AA13" i="137"/>
  <c r="W13" i="141"/>
  <c r="W21" i="141"/>
  <c r="W29" i="141"/>
  <c r="AA14" i="137"/>
  <c r="W14" i="141"/>
  <c r="W22" i="141"/>
  <c r="W30" i="141"/>
  <c r="AC71" i="37"/>
  <c r="AC72" i="37"/>
  <c r="AC6" i="37"/>
  <c r="AC70" i="37"/>
  <c r="P39" i="142"/>
  <c r="P61" i="142"/>
  <c r="P69" i="142"/>
  <c r="P74" i="134"/>
  <c r="P66" i="134"/>
  <c r="P58" i="134"/>
  <c r="S52" i="135"/>
  <c r="S44" i="135"/>
  <c r="S36" i="135"/>
  <c r="AB85" i="140"/>
  <c r="AB81" i="140"/>
  <c r="AB77" i="140"/>
  <c r="S59" i="140"/>
  <c r="S51" i="140"/>
  <c r="P43" i="134"/>
  <c r="S59" i="135"/>
  <c r="AB72" i="140"/>
  <c r="S50" i="140"/>
  <c r="S39" i="135"/>
  <c r="P42" i="142"/>
  <c r="P64" i="142"/>
  <c r="P72" i="142"/>
  <c r="W76" i="142"/>
  <c r="W79" i="134"/>
  <c r="P71" i="134"/>
  <c r="P63" i="134"/>
  <c r="P41" i="134"/>
  <c r="S57" i="135"/>
  <c r="S49" i="135"/>
  <c r="S41" i="135"/>
  <c r="S33" i="135"/>
  <c r="AB70" i="140"/>
  <c r="AB69" i="140"/>
  <c r="AB68" i="140"/>
  <c r="AB67" i="140"/>
  <c r="AB66" i="140"/>
  <c r="AB65" i="140"/>
  <c r="AB64" i="140"/>
  <c r="S56" i="140"/>
  <c r="S48" i="140"/>
  <c r="S43" i="135"/>
  <c r="AB62" i="140"/>
  <c r="S49" i="140"/>
  <c r="P37" i="142"/>
  <c r="P59" i="142"/>
  <c r="P67" i="142"/>
  <c r="P75" i="142"/>
  <c r="W77" i="142"/>
  <c r="W78" i="134"/>
  <c r="P76" i="134"/>
  <c r="P68" i="134"/>
  <c r="P60" i="134"/>
  <c r="AB65" i="135"/>
  <c r="AB64" i="135"/>
  <c r="AB63" i="135"/>
  <c r="AB62" i="135"/>
  <c r="S54" i="135"/>
  <c r="S46" i="135"/>
  <c r="S38" i="135"/>
  <c r="AB86" i="140"/>
  <c r="AB82" i="140"/>
  <c r="AB78" i="140"/>
  <c r="AB71" i="140"/>
  <c r="AB63" i="140"/>
  <c r="S61" i="140"/>
  <c r="S53" i="140"/>
  <c r="S45" i="140"/>
  <c r="AB61" i="135"/>
  <c r="S51" i="135"/>
  <c r="S35" i="135"/>
  <c r="S58" i="140"/>
  <c r="AB75" i="140"/>
  <c r="S47" i="135"/>
  <c r="P40" i="142"/>
  <c r="P62" i="142"/>
  <c r="P70" i="142"/>
  <c r="W67" i="141"/>
  <c r="W77" i="134"/>
  <c r="P73" i="134"/>
  <c r="P65" i="134"/>
  <c r="P57" i="142"/>
  <c r="P65" i="142"/>
  <c r="P73" i="142"/>
  <c r="W66" i="141"/>
  <c r="P70" i="134"/>
  <c r="P62" i="134"/>
  <c r="P40" i="134"/>
  <c r="AB60" i="135"/>
  <c r="S56" i="135"/>
  <c r="S48" i="135"/>
  <c r="S40" i="135"/>
  <c r="S32" i="135"/>
  <c r="AB83" i="140"/>
  <c r="AB79" i="140"/>
  <c r="AB73" i="140"/>
  <c r="S55" i="140"/>
  <c r="S47" i="140"/>
  <c r="P41" i="142"/>
  <c r="P71" i="142"/>
  <c r="P72" i="134"/>
  <c r="P42" i="134"/>
  <c r="S50" i="135"/>
  <c r="S34" i="135"/>
  <c r="AB80" i="140"/>
  <c r="S57" i="140"/>
  <c r="P38" i="142"/>
  <c r="P60" i="142"/>
  <c r="P68" i="142"/>
  <c r="W65" i="141"/>
  <c r="P75" i="134"/>
  <c r="P67" i="134"/>
  <c r="P59" i="134"/>
  <c r="S53" i="135"/>
  <c r="S45" i="135"/>
  <c r="S37" i="135"/>
  <c r="AB74" i="140"/>
  <c r="S60" i="140"/>
  <c r="S52" i="140"/>
  <c r="P63" i="142"/>
  <c r="P64" i="134"/>
  <c r="S58" i="135"/>
  <c r="S42" i="135"/>
  <c r="AB84" i="140"/>
  <c r="AB76" i="140"/>
  <c r="S54" i="140"/>
  <c r="P36" i="142"/>
  <c r="P58" i="142"/>
  <c r="P66" i="142"/>
  <c r="P74" i="142"/>
  <c r="P69" i="134"/>
  <c r="P61" i="134"/>
  <c r="S55" i="135"/>
  <c r="S46" i="140"/>
  <c r="Y51" i="139"/>
  <c r="Y50" i="139"/>
  <c r="Y49" i="139"/>
  <c r="W30" i="143"/>
  <c r="W38" i="143"/>
  <c r="W37" i="143"/>
  <c r="W45" i="143"/>
  <c r="W40" i="145"/>
  <c r="W48" i="145"/>
  <c r="W36" i="143"/>
  <c r="W44" i="143"/>
  <c r="W35" i="143"/>
  <c r="W43" i="143"/>
  <c r="W51" i="143"/>
  <c r="W34" i="145"/>
  <c r="W42" i="145"/>
  <c r="W50" i="145"/>
  <c r="W43" i="145"/>
  <c r="W37" i="145"/>
  <c r="W34" i="143"/>
  <c r="W42" i="143"/>
  <c r="W50" i="143"/>
  <c r="W39" i="145"/>
  <c r="W47" i="145"/>
  <c r="W44" i="145"/>
  <c r="W33" i="143"/>
  <c r="W41" i="143"/>
  <c r="W49" i="143"/>
  <c r="W36" i="145"/>
  <c r="W33" i="145"/>
  <c r="W49" i="145"/>
  <c r="W46" i="143"/>
  <c r="W32" i="143"/>
  <c r="W40" i="143"/>
  <c r="W48" i="143"/>
  <c r="W41" i="145"/>
  <c r="W35" i="145"/>
  <c r="W51" i="145"/>
  <c r="W45" i="145"/>
  <c r="W31" i="143"/>
  <c r="W39" i="143"/>
  <c r="W47" i="143"/>
  <c r="W38" i="145"/>
  <c r="W46" i="145"/>
  <c r="AI52" i="139"/>
  <c r="AF52" i="139"/>
  <c r="U6" i="144"/>
  <c r="U7" i="144" s="1"/>
  <c r="U8" i="144" s="1"/>
  <c r="U9" i="144" s="1"/>
  <c r="U10" i="144" s="1"/>
  <c r="U11" i="144" s="1"/>
  <c r="U12" i="144" s="1"/>
  <c r="U13" i="144" s="1"/>
  <c r="U14" i="144" s="1"/>
  <c r="U15" i="144" s="1"/>
  <c r="U16" i="144" s="1"/>
  <c r="U17" i="144" s="1"/>
  <c r="U18" i="144" s="1"/>
  <c r="U19" i="144" s="1"/>
  <c r="U20" i="144" s="1"/>
  <c r="U21" i="144" s="1"/>
  <c r="AB84" i="37"/>
  <c r="AB80" i="37"/>
  <c r="AB76" i="37"/>
  <c r="AB72" i="37"/>
  <c r="AB68" i="37"/>
  <c r="AB81" i="37"/>
  <c r="AB69" i="37"/>
  <c r="AB83" i="37"/>
  <c r="AB79" i="37"/>
  <c r="AB75" i="37"/>
  <c r="AB71" i="37"/>
  <c r="AB67" i="37"/>
  <c r="AB77" i="37"/>
  <c r="AB82" i="37"/>
  <c r="AB78" i="37"/>
  <c r="AB74" i="37"/>
  <c r="AB70" i="37"/>
  <c r="AB73" i="37"/>
  <c r="M27" i="147"/>
  <c r="M15" i="147"/>
  <c r="M24" i="147"/>
  <c r="M50" i="147"/>
  <c r="M35" i="147"/>
  <c r="M59" i="147"/>
  <c r="M52" i="147"/>
  <c r="M30" i="147"/>
  <c r="M23" i="147"/>
  <c r="M8" i="147"/>
  <c r="M53" i="147"/>
  <c r="M11" i="147"/>
  <c r="M12" i="147"/>
  <c r="M42" i="147"/>
  <c r="M36" i="147"/>
  <c r="M47" i="147"/>
  <c r="M55" i="147"/>
  <c r="M45" i="147"/>
  <c r="M48" i="147"/>
  <c r="M7" i="147"/>
  <c r="M51" i="147"/>
  <c r="M26" i="147"/>
  <c r="M19" i="147"/>
  <c r="M34" i="147"/>
  <c r="M41" i="147"/>
  <c r="M21" i="147"/>
  <c r="M18" i="147"/>
  <c r="M60" i="147"/>
  <c r="M25" i="147"/>
  <c r="M49" i="147"/>
  <c r="M44" i="147"/>
  <c r="M54" i="147"/>
  <c r="M39" i="147"/>
  <c r="M20" i="147"/>
  <c r="M28" i="147"/>
  <c r="M31" i="147"/>
  <c r="M16" i="147"/>
  <c r="M43" i="147"/>
  <c r="M62" i="147"/>
  <c r="M17" i="147"/>
  <c r="M37" i="147"/>
  <c r="M58" i="147"/>
  <c r="M13" i="147"/>
  <c r="M9" i="147"/>
  <c r="M22" i="147"/>
  <c r="M46" i="147"/>
  <c r="M6" i="147"/>
  <c r="M40" i="147"/>
  <c r="M14" i="147"/>
  <c r="M56" i="147"/>
  <c r="M29" i="147"/>
  <c r="M57" i="147"/>
  <c r="M32" i="147"/>
  <c r="M61" i="147"/>
  <c r="M33" i="147"/>
  <c r="M38" i="147"/>
  <c r="M10" i="147"/>
  <c r="U22" i="144" l="1"/>
  <c r="A34" i="148"/>
  <c r="A33" i="148"/>
  <c r="A32" i="148"/>
  <c r="A17" i="148"/>
  <c r="A30" i="148"/>
  <c r="A15" i="148"/>
  <c r="A38" i="148"/>
  <c r="A13" i="148"/>
  <c r="A31" i="148"/>
  <c r="A16" i="148"/>
  <c r="A37" i="148"/>
  <c r="A14" i="148"/>
  <c r="A36" i="148"/>
  <c r="A35" i="148"/>
  <c r="A12" i="148"/>
  <c r="M5" i="148"/>
  <c r="A2" i="148"/>
  <c r="A1" i="148" s="1"/>
  <c r="AM7" i="135" l="1"/>
  <c r="AM15" i="135"/>
  <c r="AM23" i="135"/>
  <c r="AM31" i="135"/>
  <c r="AM8" i="135"/>
  <c r="AM16" i="135"/>
  <c r="AM24" i="135"/>
  <c r="AM32" i="135"/>
  <c r="AM9" i="135"/>
  <c r="AM17" i="135"/>
  <c r="AM25" i="135"/>
  <c r="AM33" i="135"/>
  <c r="AM10" i="135"/>
  <c r="AM18" i="135"/>
  <c r="AM26" i="135"/>
  <c r="AM34" i="135"/>
  <c r="AM30" i="135"/>
  <c r="AM11" i="135"/>
  <c r="AM19" i="135"/>
  <c r="AM27" i="135"/>
  <c r="AM35" i="135"/>
  <c r="AM22" i="135"/>
  <c r="AM12" i="135"/>
  <c r="AM20" i="135"/>
  <c r="AM28" i="135"/>
  <c r="AM6" i="135"/>
  <c r="AM13" i="135"/>
  <c r="AM21" i="135"/>
  <c r="AM29" i="135"/>
  <c r="AM14" i="135"/>
  <c r="AL7" i="140"/>
  <c r="AK14" i="37"/>
  <c r="AL35" i="140"/>
  <c r="AL53" i="140"/>
  <c r="AL55" i="140"/>
  <c r="AL37" i="140"/>
  <c r="AL48" i="140"/>
  <c r="AK56" i="37"/>
  <c r="AL41" i="140"/>
  <c r="AK49" i="37"/>
  <c r="AK44" i="37"/>
  <c r="AL42" i="140"/>
  <c r="AK50" i="37"/>
  <c r="AL21" i="140"/>
  <c r="AK58" i="37"/>
  <c r="AK23" i="37"/>
  <c r="AK16" i="37"/>
  <c r="AK53" i="37"/>
  <c r="AK31" i="37"/>
  <c r="AL10" i="140"/>
  <c r="AL14" i="140"/>
  <c r="AK22" i="37"/>
  <c r="AL51" i="140"/>
  <c r="AK37" i="37"/>
  <c r="AK7" i="37"/>
  <c r="AK29" i="37"/>
  <c r="AL56" i="140"/>
  <c r="AL45" i="140"/>
  <c r="AL49" i="140"/>
  <c r="AK57" i="37"/>
  <c r="AL50" i="140"/>
  <c r="AL61" i="140"/>
  <c r="AK35" i="37"/>
  <c r="AL27" i="140"/>
  <c r="AK10" i="37"/>
  <c r="AL11" i="140"/>
  <c r="AL22" i="140"/>
  <c r="AK30" i="37"/>
  <c r="AK19" i="37"/>
  <c r="AL8" i="140"/>
  <c r="AK15" i="37"/>
  <c r="AL43" i="140"/>
  <c r="AK8" i="37"/>
  <c r="AK6" i="37"/>
  <c r="AK21" i="37"/>
  <c r="AL57" i="140"/>
  <c r="AK13" i="37"/>
  <c r="AL58" i="140"/>
  <c r="AK45" i="37"/>
  <c r="AK38" i="37"/>
  <c r="AK51" i="37"/>
  <c r="AL15" i="140"/>
  <c r="AL9" i="140"/>
  <c r="AL12" i="140"/>
  <c r="AK17" i="37"/>
  <c r="AL30" i="140"/>
  <c r="AL38" i="140"/>
  <c r="AL46" i="140"/>
  <c r="AK54" i="37"/>
  <c r="AL52" i="140"/>
  <c r="AL31" i="140"/>
  <c r="AK39" i="37"/>
  <c r="AL36" i="140"/>
  <c r="AL24" i="140"/>
  <c r="AK32" i="37"/>
  <c r="AK59" i="37"/>
  <c r="AL17" i="140"/>
  <c r="AK25" i="37"/>
  <c r="AK43" i="37"/>
  <c r="AL18" i="140"/>
  <c r="AK26" i="37"/>
  <c r="AL20" i="140"/>
  <c r="AK55" i="37"/>
  <c r="AL40" i="140"/>
  <c r="AL33" i="140"/>
  <c r="AL60" i="140"/>
  <c r="AK52" i="37"/>
  <c r="AL23" i="140"/>
  <c r="AK11" i="37"/>
  <c r="AK27" i="37"/>
  <c r="AL54" i="140"/>
  <c r="AK36" i="37"/>
  <c r="AL39" i="140"/>
  <c r="AK47" i="37"/>
  <c r="AK20" i="37"/>
  <c r="AL32" i="140"/>
  <c r="AK40" i="37"/>
  <c r="AL44" i="140"/>
  <c r="AL25" i="140"/>
  <c r="AK33" i="37"/>
  <c r="AL13" i="140"/>
  <c r="AL26" i="140"/>
  <c r="AK34" i="37"/>
  <c r="AK12" i="37"/>
  <c r="AL47" i="140"/>
  <c r="AK48" i="37"/>
  <c r="AK41" i="37"/>
  <c r="AK42" i="37"/>
  <c r="AK9" i="37"/>
  <c r="AK46" i="37"/>
  <c r="AK24" i="37"/>
  <c r="AK18" i="37"/>
  <c r="AL6" i="140"/>
  <c r="AL29" i="140"/>
  <c r="AK28" i="37"/>
  <c r="AL34" i="140"/>
  <c r="AL19" i="140"/>
  <c r="AL28" i="140"/>
  <c r="AL16" i="140"/>
  <c r="AL59" i="140"/>
  <c r="AN7" i="140"/>
  <c r="AN8" i="140"/>
  <c r="AN16" i="140"/>
  <c r="AN17" i="140"/>
  <c r="AN26" i="140"/>
  <c r="AN43" i="140"/>
  <c r="AM27" i="37"/>
  <c r="AO16" i="135"/>
  <c r="AO17" i="135"/>
  <c r="AM47" i="37"/>
  <c r="AM22" i="37"/>
  <c r="AM56" i="37"/>
  <c r="AO12" i="135"/>
  <c r="AM25" i="37"/>
  <c r="AM34" i="37"/>
  <c r="AO22" i="135"/>
  <c r="AN35" i="140"/>
  <c r="AM17" i="37"/>
  <c r="AN14" i="140"/>
  <c r="AN15" i="140"/>
  <c r="AN24" i="140"/>
  <c r="AN25" i="140"/>
  <c r="AN34" i="140"/>
  <c r="AN28" i="140"/>
  <c r="AM35" i="37"/>
  <c r="AO24" i="135"/>
  <c r="AO6" i="135"/>
  <c r="AM8" i="37"/>
  <c r="AM30" i="37"/>
  <c r="AM42" i="37"/>
  <c r="AO20" i="135"/>
  <c r="AO14" i="135"/>
  <c r="AO8" i="135"/>
  <c r="AM32" i="37"/>
  <c r="AN22" i="140"/>
  <c r="AN23" i="140"/>
  <c r="AN32" i="140"/>
  <c r="AN33" i="140"/>
  <c r="AN42" i="140"/>
  <c r="AN21" i="140"/>
  <c r="AM43" i="37"/>
  <c r="AM12" i="37"/>
  <c r="AM13" i="37"/>
  <c r="AM48" i="37"/>
  <c r="AM38" i="37"/>
  <c r="AO11" i="135"/>
  <c r="AM24" i="37"/>
  <c r="AO21" i="135"/>
  <c r="AM19" i="37"/>
  <c r="AM14" i="37"/>
  <c r="AN31" i="140"/>
  <c r="AN40" i="140"/>
  <c r="AN41" i="140"/>
  <c r="AO7" i="135"/>
  <c r="AM51" i="37"/>
  <c r="AM20" i="37"/>
  <c r="AM21" i="37"/>
  <c r="AM26" i="37"/>
  <c r="AM46" i="37"/>
  <c r="AO19" i="135"/>
  <c r="AM18" i="37"/>
  <c r="AM49" i="37"/>
  <c r="AN9" i="140"/>
  <c r="AM10" i="37"/>
  <c r="AN38" i="140"/>
  <c r="AN39" i="140"/>
  <c r="AN48" i="140"/>
  <c r="AN44" i="140"/>
  <c r="AN12" i="140"/>
  <c r="AO15" i="135"/>
  <c r="AM52" i="37"/>
  <c r="AM28" i="37"/>
  <c r="AM29" i="37"/>
  <c r="AO10" i="135"/>
  <c r="AM54" i="37"/>
  <c r="AM7" i="37"/>
  <c r="AO13" i="135"/>
  <c r="AM6" i="37"/>
  <c r="AN10" i="140"/>
  <c r="AM15" i="37"/>
  <c r="AN46" i="140"/>
  <c r="AN47" i="140"/>
  <c r="AN13" i="140"/>
  <c r="AN45" i="140"/>
  <c r="AN19" i="140"/>
  <c r="AO23" i="135"/>
  <c r="AM40" i="37"/>
  <c r="AM36" i="37"/>
  <c r="AM45" i="37"/>
  <c r="AO18" i="135"/>
  <c r="AN18" i="140"/>
  <c r="AO9" i="135"/>
  <c r="AN20" i="140"/>
  <c r="AN36" i="140"/>
  <c r="AN29" i="140"/>
  <c r="AN11" i="140"/>
  <c r="AN27" i="140"/>
  <c r="AM11" i="37"/>
  <c r="AM50" i="37"/>
  <c r="AM44" i="37"/>
  <c r="AM53" i="37"/>
  <c r="AN6" i="140"/>
  <c r="AM39" i="37"/>
  <c r="AM55" i="37"/>
  <c r="AM9" i="37"/>
  <c r="AN37" i="140"/>
  <c r="AM16" i="37"/>
  <c r="M17" i="148"/>
  <c r="M9" i="148"/>
  <c r="M8" i="148"/>
  <c r="AL47" i="37" s="1"/>
  <c r="M6" i="148"/>
  <c r="M16" i="148"/>
  <c r="M14" i="148"/>
  <c r="M18" i="148"/>
  <c r="M15" i="148"/>
  <c r="M13" i="148"/>
  <c r="M7" i="148"/>
  <c r="M10" i="148"/>
  <c r="M12" i="148"/>
  <c r="M11" i="148"/>
  <c r="AG10" i="141"/>
  <c r="AG33" i="141"/>
  <c r="AG21" i="141"/>
  <c r="AG15" i="141"/>
  <c r="AG30" i="141"/>
  <c r="AJ12" i="139"/>
  <c r="AL28" i="37"/>
  <c r="AM34" i="140"/>
  <c r="AG37" i="134"/>
  <c r="AE26" i="143"/>
  <c r="AI8" i="137"/>
  <c r="AL45" i="37"/>
  <c r="AN15" i="135"/>
  <c r="AI9" i="137"/>
  <c r="AJ18" i="139"/>
  <c r="AL22" i="37"/>
  <c r="AM28" i="140"/>
  <c r="AG31" i="134"/>
  <c r="AE11" i="145"/>
  <c r="AI10" i="137"/>
  <c r="AN17" i="135"/>
  <c r="AJ14" i="139"/>
  <c r="AE14" i="145"/>
  <c r="AI15" i="137"/>
  <c r="AL40" i="37"/>
  <c r="AN10" i="135"/>
  <c r="AL34" i="37"/>
  <c r="AJ19" i="139"/>
  <c r="AL25" i="37"/>
  <c r="AM31" i="140"/>
  <c r="AG34" i="134"/>
  <c r="AE15" i="145"/>
  <c r="AI14" i="137"/>
  <c r="AL35" i="37"/>
  <c r="AM41" i="140"/>
  <c r="AE12" i="145"/>
  <c r="AE84" i="140"/>
  <c r="AE76" i="140"/>
  <c r="Y65" i="141"/>
  <c r="Y76" i="142"/>
  <c r="AE75" i="140"/>
  <c r="AM39" i="140"/>
  <c r="AI6" i="137"/>
  <c r="AN13" i="135"/>
  <c r="AI17" i="137"/>
  <c r="AE68" i="140"/>
  <c r="AE64" i="135"/>
  <c r="Y67" i="141"/>
  <c r="AG10" i="142"/>
  <c r="AE61" i="135"/>
  <c r="AG6" i="142"/>
  <c r="AL24" i="37"/>
  <c r="AL9" i="37"/>
  <c r="AJ9" i="139"/>
  <c r="AG25" i="141"/>
  <c r="AJ22" i="139"/>
  <c r="AM38" i="140"/>
  <c r="AM23" i="140"/>
  <c r="AM33" i="140"/>
  <c r="AE71" i="140"/>
  <c r="AG18" i="141"/>
  <c r="AG16" i="141"/>
  <c r="AG27" i="141"/>
  <c r="AG22" i="141"/>
  <c r="AE26" i="145"/>
  <c r="AI19" i="137"/>
  <c r="AL36" i="37"/>
  <c r="AM42" i="140"/>
  <c r="AE17" i="143"/>
  <c r="AE18" i="143"/>
  <c r="AG23" i="142"/>
  <c r="AL53" i="37"/>
  <c r="AN23" i="135"/>
  <c r="AL42" i="37"/>
  <c r="AJ10" i="139"/>
  <c r="AL30" i="37"/>
  <c r="AM36" i="140"/>
  <c r="AG39" i="134"/>
  <c r="AE24" i="143"/>
  <c r="AG21" i="142"/>
  <c r="AL55" i="37"/>
  <c r="AN25" i="135"/>
  <c r="AG18" i="142"/>
  <c r="AE6" i="145"/>
  <c r="AI7" i="137"/>
  <c r="AL48" i="37"/>
  <c r="AN18" i="135"/>
  <c r="AG11" i="134"/>
  <c r="AJ11" i="139"/>
  <c r="AL33" i="37"/>
  <c r="AM6" i="140"/>
  <c r="AE7" i="145"/>
  <c r="AL43" i="37"/>
  <c r="AE82" i="140"/>
  <c r="Y79" i="134"/>
  <c r="AE70" i="140"/>
  <c r="AG27" i="134"/>
  <c r="AL6" i="37"/>
  <c r="AL20" i="37"/>
  <c r="AL14" i="37"/>
  <c r="AE19" i="145"/>
  <c r="AI23" i="137"/>
  <c r="AL17" i="37"/>
  <c r="AL27" i="37"/>
  <c r="AE60" i="135"/>
  <c r="AG24" i="141"/>
  <c r="AG12" i="141"/>
  <c r="AG35" i="141"/>
  <c r="AG29" i="141"/>
  <c r="AE18" i="145"/>
  <c r="AI11" i="137"/>
  <c r="AL44" i="37"/>
  <c r="AN14" i="135"/>
  <c r="AG26" i="142"/>
  <c r="AE10" i="143"/>
  <c r="AG15" i="142"/>
  <c r="AL60" i="37"/>
  <c r="AN30" i="135"/>
  <c r="AE24" i="145"/>
  <c r="AI21" i="137"/>
  <c r="AL38" i="37"/>
  <c r="AN8" i="135"/>
  <c r="AE9" i="143"/>
  <c r="AE16" i="143"/>
  <c r="AG13" i="142"/>
  <c r="AL62" i="37"/>
  <c r="AG8" i="134"/>
  <c r="AL26" i="37"/>
  <c r="AE19" i="143"/>
  <c r="AG20" i="142"/>
  <c r="AL56" i="37"/>
  <c r="AN26" i="135"/>
  <c r="AE25" i="145"/>
  <c r="AI20" i="137"/>
  <c r="AL41" i="37"/>
  <c r="AN11" i="135"/>
  <c r="AE20" i="145"/>
  <c r="AE20" i="143"/>
  <c r="AG25" i="142"/>
  <c r="AL51" i="37"/>
  <c r="AN21" i="135"/>
  <c r="AE80" i="140"/>
  <c r="AE62" i="140"/>
  <c r="AE85" i="140"/>
  <c r="AG15" i="134"/>
  <c r="AG33" i="134"/>
  <c r="AG35" i="134"/>
  <c r="AM25" i="140"/>
  <c r="AE63" i="135"/>
  <c r="AG31" i="141"/>
  <c r="AN7" i="135"/>
  <c r="AG23" i="134"/>
  <c r="AE22" i="145"/>
  <c r="AE23" i="145"/>
  <c r="AG36" i="134"/>
  <c r="AE69" i="140"/>
  <c r="AG32" i="141"/>
  <c r="AG20" i="141"/>
  <c r="AG14" i="141"/>
  <c r="AG36" i="141"/>
  <c r="AE10" i="145"/>
  <c r="AG24" i="142"/>
  <c r="AL52" i="37"/>
  <c r="AN22" i="135"/>
  <c r="AL50" i="37"/>
  <c r="AJ23" i="139"/>
  <c r="AG7" i="142"/>
  <c r="AM12" i="140"/>
  <c r="AG14" i="134"/>
  <c r="AE16" i="145"/>
  <c r="AI13" i="137"/>
  <c r="AL46" i="37"/>
  <c r="AN16" i="135"/>
  <c r="AJ6" i="139"/>
  <c r="AE8" i="143"/>
  <c r="AL7" i="37"/>
  <c r="AG16" i="134"/>
  <c r="AL58" i="37"/>
  <c r="AE11" i="143"/>
  <c r="AG12" i="142"/>
  <c r="AM7" i="140"/>
  <c r="AG9" i="134"/>
  <c r="AE17" i="145"/>
  <c r="AI12" i="137"/>
  <c r="AL49" i="37"/>
  <c r="AN19" i="135"/>
  <c r="AI25" i="137"/>
  <c r="AE12" i="143"/>
  <c r="AG17" i="142"/>
  <c r="AN28" i="135"/>
  <c r="AM16" i="140"/>
  <c r="AE78" i="140"/>
  <c r="AE72" i="140"/>
  <c r="AE74" i="140"/>
  <c r="AE83" i="140"/>
  <c r="AE62" i="135"/>
  <c r="AJ17" i="139"/>
  <c r="Y77" i="134"/>
  <c r="AE79" i="140"/>
  <c r="AG8" i="141"/>
  <c r="AG21" i="134"/>
  <c r="AI24" i="137"/>
  <c r="AM35" i="140"/>
  <c r="AE13" i="143"/>
  <c r="AI26" i="137"/>
  <c r="AG6" i="134"/>
  <c r="AM15" i="140"/>
  <c r="Y78" i="134"/>
  <c r="AG7" i="141"/>
  <c r="AG29" i="134"/>
  <c r="AJ26" i="139"/>
  <c r="AN9" i="135"/>
  <c r="AL32" i="37"/>
  <c r="AG23" i="141"/>
  <c r="AG26" i="141"/>
  <c r="AG9" i="141"/>
  <c r="AE23" i="143"/>
  <c r="AG16" i="142"/>
  <c r="AL59" i="37"/>
  <c r="AN29" i="135"/>
  <c r="AM40" i="140"/>
  <c r="AJ15" i="139"/>
  <c r="AL13" i="37"/>
  <c r="AM19" i="140"/>
  <c r="AG22" i="134"/>
  <c r="AE8" i="145"/>
  <c r="AG22" i="142"/>
  <c r="AL54" i="37"/>
  <c r="AN24" i="135"/>
  <c r="AL10" i="37"/>
  <c r="AJ21" i="139"/>
  <c r="AL15" i="37"/>
  <c r="AM21" i="140"/>
  <c r="AG24" i="134"/>
  <c r="AM32" i="140"/>
  <c r="AJ24" i="139"/>
  <c r="AL8" i="37"/>
  <c r="AM14" i="140"/>
  <c r="AG17" i="134"/>
  <c r="AE9" i="145"/>
  <c r="AG19" i="142"/>
  <c r="AL57" i="37"/>
  <c r="AL18" i="37"/>
  <c r="AJ25" i="139"/>
  <c r="AG9" i="142"/>
  <c r="AM10" i="140"/>
  <c r="AG12" i="134"/>
  <c r="AN27" i="135"/>
  <c r="AE73" i="140"/>
  <c r="AE67" i="140"/>
  <c r="AE66" i="140"/>
  <c r="AE81" i="140"/>
  <c r="AE64" i="140"/>
  <c r="AM9" i="140"/>
  <c r="AG20" i="134"/>
  <c r="Y77" i="142"/>
  <c r="AG19" i="141"/>
  <c r="AE7" i="143"/>
  <c r="AL12" i="37"/>
  <c r="AE21" i="145"/>
  <c r="AL29" i="37"/>
  <c r="AN20" i="135"/>
  <c r="AM37" i="140"/>
  <c r="AM30" i="140"/>
  <c r="AG18" i="134"/>
  <c r="Y66" i="141"/>
  <c r="AJ20" i="139"/>
  <c r="AI16" i="137"/>
  <c r="AE25" i="143"/>
  <c r="AI18" i="137"/>
  <c r="AN6" i="135"/>
  <c r="AG26" i="134"/>
  <c r="AE86" i="140"/>
  <c r="AG11" i="141"/>
  <c r="AG34" i="141"/>
  <c r="AG28" i="141"/>
  <c r="AG17" i="141"/>
  <c r="AE15" i="143"/>
  <c r="AG8" i="142"/>
  <c r="AM11" i="140"/>
  <c r="AG13" i="134"/>
  <c r="AG19" i="134"/>
  <c r="AJ7" i="139"/>
  <c r="AL21" i="37"/>
  <c r="AM27" i="140"/>
  <c r="AG30" i="134"/>
  <c r="AE21" i="143"/>
  <c r="AG14" i="142"/>
  <c r="AL61" i="37"/>
  <c r="AG7" i="134"/>
  <c r="AM24" i="140"/>
  <c r="AJ13" i="139"/>
  <c r="AL23" i="37"/>
  <c r="AM29" i="140"/>
  <c r="AG32" i="134"/>
  <c r="AN12" i="135"/>
  <c r="AJ16" i="139"/>
  <c r="AL16" i="37"/>
  <c r="AM22" i="140"/>
  <c r="AG25" i="134"/>
  <c r="AE22" i="143"/>
  <c r="AG11" i="142"/>
  <c r="AM8" i="140"/>
  <c r="AG10" i="134"/>
  <c r="AL11" i="37"/>
  <c r="AM17" i="140"/>
  <c r="AE65" i="140"/>
  <c r="AE63" i="140"/>
  <c r="AG6" i="141"/>
  <c r="AM18" i="140"/>
  <c r="AG38" i="134"/>
  <c r="AM13" i="140"/>
  <c r="AL31" i="37"/>
  <c r="AJ8" i="139"/>
  <c r="AE14" i="143"/>
  <c r="AL19" i="37"/>
  <c r="AG28" i="134"/>
  <c r="AE77" i="140"/>
  <c r="AG13" i="141"/>
  <c r="AM26" i="140"/>
  <c r="AE13" i="145"/>
  <c r="AL37" i="37"/>
  <c r="AM20" i="140"/>
  <c r="AL39" i="37"/>
  <c r="AE6" i="143"/>
  <c r="AI22" i="137"/>
  <c r="AE65" i="135"/>
  <c r="M21" i="148"/>
  <c r="AM37" i="37" s="1"/>
  <c r="AM41" i="37"/>
  <c r="AM23" i="37"/>
  <c r="M28" i="148"/>
  <c r="M20" i="148"/>
  <c r="AM31" i="37"/>
  <c r="M19" i="148"/>
  <c r="M24" i="148"/>
  <c r="AN30" i="140"/>
  <c r="AM33" i="37"/>
  <c r="M25" i="148"/>
  <c r="M22" i="148"/>
  <c r="M29" i="148"/>
  <c r="M23" i="148"/>
  <c r="M27" i="148"/>
  <c r="M26" i="148"/>
  <c r="AO52" i="139"/>
  <c r="AI52" i="137"/>
  <c r="AE84" i="37"/>
  <c r="AE80" i="37"/>
  <c r="AE76" i="37"/>
  <c r="AE72" i="37"/>
  <c r="AE68" i="37"/>
  <c r="AE83" i="37"/>
  <c r="AE79" i="37"/>
  <c r="AE75" i="37"/>
  <c r="AE71" i="37"/>
  <c r="AE67" i="37"/>
  <c r="AE65" i="37"/>
  <c r="AE81" i="37"/>
  <c r="AE69" i="37"/>
  <c r="W6" i="144"/>
  <c r="AE82" i="37"/>
  <c r="AE78" i="37"/>
  <c r="AE74" i="37"/>
  <c r="AE70" i="37"/>
  <c r="AE64" i="37"/>
  <c r="AE77" i="37"/>
  <c r="AE66" i="37"/>
  <c r="W50" i="144"/>
  <c r="W49" i="144"/>
  <c r="W48" i="144"/>
  <c r="W47" i="144"/>
  <c r="W46" i="144"/>
  <c r="W45" i="144"/>
  <c r="W44" i="144"/>
  <c r="W43" i="144"/>
  <c r="W42" i="144"/>
  <c r="W41" i="144"/>
  <c r="W40" i="144"/>
  <c r="W39" i="144"/>
  <c r="W38" i="144"/>
  <c r="W37" i="144"/>
  <c r="W36" i="144"/>
  <c r="W35" i="144"/>
  <c r="W34" i="144"/>
  <c r="W33" i="144"/>
  <c r="W32" i="144"/>
  <c r="W31" i="144"/>
  <c r="W30" i="144"/>
  <c r="W29" i="144"/>
  <c r="W28" i="144"/>
  <c r="W27" i="144"/>
  <c r="W26" i="144"/>
  <c r="W25" i="144"/>
  <c r="W24" i="144"/>
  <c r="W23" i="144"/>
  <c r="W22" i="144"/>
  <c r="W21" i="144"/>
  <c r="W20" i="144"/>
  <c r="W19" i="144"/>
  <c r="W18" i="144"/>
  <c r="W17" i="144"/>
  <c r="W16" i="144"/>
  <c r="W15" i="144"/>
  <c r="W14" i="144"/>
  <c r="W13" i="144"/>
  <c r="W12" i="144"/>
  <c r="W11" i="144"/>
  <c r="W10" i="144"/>
  <c r="W9" i="144"/>
  <c r="W8" i="144"/>
  <c r="W7" i="144"/>
  <c r="AE73" i="37"/>
  <c r="AE63" i="37"/>
  <c r="U23" i="144"/>
  <c r="M38" i="148"/>
  <c r="M30" i="148"/>
  <c r="AK70" i="37" s="1"/>
  <c r="M36" i="148"/>
  <c r="M34" i="148"/>
  <c r="M35" i="148"/>
  <c r="M33" i="148"/>
  <c r="M37" i="148"/>
  <c r="M32" i="148"/>
  <c r="M31" i="148"/>
  <c r="AK68" i="37" l="1"/>
  <c r="AK69" i="37"/>
  <c r="AK67" i="37"/>
  <c r="AK66" i="37"/>
  <c r="AK64" i="37"/>
  <c r="AK61" i="37"/>
  <c r="AK65" i="37"/>
  <c r="AK63" i="37"/>
  <c r="AK60" i="37"/>
  <c r="AK71" i="37"/>
  <c r="AK62" i="37"/>
  <c r="U24" i="144"/>
  <c r="U25" i="144" l="1"/>
  <c r="L26" i="130"/>
  <c r="A26" i="130"/>
  <c r="L25" i="130"/>
  <c r="A25" i="130"/>
  <c r="L24" i="130"/>
  <c r="A24" i="130"/>
  <c r="L23" i="130"/>
  <c r="A23" i="130"/>
  <c r="L22" i="130"/>
  <c r="A22" i="130"/>
  <c r="L21" i="130"/>
  <c r="A21" i="130"/>
  <c r="L20" i="130"/>
  <c r="A20" i="130"/>
  <c r="L19" i="130"/>
  <c r="A19" i="130"/>
  <c r="L18" i="130"/>
  <c r="A18" i="130"/>
  <c r="L17" i="130"/>
  <c r="A17" i="130"/>
  <c r="L100" i="130"/>
  <c r="A100" i="130"/>
  <c r="L99" i="130"/>
  <c r="A99" i="130"/>
  <c r="L98" i="130"/>
  <c r="A98" i="130"/>
  <c r="L97" i="130"/>
  <c r="A97" i="130"/>
  <c r="L96" i="130"/>
  <c r="A96" i="130"/>
  <c r="L95" i="130"/>
  <c r="A95" i="130"/>
  <c r="L94" i="130"/>
  <c r="A94" i="130"/>
  <c r="L93" i="130"/>
  <c r="A93" i="130"/>
  <c r="L92" i="130"/>
  <c r="A92" i="130"/>
  <c r="L91" i="130"/>
  <c r="A91" i="130"/>
  <c r="L90" i="130"/>
  <c r="A90" i="130"/>
  <c r="L89" i="130"/>
  <c r="A89" i="130"/>
  <c r="L88" i="130"/>
  <c r="A88" i="130"/>
  <c r="L87" i="130"/>
  <c r="A87" i="130"/>
  <c r="L86" i="130"/>
  <c r="A86" i="130"/>
  <c r="L85" i="130"/>
  <c r="A85" i="130"/>
  <c r="L84" i="130"/>
  <c r="A84" i="130"/>
  <c r="L83" i="130"/>
  <c r="A83" i="130"/>
  <c r="L82" i="130"/>
  <c r="A82" i="130"/>
  <c r="L81" i="130"/>
  <c r="A81" i="130"/>
  <c r="L80" i="130"/>
  <c r="A80" i="130"/>
  <c r="L79" i="130"/>
  <c r="A79" i="130"/>
  <c r="L78" i="130"/>
  <c r="A78" i="130"/>
  <c r="L77" i="130"/>
  <c r="A77" i="130"/>
  <c r="L76" i="130"/>
  <c r="A76" i="130"/>
  <c r="L75" i="130"/>
  <c r="A75" i="130"/>
  <c r="L74" i="130"/>
  <c r="A74" i="130"/>
  <c r="L73" i="130"/>
  <c r="A73" i="130"/>
  <c r="L72" i="130"/>
  <c r="A72" i="130"/>
  <c r="L71" i="130"/>
  <c r="A71" i="130"/>
  <c r="L70" i="130"/>
  <c r="A70" i="130"/>
  <c r="L69" i="130"/>
  <c r="A69" i="130"/>
  <c r="L68" i="130"/>
  <c r="A68" i="130"/>
  <c r="L67" i="130"/>
  <c r="A67" i="130"/>
  <c r="L66" i="130"/>
  <c r="A66" i="130"/>
  <c r="L65" i="130"/>
  <c r="A65" i="130"/>
  <c r="L64" i="130"/>
  <c r="A64" i="130"/>
  <c r="L63" i="130"/>
  <c r="A63" i="130"/>
  <c r="L62" i="130"/>
  <c r="A62" i="130"/>
  <c r="L61" i="130"/>
  <c r="A61" i="130"/>
  <c r="L60" i="130"/>
  <c r="A60" i="130"/>
  <c r="L59" i="130"/>
  <c r="A59" i="130"/>
  <c r="L58" i="130"/>
  <c r="A58" i="130"/>
  <c r="L57" i="130"/>
  <c r="A57" i="130"/>
  <c r="L56" i="130"/>
  <c r="A56" i="130"/>
  <c r="L55" i="130"/>
  <c r="A55" i="130"/>
  <c r="L54" i="130"/>
  <c r="A54" i="130"/>
  <c r="L53" i="130"/>
  <c r="A53" i="130"/>
  <c r="L52" i="130"/>
  <c r="A52" i="130"/>
  <c r="L51" i="130"/>
  <c r="A51" i="130"/>
  <c r="L50" i="130"/>
  <c r="A50" i="130"/>
  <c r="L49" i="130"/>
  <c r="A49" i="130"/>
  <c r="L48" i="130"/>
  <c r="A48" i="130"/>
  <c r="L47" i="130"/>
  <c r="A47" i="130"/>
  <c r="L46" i="130"/>
  <c r="A46" i="130"/>
  <c r="L45" i="130"/>
  <c r="A45" i="130"/>
  <c r="L44" i="130"/>
  <c r="A44" i="130"/>
  <c r="L43" i="130"/>
  <c r="A43" i="130"/>
  <c r="L42" i="130"/>
  <c r="A42" i="130"/>
  <c r="L41" i="130"/>
  <c r="A41" i="130"/>
  <c r="L40" i="130"/>
  <c r="A40" i="130"/>
  <c r="L39" i="130"/>
  <c r="A39" i="130"/>
  <c r="L38" i="130"/>
  <c r="A38" i="130"/>
  <c r="L37" i="130"/>
  <c r="A37" i="130"/>
  <c r="L36" i="130"/>
  <c r="A36" i="130"/>
  <c r="L35" i="130"/>
  <c r="A35" i="130"/>
  <c r="L34" i="130"/>
  <c r="A34" i="130"/>
  <c r="L33" i="130"/>
  <c r="A33" i="130"/>
  <c r="L32" i="130"/>
  <c r="A32" i="130"/>
  <c r="L31" i="130"/>
  <c r="A31" i="130"/>
  <c r="L30" i="130"/>
  <c r="A30" i="130"/>
  <c r="L29" i="130"/>
  <c r="A29" i="130"/>
  <c r="L28" i="130"/>
  <c r="A28" i="130"/>
  <c r="L27" i="130"/>
  <c r="A27" i="130"/>
  <c r="L16" i="130"/>
  <c r="A16" i="130"/>
  <c r="L15" i="130"/>
  <c r="A15" i="130"/>
  <c r="L14" i="130"/>
  <c r="A14" i="130"/>
  <c r="L13" i="130"/>
  <c r="A13" i="130"/>
  <c r="L12" i="130"/>
  <c r="A12" i="130"/>
  <c r="L11" i="130"/>
  <c r="A11" i="130"/>
  <c r="L10" i="130"/>
  <c r="A10" i="130"/>
  <c r="L9" i="130"/>
  <c r="A9" i="130"/>
  <c r="L8" i="130"/>
  <c r="A8" i="130"/>
  <c r="L7" i="130"/>
  <c r="A7" i="130"/>
  <c r="L6" i="130"/>
  <c r="A6" i="130"/>
  <c r="M5" i="130"/>
  <c r="A2" i="130"/>
  <c r="A1" i="130" s="1"/>
  <c r="S26" i="141" l="1"/>
  <c r="T17" i="142"/>
  <c r="T22" i="142"/>
  <c r="S7" i="134"/>
  <c r="S15" i="134"/>
  <c r="S23" i="134"/>
  <c r="S10" i="141"/>
  <c r="S18" i="141"/>
  <c r="S34" i="141"/>
  <c r="T10" i="142"/>
  <c r="T18" i="142"/>
  <c r="T26" i="142"/>
  <c r="T34" i="142"/>
  <c r="S10" i="142"/>
  <c r="S18" i="142"/>
  <c r="S26" i="142"/>
  <c r="S34" i="142"/>
  <c r="W11" i="137"/>
  <c r="W19" i="137"/>
  <c r="W11" i="139"/>
  <c r="W19" i="139"/>
  <c r="W27" i="139"/>
  <c r="S16" i="134"/>
  <c r="S19" i="141"/>
  <c r="T35" i="142"/>
  <c r="S35" i="142"/>
  <c r="S9" i="134"/>
  <c r="S17" i="134"/>
  <c r="S25" i="134"/>
  <c r="S12" i="141"/>
  <c r="S20" i="141"/>
  <c r="S28" i="141"/>
  <c r="S36" i="141"/>
  <c r="T12" i="142"/>
  <c r="T20" i="142"/>
  <c r="T28" i="142"/>
  <c r="T36" i="142"/>
  <c r="S12" i="142"/>
  <c r="S20" i="142"/>
  <c r="S28" i="142"/>
  <c r="S36" i="142"/>
  <c r="W13" i="137"/>
  <c r="W21" i="137"/>
  <c r="W13" i="139"/>
  <c r="W21" i="139"/>
  <c r="W29" i="139"/>
  <c r="W23" i="139"/>
  <c r="S35" i="141"/>
  <c r="S19" i="142"/>
  <c r="W20" i="139"/>
  <c r="S10" i="134"/>
  <c r="S18" i="134"/>
  <c r="S26" i="134"/>
  <c r="S13" i="141"/>
  <c r="S21" i="141"/>
  <c r="S29" i="141"/>
  <c r="S37" i="141"/>
  <c r="T13" i="142"/>
  <c r="T21" i="142"/>
  <c r="T29" i="142"/>
  <c r="T37" i="142"/>
  <c r="S13" i="142"/>
  <c r="S21" i="142"/>
  <c r="S29" i="142"/>
  <c r="S6" i="142"/>
  <c r="W14" i="137"/>
  <c r="W6" i="137"/>
  <c r="W14" i="139"/>
  <c r="W22" i="139"/>
  <c r="W30" i="139"/>
  <c r="W15" i="139"/>
  <c r="W31" i="139"/>
  <c r="T11" i="142"/>
  <c r="S11" i="142"/>
  <c r="W12" i="137"/>
  <c r="S11" i="134"/>
  <c r="S19" i="134"/>
  <c r="S6" i="134"/>
  <c r="S14" i="141"/>
  <c r="S22" i="141"/>
  <c r="S30" i="141"/>
  <c r="S6" i="141"/>
  <c r="T14" i="142"/>
  <c r="T30" i="142"/>
  <c r="T38" i="142"/>
  <c r="S14" i="142"/>
  <c r="S22" i="142"/>
  <c r="S30" i="142"/>
  <c r="W7" i="137"/>
  <c r="W15" i="137"/>
  <c r="W7" i="139"/>
  <c r="S11" i="141"/>
  <c r="W20" i="137"/>
  <c r="S12" i="134"/>
  <c r="S20" i="134"/>
  <c r="S7" i="141"/>
  <c r="S15" i="141"/>
  <c r="S23" i="141"/>
  <c r="S31" i="141"/>
  <c r="T7" i="142"/>
  <c r="T15" i="142"/>
  <c r="T23" i="142"/>
  <c r="T31" i="142"/>
  <c r="S7" i="142"/>
  <c r="S15" i="142"/>
  <c r="S23" i="142"/>
  <c r="S31" i="142"/>
  <c r="W8" i="137"/>
  <c r="W16" i="137"/>
  <c r="W8" i="139"/>
  <c r="W16" i="139"/>
  <c r="W24" i="139"/>
  <c r="W32" i="139"/>
  <c r="S24" i="134"/>
  <c r="T27" i="142"/>
  <c r="W12" i="139"/>
  <c r="S13" i="134"/>
  <c r="S21" i="134"/>
  <c r="S8" i="141"/>
  <c r="S16" i="141"/>
  <c r="S24" i="141"/>
  <c r="S32" i="141"/>
  <c r="T8" i="142"/>
  <c r="T16" i="142"/>
  <c r="T24" i="142"/>
  <c r="T32" i="142"/>
  <c r="S8" i="142"/>
  <c r="S16" i="142"/>
  <c r="S24" i="142"/>
  <c r="S32" i="142"/>
  <c r="W9" i="137"/>
  <c r="W17" i="137"/>
  <c r="W9" i="139"/>
  <c r="W17" i="139"/>
  <c r="W25" i="139"/>
  <c r="W6" i="139"/>
  <c r="S27" i="141"/>
  <c r="S14" i="134"/>
  <c r="S22" i="134"/>
  <c r="S9" i="141"/>
  <c r="S17" i="141"/>
  <c r="S25" i="141"/>
  <c r="S33" i="141"/>
  <c r="T9" i="142"/>
  <c r="T25" i="142"/>
  <c r="T33" i="142"/>
  <c r="S9" i="142"/>
  <c r="S17" i="142"/>
  <c r="S25" i="142"/>
  <c r="S33" i="142"/>
  <c r="W10" i="137"/>
  <c r="W18" i="137"/>
  <c r="W10" i="139"/>
  <c r="W18" i="139"/>
  <c r="W26" i="139"/>
  <c r="S8" i="134"/>
  <c r="T19" i="142"/>
  <c r="S27" i="142"/>
  <c r="W28" i="139"/>
  <c r="T14" i="141"/>
  <c r="T22" i="141"/>
  <c r="T30" i="141"/>
  <c r="T16" i="141"/>
  <c r="T6" i="141"/>
  <c r="T13" i="141"/>
  <c r="T21" i="141"/>
  <c r="T29" i="141"/>
  <c r="T8" i="141"/>
  <c r="T7" i="141"/>
  <c r="T12" i="141"/>
  <c r="T20" i="141"/>
  <c r="T28" i="141"/>
  <c r="T36" i="141"/>
  <c r="T31" i="141"/>
  <c r="T11" i="141"/>
  <c r="T19" i="141"/>
  <c r="T27" i="141"/>
  <c r="T35" i="141"/>
  <c r="T23" i="141"/>
  <c r="T10" i="141"/>
  <c r="T18" i="141"/>
  <c r="T26" i="141"/>
  <c r="T34" i="141"/>
  <c r="T32" i="141"/>
  <c r="T9" i="141"/>
  <c r="T17" i="141"/>
  <c r="T25" i="141"/>
  <c r="T33" i="141"/>
  <c r="T24" i="141"/>
  <c r="T15" i="141"/>
  <c r="S25" i="145"/>
  <c r="S17" i="145"/>
  <c r="S9" i="145"/>
  <c r="S22" i="143"/>
  <c r="S14" i="143"/>
  <c r="S6" i="143"/>
  <c r="V19" i="139"/>
  <c r="V11" i="139"/>
  <c r="W11" i="135"/>
  <c r="W19" i="135"/>
  <c r="W27" i="135"/>
  <c r="W28" i="135"/>
  <c r="W29" i="135"/>
  <c r="W30" i="135"/>
  <c r="T7" i="134"/>
  <c r="T15" i="134"/>
  <c r="T23" i="134"/>
  <c r="T31" i="134"/>
  <c r="W29" i="37"/>
  <c r="W35" i="37"/>
  <c r="W40" i="37"/>
  <c r="W45" i="37"/>
  <c r="W50" i="37"/>
  <c r="W55" i="37"/>
  <c r="W59" i="37"/>
  <c r="W7" i="140"/>
  <c r="W11" i="140"/>
  <c r="W14" i="140"/>
  <c r="W18" i="140"/>
  <c r="W23" i="140"/>
  <c r="W27" i="140"/>
  <c r="W32" i="140"/>
  <c r="W38" i="140"/>
  <c r="W42" i="140"/>
  <c r="T27" i="134"/>
  <c r="T17" i="134"/>
  <c r="S19" i="143"/>
  <c r="T16" i="134"/>
  <c r="T32" i="134"/>
  <c r="S20" i="145"/>
  <c r="S12" i="145"/>
  <c r="S25" i="143"/>
  <c r="S17" i="143"/>
  <c r="S9" i="143"/>
  <c r="V22" i="139"/>
  <c r="V14" i="139"/>
  <c r="V6" i="139"/>
  <c r="V25" i="137"/>
  <c r="V23" i="137"/>
  <c r="V21" i="137"/>
  <c r="V19" i="137"/>
  <c r="V17" i="137"/>
  <c r="V15" i="137"/>
  <c r="V13" i="137"/>
  <c r="V11" i="137"/>
  <c r="V9" i="137"/>
  <c r="V7" i="137"/>
  <c r="T6" i="142"/>
  <c r="W10" i="135"/>
  <c r="W18" i="135"/>
  <c r="W26" i="135"/>
  <c r="T14" i="134"/>
  <c r="T22" i="134"/>
  <c r="T30" i="134"/>
  <c r="W6" i="135"/>
  <c r="W28" i="37"/>
  <c r="W32" i="37"/>
  <c r="W37" i="37"/>
  <c r="W43" i="37"/>
  <c r="W47" i="37"/>
  <c r="W53" i="37"/>
  <c r="W62" i="37"/>
  <c r="W9" i="140"/>
  <c r="W16" i="140"/>
  <c r="W24" i="140"/>
  <c r="W28" i="140"/>
  <c r="W33" i="140"/>
  <c r="W37" i="140"/>
  <c r="W41" i="140"/>
  <c r="T11" i="134"/>
  <c r="T33" i="134"/>
  <c r="S14" i="145"/>
  <c r="S6" i="145"/>
  <c r="V16" i="139"/>
  <c r="W20" i="135"/>
  <c r="S23" i="145"/>
  <c r="S15" i="145"/>
  <c r="S7" i="145"/>
  <c r="S20" i="143"/>
  <c r="S12" i="143"/>
  <c r="V17" i="139"/>
  <c r="V9" i="139"/>
  <c r="W9" i="135"/>
  <c r="W17" i="135"/>
  <c r="W25" i="135"/>
  <c r="T13" i="134"/>
  <c r="T21" i="134"/>
  <c r="T29" i="134"/>
  <c r="T6" i="134"/>
  <c r="W6" i="140"/>
  <c r="W23" i="37"/>
  <c r="W33" i="37"/>
  <c r="W38" i="37"/>
  <c r="W42" i="37"/>
  <c r="W48" i="37"/>
  <c r="W52" i="37"/>
  <c r="W56" i="37"/>
  <c r="W61" i="37"/>
  <c r="W10" i="140"/>
  <c r="W19" i="140"/>
  <c r="W21" i="140"/>
  <c r="W25" i="140"/>
  <c r="W31" i="140"/>
  <c r="W36" i="140"/>
  <c r="W40" i="140"/>
  <c r="W15" i="135"/>
  <c r="V8" i="139"/>
  <c r="S26" i="145"/>
  <c r="S18" i="145"/>
  <c r="S10" i="145"/>
  <c r="S23" i="143"/>
  <c r="S15" i="143"/>
  <c r="S7" i="143"/>
  <c r="V20" i="139"/>
  <c r="V12" i="139"/>
  <c r="W8" i="135"/>
  <c r="W16" i="135"/>
  <c r="W24" i="135"/>
  <c r="T12" i="134"/>
  <c r="T20" i="134"/>
  <c r="T28" i="134"/>
  <c r="W26" i="37"/>
  <c r="W31" i="37"/>
  <c r="W36" i="37"/>
  <c r="W41" i="37"/>
  <c r="W46" i="37"/>
  <c r="W51" i="37"/>
  <c r="W57" i="37"/>
  <c r="W60" i="37"/>
  <c r="W12" i="140"/>
  <c r="W15" i="140"/>
  <c r="W20" i="140"/>
  <c r="W26" i="140"/>
  <c r="W30" i="140"/>
  <c r="W35" i="140"/>
  <c r="W7" i="135"/>
  <c r="T19" i="134"/>
  <c r="S21" i="145"/>
  <c r="S13" i="145"/>
  <c r="S26" i="143"/>
  <c r="S18" i="143"/>
  <c r="S10" i="143"/>
  <c r="V23" i="139"/>
  <c r="V15" i="139"/>
  <c r="V7" i="139"/>
  <c r="W7" i="37"/>
  <c r="W8" i="37"/>
  <c r="W9" i="37"/>
  <c r="W10" i="37"/>
  <c r="W11" i="37"/>
  <c r="W12" i="37"/>
  <c r="W13" i="37"/>
  <c r="W14" i="37"/>
  <c r="W15" i="37"/>
  <c r="W16" i="37"/>
  <c r="W17" i="37"/>
  <c r="W18" i="37"/>
  <c r="W19" i="37"/>
  <c r="W20" i="37"/>
  <c r="W21" i="37"/>
  <c r="W22" i="37"/>
  <c r="W24" i="37"/>
  <c r="W25" i="37"/>
  <c r="W27" i="37"/>
  <c r="W30" i="37"/>
  <c r="W34" i="37"/>
  <c r="W39" i="37"/>
  <c r="W44" i="37"/>
  <c r="W49" i="37"/>
  <c r="W54" i="37"/>
  <c r="W58" i="37"/>
  <c r="W8" i="140"/>
  <c r="W13" i="140"/>
  <c r="W17" i="140"/>
  <c r="W22" i="140"/>
  <c r="W29" i="140"/>
  <c r="W34" i="140"/>
  <c r="W39" i="140"/>
  <c r="W23" i="135"/>
  <c r="T25" i="134"/>
  <c r="S11" i="143"/>
  <c r="W12" i="135"/>
  <c r="T24" i="134"/>
  <c r="S24" i="145"/>
  <c r="S16" i="145"/>
  <c r="S8" i="145"/>
  <c r="S21" i="143"/>
  <c r="S13" i="143"/>
  <c r="V26" i="139"/>
  <c r="V18" i="139"/>
  <c r="V10" i="139"/>
  <c r="V26" i="137"/>
  <c r="V24" i="137"/>
  <c r="V22" i="137"/>
  <c r="V20" i="137"/>
  <c r="V18" i="137"/>
  <c r="V16" i="137"/>
  <c r="V14" i="137"/>
  <c r="V12" i="137"/>
  <c r="V10" i="137"/>
  <c r="V8" i="137"/>
  <c r="V6" i="137"/>
  <c r="W14" i="135"/>
  <c r="W22" i="135"/>
  <c r="T10" i="134"/>
  <c r="T18" i="134"/>
  <c r="T26" i="134"/>
  <c r="T34" i="134"/>
  <c r="T35" i="134"/>
  <c r="T36" i="134"/>
  <c r="T37" i="134"/>
  <c r="T38" i="134"/>
  <c r="T39" i="134"/>
  <c r="S19" i="145"/>
  <c r="S11" i="145"/>
  <c r="S24" i="143"/>
  <c r="S16" i="143"/>
  <c r="S8" i="143"/>
  <c r="V21" i="139"/>
  <c r="V13" i="139"/>
  <c r="W13" i="135"/>
  <c r="W21" i="135"/>
  <c r="T9" i="134"/>
  <c r="S22" i="145"/>
  <c r="V24" i="139"/>
  <c r="T8" i="134"/>
  <c r="W6" i="37"/>
  <c r="W85" i="140"/>
  <c r="W82" i="140"/>
  <c r="W83" i="140"/>
  <c r="W84" i="140"/>
  <c r="W86" i="140"/>
  <c r="AD45" i="135"/>
  <c r="AD41" i="135"/>
  <c r="AD39" i="135"/>
  <c r="AD37" i="135"/>
  <c r="AD35" i="135"/>
  <c r="AD33" i="135"/>
  <c r="AD31" i="135"/>
  <c r="AD61" i="140"/>
  <c r="AD54" i="140"/>
  <c r="AD49" i="140"/>
  <c r="AD43" i="140"/>
  <c r="X38" i="142"/>
  <c r="X58" i="142"/>
  <c r="X64" i="142"/>
  <c r="X68" i="142"/>
  <c r="X75" i="142"/>
  <c r="AD59" i="135"/>
  <c r="AD58" i="135"/>
  <c r="AD57" i="135"/>
  <c r="AD56" i="135"/>
  <c r="AD55" i="135"/>
  <c r="AD54" i="135"/>
  <c r="AD53" i="135"/>
  <c r="AD52" i="135"/>
  <c r="AD51" i="135"/>
  <c r="AD50" i="135"/>
  <c r="AD49" i="135"/>
  <c r="AD48" i="135"/>
  <c r="AD47" i="135"/>
  <c r="AD46" i="135"/>
  <c r="AD44" i="135"/>
  <c r="AD43" i="135"/>
  <c r="AD42" i="135"/>
  <c r="AD40" i="135"/>
  <c r="AD38" i="135"/>
  <c r="AD36" i="135"/>
  <c r="AD34" i="135"/>
  <c r="AD32" i="135"/>
  <c r="AD59" i="140"/>
  <c r="AD56" i="140"/>
  <c r="AD53" i="140"/>
  <c r="AD48" i="140"/>
  <c r="AD44" i="140"/>
  <c r="X39" i="142"/>
  <c r="X61" i="142"/>
  <c r="X69" i="142"/>
  <c r="X74" i="142"/>
  <c r="X61" i="134"/>
  <c r="X58" i="134"/>
  <c r="X42" i="134"/>
  <c r="X40" i="134"/>
  <c r="AD60" i="140"/>
  <c r="AD55" i="140"/>
  <c r="AD52" i="140"/>
  <c r="AD47" i="140"/>
  <c r="X36" i="142"/>
  <c r="X42" i="142"/>
  <c r="X62" i="142"/>
  <c r="X70" i="142"/>
  <c r="X76" i="134"/>
  <c r="X75" i="134"/>
  <c r="X74" i="134"/>
  <c r="X73" i="134"/>
  <c r="X72" i="134"/>
  <c r="X71" i="134"/>
  <c r="X70" i="134"/>
  <c r="X69" i="134"/>
  <c r="X68" i="134"/>
  <c r="X67" i="134"/>
  <c r="X66" i="134"/>
  <c r="X65" i="134"/>
  <c r="X64" i="134"/>
  <c r="X63" i="134"/>
  <c r="X62" i="134"/>
  <c r="X60" i="134"/>
  <c r="X59" i="134"/>
  <c r="X43" i="134"/>
  <c r="X41" i="134"/>
  <c r="AD58" i="140"/>
  <c r="AD50" i="140"/>
  <c r="AD46" i="140"/>
  <c r="X41" i="142"/>
  <c r="X65" i="142"/>
  <c r="X71" i="142"/>
  <c r="X37" i="142"/>
  <c r="X57" i="142"/>
  <c r="X60" i="142"/>
  <c r="X63" i="142"/>
  <c r="X67" i="142"/>
  <c r="X73" i="142"/>
  <c r="AD57" i="140"/>
  <c r="AD51" i="140"/>
  <c r="AD45" i="140"/>
  <c r="X40" i="142"/>
  <c r="X59" i="142"/>
  <c r="X66" i="142"/>
  <c r="X72" i="142"/>
  <c r="AN49" i="139"/>
  <c r="AN50" i="139"/>
  <c r="AL49" i="139"/>
  <c r="AL50" i="139"/>
  <c r="AL51" i="139"/>
  <c r="AN51" i="139"/>
  <c r="AK30" i="143"/>
  <c r="AL37" i="143"/>
  <c r="AK38" i="143"/>
  <c r="AL45" i="143"/>
  <c r="AK46" i="143"/>
  <c r="AK38" i="145"/>
  <c r="AL39" i="145"/>
  <c r="AK46" i="145"/>
  <c r="AL47" i="145"/>
  <c r="AH44" i="137"/>
  <c r="AG45" i="137"/>
  <c r="AL30" i="143"/>
  <c r="AK31" i="143"/>
  <c r="AL38" i="143"/>
  <c r="AK39" i="143"/>
  <c r="AL46" i="143"/>
  <c r="AK47" i="143"/>
  <c r="AK37" i="145"/>
  <c r="AL38" i="145"/>
  <c r="AK45" i="145"/>
  <c r="AL46" i="145"/>
  <c r="AH45" i="137"/>
  <c r="AG46" i="137"/>
  <c r="AL31" i="143"/>
  <c r="AK32" i="143"/>
  <c r="AL39" i="143"/>
  <c r="AK40" i="143"/>
  <c r="AL47" i="143"/>
  <c r="AK48" i="143"/>
  <c r="AK36" i="145"/>
  <c r="AL37" i="145"/>
  <c r="AK44" i="145"/>
  <c r="AL45" i="145"/>
  <c r="AH46" i="137"/>
  <c r="AG47" i="137"/>
  <c r="AL32" i="143"/>
  <c r="AK33" i="143"/>
  <c r="AL40" i="143"/>
  <c r="AK41" i="143"/>
  <c r="AL48" i="143"/>
  <c r="AK49" i="143"/>
  <c r="AK35" i="145"/>
  <c r="AL36" i="145"/>
  <c r="AK43" i="145"/>
  <c r="AL44" i="145"/>
  <c r="AK51" i="145"/>
  <c r="AH47" i="137"/>
  <c r="AG48" i="137"/>
  <c r="AL33" i="143"/>
  <c r="AK34" i="143"/>
  <c r="AL41" i="143"/>
  <c r="AK42" i="143"/>
  <c r="AL49" i="143"/>
  <c r="AK50" i="143"/>
  <c r="AK34" i="145"/>
  <c r="AL35" i="145"/>
  <c r="AK42" i="145"/>
  <c r="AL43" i="145"/>
  <c r="AK50" i="145"/>
  <c r="AL51" i="145"/>
  <c r="AH48" i="137"/>
  <c r="AG49" i="137"/>
  <c r="AL34" i="143"/>
  <c r="AK35" i="143"/>
  <c r="AL42" i="143"/>
  <c r="AK43" i="143"/>
  <c r="AL50" i="143"/>
  <c r="AK51" i="143"/>
  <c r="AK33" i="145"/>
  <c r="AL34" i="145"/>
  <c r="AK41" i="145"/>
  <c r="AL42" i="145"/>
  <c r="AK49" i="145"/>
  <c r="AL50" i="145"/>
  <c r="AG42" i="137"/>
  <c r="AH49" i="137"/>
  <c r="AG50" i="137"/>
  <c r="AL35" i="143"/>
  <c r="AK36" i="143"/>
  <c r="AL43" i="143"/>
  <c r="AK44" i="143"/>
  <c r="AL51" i="143"/>
  <c r="AL33" i="145"/>
  <c r="AK40" i="145"/>
  <c r="AL41" i="145"/>
  <c r="AK48" i="145"/>
  <c r="AL49" i="145"/>
  <c r="AH42" i="137"/>
  <c r="AG43" i="137"/>
  <c r="AH50" i="137"/>
  <c r="AG51" i="137"/>
  <c r="AL36" i="143"/>
  <c r="AK37" i="143"/>
  <c r="AH43" i="137"/>
  <c r="AG44" i="137"/>
  <c r="AL40" i="145"/>
  <c r="AL44" i="143"/>
  <c r="AK45" i="143"/>
  <c r="AK39" i="145"/>
  <c r="AL48" i="145"/>
  <c r="AH51" i="137"/>
  <c r="AK47" i="145"/>
  <c r="W84" i="37"/>
  <c r="W83" i="37"/>
  <c r="W82" i="37"/>
  <c r="W81" i="37"/>
  <c r="W80" i="37"/>
  <c r="U26" i="144"/>
  <c r="M6" i="130"/>
  <c r="M8" i="130"/>
  <c r="M10" i="130"/>
  <c r="M12" i="130"/>
  <c r="M14" i="130"/>
  <c r="M16" i="130"/>
  <c r="M28" i="130"/>
  <c r="M30" i="130"/>
  <c r="M18" i="130"/>
  <c r="M20" i="130"/>
  <c r="M22" i="130"/>
  <c r="M24" i="130"/>
  <c r="M26" i="130"/>
  <c r="M7" i="130"/>
  <c r="M9" i="130"/>
  <c r="M11" i="130"/>
  <c r="M13" i="130"/>
  <c r="M15" i="130"/>
  <c r="M17" i="130"/>
  <c r="M19" i="130"/>
  <c r="M21" i="130"/>
  <c r="M23" i="130"/>
  <c r="M25" i="130"/>
  <c r="M27" i="130"/>
  <c r="M29" i="130"/>
  <c r="M31" i="130"/>
  <c r="M33" i="130"/>
  <c r="M35" i="130"/>
  <c r="M37" i="130"/>
  <c r="M39" i="130"/>
  <c r="M41" i="130"/>
  <c r="V25" i="139" s="1"/>
  <c r="M43" i="130"/>
  <c r="M45" i="130"/>
  <c r="M47" i="130"/>
  <c r="M49" i="130"/>
  <c r="M51" i="130"/>
  <c r="M53" i="130"/>
  <c r="M55" i="130"/>
  <c r="M57" i="130"/>
  <c r="M59" i="130"/>
  <c r="M61" i="130"/>
  <c r="M63" i="130"/>
  <c r="M65" i="130"/>
  <c r="M67" i="130"/>
  <c r="M69" i="130"/>
  <c r="M71" i="130"/>
  <c r="M73" i="130"/>
  <c r="M75" i="130"/>
  <c r="M77" i="130"/>
  <c r="M79" i="130"/>
  <c r="M81" i="130"/>
  <c r="M83" i="130"/>
  <c r="M85" i="130"/>
  <c r="M87" i="130"/>
  <c r="M89" i="130"/>
  <c r="M91" i="130"/>
  <c r="M93" i="130"/>
  <c r="M95" i="130"/>
  <c r="M97" i="130"/>
  <c r="M99" i="130"/>
  <c r="M32" i="130"/>
  <c r="M34" i="130"/>
  <c r="M36" i="130"/>
  <c r="M38" i="130"/>
  <c r="M40" i="130"/>
  <c r="M42" i="130"/>
  <c r="M44" i="130"/>
  <c r="M46" i="130"/>
  <c r="M48" i="130"/>
  <c r="M50" i="130"/>
  <c r="M52" i="130"/>
  <c r="M54" i="130"/>
  <c r="M56" i="130"/>
  <c r="M58" i="130"/>
  <c r="M60" i="130"/>
  <c r="M62" i="130"/>
  <c r="M64" i="130"/>
  <c r="M66" i="130"/>
  <c r="M68" i="130"/>
  <c r="M70" i="130"/>
  <c r="M72" i="130"/>
  <c r="M74" i="130"/>
  <c r="M76" i="130"/>
  <c r="M78" i="130"/>
  <c r="M80" i="130"/>
  <c r="M82" i="130"/>
  <c r="M84" i="130"/>
  <c r="M86" i="130"/>
  <c r="M88" i="130"/>
  <c r="M90" i="130"/>
  <c r="M92" i="130"/>
  <c r="M94" i="130"/>
  <c r="M96" i="130"/>
  <c r="M98" i="130"/>
  <c r="M100" i="130"/>
  <c r="U27" i="144" l="1"/>
  <c r="K98" i="110"/>
  <c r="L98" i="110" s="1"/>
  <c r="A98" i="110"/>
  <c r="K97" i="110"/>
  <c r="L97" i="110" s="1"/>
  <c r="A97" i="110"/>
  <c r="K96" i="110"/>
  <c r="L96" i="110" s="1"/>
  <c r="A96" i="110"/>
  <c r="K95" i="110"/>
  <c r="L95" i="110" s="1"/>
  <c r="A95" i="110"/>
  <c r="K94" i="110"/>
  <c r="L94" i="110" s="1"/>
  <c r="A94" i="110"/>
  <c r="K93" i="110"/>
  <c r="L93" i="110" s="1"/>
  <c r="A93" i="110"/>
  <c r="K92" i="110"/>
  <c r="L92" i="110" s="1"/>
  <c r="A92" i="110"/>
  <c r="K91" i="110"/>
  <c r="L91" i="110" s="1"/>
  <c r="A91" i="110"/>
  <c r="K90" i="110"/>
  <c r="L90" i="110" s="1"/>
  <c r="A90" i="110"/>
  <c r="K89" i="110"/>
  <c r="L89" i="110" s="1"/>
  <c r="A89" i="110"/>
  <c r="K88" i="110"/>
  <c r="L88" i="110" s="1"/>
  <c r="A88" i="110"/>
  <c r="K87" i="110"/>
  <c r="L87" i="110" s="1"/>
  <c r="A87" i="110"/>
  <c r="K86" i="110"/>
  <c r="L86" i="110" s="1"/>
  <c r="A86" i="110"/>
  <c r="K85" i="110"/>
  <c r="L85" i="110" s="1"/>
  <c r="A85" i="110"/>
  <c r="K84" i="110"/>
  <c r="L84" i="110" s="1"/>
  <c r="A84" i="110"/>
  <c r="K83" i="110"/>
  <c r="L83" i="110" s="1"/>
  <c r="A83" i="110"/>
  <c r="K82" i="110"/>
  <c r="L82" i="110" s="1"/>
  <c r="A82" i="110"/>
  <c r="K81" i="110"/>
  <c r="L81" i="110" s="1"/>
  <c r="A81" i="110"/>
  <c r="K80" i="110"/>
  <c r="L80" i="110" s="1"/>
  <c r="A80" i="110"/>
  <c r="K79" i="110"/>
  <c r="L79" i="110" s="1"/>
  <c r="A79" i="110"/>
  <c r="K78" i="110"/>
  <c r="L78" i="110" s="1"/>
  <c r="A78" i="110"/>
  <c r="K77" i="110"/>
  <c r="L77" i="110" s="1"/>
  <c r="A77" i="110"/>
  <c r="K76" i="110"/>
  <c r="L76" i="110" s="1"/>
  <c r="A76" i="110"/>
  <c r="K75" i="110"/>
  <c r="L75" i="110" s="1"/>
  <c r="A75" i="110"/>
  <c r="K74" i="110"/>
  <c r="L74" i="110" s="1"/>
  <c r="A74" i="110"/>
  <c r="K73" i="110"/>
  <c r="L73" i="110" s="1"/>
  <c r="A73" i="110"/>
  <c r="K72" i="110"/>
  <c r="L72" i="110" s="1"/>
  <c r="A72" i="110"/>
  <c r="K71" i="110"/>
  <c r="L71" i="110" s="1"/>
  <c r="A71" i="110"/>
  <c r="K70" i="110"/>
  <c r="L70" i="110" s="1"/>
  <c r="A70" i="110"/>
  <c r="K69" i="110"/>
  <c r="L69" i="110" s="1"/>
  <c r="A69" i="110"/>
  <c r="K68" i="110"/>
  <c r="L68" i="110" s="1"/>
  <c r="A68" i="110"/>
  <c r="K67" i="110"/>
  <c r="L67" i="110" s="1"/>
  <c r="A67" i="110"/>
  <c r="K66" i="110"/>
  <c r="L66" i="110" s="1"/>
  <c r="A66" i="110"/>
  <c r="K65" i="110"/>
  <c r="L65" i="110" s="1"/>
  <c r="A65" i="110"/>
  <c r="K64" i="110"/>
  <c r="L64" i="110" s="1"/>
  <c r="A64" i="110"/>
  <c r="K63" i="110"/>
  <c r="L63" i="110" s="1"/>
  <c r="A63" i="110"/>
  <c r="K62" i="110"/>
  <c r="L62" i="110" s="1"/>
  <c r="A62" i="110"/>
  <c r="K61" i="110"/>
  <c r="L61" i="110" s="1"/>
  <c r="A61" i="110"/>
  <c r="K60" i="110"/>
  <c r="L60" i="110" s="1"/>
  <c r="A60" i="110"/>
  <c r="K59" i="110"/>
  <c r="L59" i="110" s="1"/>
  <c r="A59" i="110"/>
  <c r="K58" i="110"/>
  <c r="L58" i="110" s="1"/>
  <c r="A58" i="110"/>
  <c r="K57" i="110"/>
  <c r="L57" i="110" s="1"/>
  <c r="A57" i="110"/>
  <c r="K56" i="110"/>
  <c r="L56" i="110" s="1"/>
  <c r="A56" i="110"/>
  <c r="K55" i="110"/>
  <c r="L55" i="110" s="1"/>
  <c r="A55" i="110"/>
  <c r="L54" i="110"/>
  <c r="A54" i="110"/>
  <c r="L53" i="110"/>
  <c r="A53" i="110"/>
  <c r="L52" i="110"/>
  <c r="A52" i="110"/>
  <c r="L51" i="110"/>
  <c r="A51" i="110"/>
  <c r="L50" i="110"/>
  <c r="A50" i="110"/>
  <c r="L49" i="110"/>
  <c r="A49" i="110"/>
  <c r="L48" i="110"/>
  <c r="A48" i="110"/>
  <c r="L47" i="110"/>
  <c r="A47" i="110"/>
  <c r="L46" i="110"/>
  <c r="A46" i="110"/>
  <c r="L45" i="110"/>
  <c r="A45" i="110"/>
  <c r="L44" i="110"/>
  <c r="A44" i="110"/>
  <c r="L43" i="110"/>
  <c r="A43" i="110"/>
  <c r="L42" i="110"/>
  <c r="A42" i="110"/>
  <c r="L41" i="110"/>
  <c r="A41" i="110"/>
  <c r="L40" i="110"/>
  <c r="A40" i="110"/>
  <c r="L39" i="110"/>
  <c r="A39" i="110"/>
  <c r="L38" i="110"/>
  <c r="A38" i="110"/>
  <c r="L37" i="110"/>
  <c r="A37" i="110"/>
  <c r="L36" i="110"/>
  <c r="A36" i="110"/>
  <c r="L35" i="110"/>
  <c r="A35" i="110"/>
  <c r="L34" i="110"/>
  <c r="A34" i="110"/>
  <c r="L33" i="110"/>
  <c r="A33" i="110"/>
  <c r="L32" i="110"/>
  <c r="A32" i="110"/>
  <c r="L31" i="110"/>
  <c r="A31" i="110"/>
  <c r="L26" i="110"/>
  <c r="A26" i="110"/>
  <c r="L23" i="110"/>
  <c r="A23" i="110"/>
  <c r="L22" i="110"/>
  <c r="A22" i="110"/>
  <c r="L25" i="110"/>
  <c r="A25" i="110"/>
  <c r="L28" i="110"/>
  <c r="A28" i="110"/>
  <c r="L15" i="110"/>
  <c r="A15" i="110"/>
  <c r="L17" i="110"/>
  <c r="A17" i="110"/>
  <c r="L27" i="110"/>
  <c r="A27" i="110"/>
  <c r="L16" i="110"/>
  <c r="A16" i="110"/>
  <c r="L7" i="110"/>
  <c r="A7" i="110"/>
  <c r="L14" i="110"/>
  <c r="A14" i="110"/>
  <c r="L21" i="110"/>
  <c r="A21" i="110"/>
  <c r="L13" i="110"/>
  <c r="A13" i="110"/>
  <c r="L30" i="110"/>
  <c r="A30" i="110"/>
  <c r="L11" i="110"/>
  <c r="A11" i="110"/>
  <c r="L19" i="110"/>
  <c r="A19" i="110"/>
  <c r="L9" i="110"/>
  <c r="A9" i="110"/>
  <c r="L6" i="110"/>
  <c r="A6" i="110"/>
  <c r="L20" i="110"/>
  <c r="A20" i="110"/>
  <c r="L12" i="110"/>
  <c r="A12" i="110"/>
  <c r="L10" i="110"/>
  <c r="A10" i="110"/>
  <c r="L29" i="110"/>
  <c r="A29" i="110"/>
  <c r="L18" i="110"/>
  <c r="A18" i="110"/>
  <c r="L24" i="110"/>
  <c r="A24" i="110"/>
  <c r="L8" i="110"/>
  <c r="A8" i="110"/>
  <c r="M5" i="110"/>
  <c r="A2" i="110"/>
  <c r="A1" i="110" s="1"/>
  <c r="AJ7" i="135" l="1"/>
  <c r="AJ15" i="135"/>
  <c r="AJ23" i="135"/>
  <c r="AJ8" i="135"/>
  <c r="AJ16" i="135"/>
  <c r="AJ24" i="135"/>
  <c r="AJ32" i="135"/>
  <c r="AJ9" i="135"/>
  <c r="AJ17" i="135"/>
  <c r="AJ25" i="135"/>
  <c r="AJ6" i="135"/>
  <c r="AJ31" i="135"/>
  <c r="AJ10" i="135"/>
  <c r="AJ18" i="135"/>
  <c r="AJ26" i="135"/>
  <c r="AJ14" i="135"/>
  <c r="AJ11" i="135"/>
  <c r="AJ19" i="135"/>
  <c r="AJ27" i="135"/>
  <c r="AJ12" i="135"/>
  <c r="AJ20" i="135"/>
  <c r="AJ28" i="135"/>
  <c r="AJ22" i="135"/>
  <c r="AJ13" i="135"/>
  <c r="AJ21" i="135"/>
  <c r="AJ29" i="135"/>
  <c r="AJ30" i="135"/>
  <c r="AD13" i="141"/>
  <c r="AD17" i="141"/>
  <c r="AD25" i="141"/>
  <c r="AD29" i="141"/>
  <c r="AD10" i="141"/>
  <c r="AD30" i="141"/>
  <c r="AD9" i="141"/>
  <c r="AD21" i="141"/>
  <c r="AD33" i="141"/>
  <c r="AD22" i="141"/>
  <c r="AD12" i="141"/>
  <c r="AD16" i="141"/>
  <c r="AD24" i="141"/>
  <c r="AD32" i="141"/>
  <c r="AD14" i="141"/>
  <c r="AD8" i="141"/>
  <c r="AD20" i="141"/>
  <c r="AD28" i="141"/>
  <c r="AD6" i="141"/>
  <c r="AD34" i="141"/>
  <c r="AD36" i="141"/>
  <c r="AD15" i="141"/>
  <c r="AD23" i="141"/>
  <c r="AD31" i="141"/>
  <c r="AD18" i="141"/>
  <c r="AD7" i="141"/>
  <c r="AD11" i="141"/>
  <c r="AD19" i="141"/>
  <c r="AD27" i="141"/>
  <c r="AD35" i="141"/>
  <c r="AD26" i="141"/>
  <c r="AC23" i="145"/>
  <c r="AC15" i="145"/>
  <c r="AC7" i="145"/>
  <c r="AC20" i="143"/>
  <c r="AC12" i="143"/>
  <c r="AG24" i="137"/>
  <c r="AG22" i="137"/>
  <c r="AG20" i="137"/>
  <c r="AG18" i="137"/>
  <c r="AG16" i="137"/>
  <c r="AG14" i="137"/>
  <c r="AG12" i="137"/>
  <c r="AG10" i="137"/>
  <c r="AG8" i="137"/>
  <c r="AG6" i="137"/>
  <c r="AD26" i="142"/>
  <c r="AD25" i="142"/>
  <c r="AD24" i="142"/>
  <c r="AD23" i="142"/>
  <c r="AD22" i="142"/>
  <c r="AD21" i="142"/>
  <c r="AD20" i="142"/>
  <c r="AD19" i="142"/>
  <c r="AD18" i="142"/>
  <c r="AD17" i="142"/>
  <c r="AD16" i="142"/>
  <c r="AD15" i="142"/>
  <c r="AD14" i="142"/>
  <c r="AD13" i="142"/>
  <c r="AD12" i="142"/>
  <c r="AD11" i="142"/>
  <c r="AD10" i="142"/>
  <c r="AD9" i="142"/>
  <c r="AD8" i="142"/>
  <c r="AD7" i="142"/>
  <c r="AD6" i="142"/>
  <c r="AI11" i="37"/>
  <c r="AI19" i="37"/>
  <c r="AI27" i="37"/>
  <c r="AI35" i="37"/>
  <c r="AI43" i="37"/>
  <c r="AI51" i="37"/>
  <c r="AI59" i="37"/>
  <c r="AI12" i="140"/>
  <c r="AI19" i="140"/>
  <c r="AI27" i="140"/>
  <c r="AI35" i="140"/>
  <c r="AI9" i="135"/>
  <c r="AI17" i="135"/>
  <c r="AI25" i="135"/>
  <c r="AD36" i="134"/>
  <c r="AI39" i="140"/>
  <c r="AD28" i="134"/>
  <c r="AC24" i="145"/>
  <c r="AC16" i="145"/>
  <c r="AC8" i="145"/>
  <c r="AC21" i="143"/>
  <c r="AC13" i="143"/>
  <c r="AH26" i="139"/>
  <c r="AH22" i="139"/>
  <c r="AH18" i="139"/>
  <c r="AH14" i="139"/>
  <c r="AH10" i="139"/>
  <c r="AH6" i="139"/>
  <c r="AI8" i="37"/>
  <c r="AI16" i="37"/>
  <c r="AI24" i="37"/>
  <c r="AI32" i="37"/>
  <c r="AI40" i="37"/>
  <c r="AI48" i="37"/>
  <c r="AI56" i="37"/>
  <c r="AI11" i="140"/>
  <c r="AI18" i="140"/>
  <c r="AI26" i="140"/>
  <c r="AI42" i="140"/>
  <c r="AI14" i="135"/>
  <c r="AI22" i="135"/>
  <c r="AI28" i="135"/>
  <c r="AD9" i="134"/>
  <c r="AD13" i="134"/>
  <c r="AD17" i="134"/>
  <c r="AD21" i="134"/>
  <c r="AD25" i="134"/>
  <c r="AD6" i="134"/>
  <c r="AI8" i="135"/>
  <c r="AI24" i="135"/>
  <c r="AD12" i="134"/>
  <c r="AD24" i="134"/>
  <c r="AC11" i="145"/>
  <c r="AC8" i="143"/>
  <c r="AG21" i="137"/>
  <c r="AG11" i="137"/>
  <c r="AI7" i="37"/>
  <c r="AI31" i="37"/>
  <c r="AI55" i="37"/>
  <c r="AI15" i="140"/>
  <c r="AC25" i="145"/>
  <c r="AC17" i="145"/>
  <c r="AC9" i="145"/>
  <c r="AC22" i="143"/>
  <c r="AC14" i="143"/>
  <c r="AC6" i="143"/>
  <c r="AI13" i="37"/>
  <c r="AI21" i="37"/>
  <c r="AI29" i="37"/>
  <c r="AI37" i="37"/>
  <c r="AI45" i="37"/>
  <c r="AI53" i="37"/>
  <c r="AI61" i="37"/>
  <c r="AI10" i="140"/>
  <c r="AI17" i="140"/>
  <c r="AI25" i="140"/>
  <c r="AI33" i="140"/>
  <c r="AI41" i="140"/>
  <c r="AI11" i="135"/>
  <c r="AI19" i="135"/>
  <c r="AD30" i="134"/>
  <c r="AD31" i="134"/>
  <c r="AD32" i="134"/>
  <c r="AD33" i="134"/>
  <c r="AD37" i="134"/>
  <c r="AI16" i="135"/>
  <c r="AD8" i="134"/>
  <c r="AD20" i="134"/>
  <c r="AD29" i="134"/>
  <c r="AC24" i="143"/>
  <c r="AG23" i="137"/>
  <c r="AG17" i="137"/>
  <c r="AG13" i="137"/>
  <c r="AG7" i="137"/>
  <c r="AI23" i="37"/>
  <c r="AI23" i="140"/>
  <c r="AD38" i="134"/>
  <c r="AC26" i="145"/>
  <c r="AC18" i="145"/>
  <c r="AC10" i="145"/>
  <c r="AC23" i="143"/>
  <c r="AC15" i="143"/>
  <c r="AC7" i="143"/>
  <c r="AH23" i="139"/>
  <c r="AH19" i="139"/>
  <c r="AH15" i="139"/>
  <c r="AH11" i="139"/>
  <c r="AH7" i="139"/>
  <c r="AI10" i="37"/>
  <c r="AI18" i="37"/>
  <c r="AI26" i="37"/>
  <c r="AI34" i="37"/>
  <c r="AI42" i="37"/>
  <c r="AI50" i="37"/>
  <c r="AI58" i="37"/>
  <c r="AI9" i="140"/>
  <c r="AI16" i="140"/>
  <c r="AI24" i="140"/>
  <c r="AI32" i="140"/>
  <c r="AI40" i="140"/>
  <c r="AI27" i="135"/>
  <c r="AD16" i="134"/>
  <c r="AC19" i="145"/>
  <c r="AC16" i="143"/>
  <c r="AG25" i="137"/>
  <c r="AG19" i="137"/>
  <c r="AG15" i="137"/>
  <c r="AG9" i="137"/>
  <c r="AI15" i="37"/>
  <c r="AI39" i="37"/>
  <c r="AI8" i="140"/>
  <c r="AI31" i="140"/>
  <c r="AD34" i="134"/>
  <c r="AC20" i="145"/>
  <c r="AC12" i="145"/>
  <c r="AC25" i="143"/>
  <c r="AC17" i="143"/>
  <c r="AC9" i="143"/>
  <c r="AH24" i="139"/>
  <c r="AH20" i="139"/>
  <c r="AH16" i="139"/>
  <c r="AH12" i="139"/>
  <c r="AH8" i="139"/>
  <c r="AI12" i="37"/>
  <c r="AI20" i="37"/>
  <c r="AI28" i="37"/>
  <c r="AI36" i="37"/>
  <c r="AI44" i="37"/>
  <c r="AI52" i="37"/>
  <c r="AI60" i="37"/>
  <c r="AI7" i="140"/>
  <c r="AI14" i="140"/>
  <c r="AI22" i="140"/>
  <c r="AI30" i="140"/>
  <c r="AI38" i="140"/>
  <c r="AI10" i="135"/>
  <c r="AI18" i="135"/>
  <c r="AI26" i="135"/>
  <c r="AD7" i="134"/>
  <c r="AD11" i="134"/>
  <c r="AD15" i="134"/>
  <c r="AD19" i="134"/>
  <c r="AD23" i="134"/>
  <c r="AD27" i="134"/>
  <c r="AC14" i="145"/>
  <c r="AC19" i="143"/>
  <c r="AH25" i="139"/>
  <c r="AH17" i="139"/>
  <c r="AH9" i="139"/>
  <c r="AI14" i="37"/>
  <c r="AI30" i="37"/>
  <c r="AI62" i="37"/>
  <c r="AI20" i="140"/>
  <c r="AI36" i="140"/>
  <c r="AI20" i="135"/>
  <c r="AD14" i="134"/>
  <c r="AD22" i="134"/>
  <c r="AI6" i="135"/>
  <c r="AI21" i="135"/>
  <c r="AC21" i="145"/>
  <c r="AC13" i="145"/>
  <c r="AC26" i="143"/>
  <c r="AC18" i="143"/>
  <c r="AC10" i="143"/>
  <c r="AI9" i="37"/>
  <c r="AI17" i="37"/>
  <c r="AI33" i="37"/>
  <c r="AI41" i="37"/>
  <c r="AI49" i="37"/>
  <c r="AI57" i="37"/>
  <c r="AI21" i="140"/>
  <c r="AI29" i="140"/>
  <c r="AI37" i="140"/>
  <c r="AI7" i="135"/>
  <c r="AI15" i="135"/>
  <c r="AI23" i="135"/>
  <c r="AI30" i="135"/>
  <c r="AD35" i="134"/>
  <c r="AD39" i="134"/>
  <c r="AI6" i="140"/>
  <c r="AC22" i="145"/>
  <c r="AC6" i="145"/>
  <c r="AC11" i="143"/>
  <c r="AH21" i="139"/>
  <c r="AH13" i="139"/>
  <c r="AG26" i="137"/>
  <c r="AI22" i="37"/>
  <c r="AI38" i="37"/>
  <c r="AI54" i="37"/>
  <c r="AI13" i="140"/>
  <c r="AI28" i="140"/>
  <c r="AI12" i="135"/>
  <c r="AI29" i="135"/>
  <c r="AD10" i="134"/>
  <c r="AD18" i="134"/>
  <c r="AD26" i="134"/>
  <c r="AI13" i="135"/>
  <c r="AX67" i="141"/>
  <c r="AS67" i="141"/>
  <c r="AR65" i="141"/>
  <c r="AT67" i="141"/>
  <c r="AS65" i="141"/>
  <c r="AR66" i="141"/>
  <c r="AT65" i="141"/>
  <c r="AS66" i="141"/>
  <c r="AI6" i="37"/>
  <c r="AT66" i="141"/>
  <c r="AR67" i="141"/>
  <c r="M8" i="110"/>
  <c r="M24" i="110"/>
  <c r="M18" i="110"/>
  <c r="M29" i="110"/>
  <c r="M10" i="110"/>
  <c r="M12" i="110"/>
  <c r="M20" i="110"/>
  <c r="M9" i="110"/>
  <c r="M19" i="110"/>
  <c r="M11" i="110"/>
  <c r="M30" i="110"/>
  <c r="M13" i="110"/>
  <c r="M21" i="110"/>
  <c r="M14" i="110"/>
  <c r="M7" i="110"/>
  <c r="M16" i="110"/>
  <c r="M27" i="110"/>
  <c r="M17" i="110"/>
  <c r="M15" i="110"/>
  <c r="M28" i="110"/>
  <c r="M25" i="110"/>
  <c r="M22" i="110"/>
  <c r="M23" i="110"/>
  <c r="M26" i="110"/>
  <c r="M31" i="110"/>
  <c r="M32" i="110"/>
  <c r="M33" i="110"/>
  <c r="M34" i="110"/>
  <c r="M35" i="110"/>
  <c r="M36" i="110"/>
  <c r="M37" i="110"/>
  <c r="M38" i="110"/>
  <c r="M39" i="110"/>
  <c r="M40" i="110"/>
  <c r="M41" i="110"/>
  <c r="M42" i="110"/>
  <c r="M43" i="110"/>
  <c r="M44" i="110"/>
  <c r="M45" i="110"/>
  <c r="M46" i="110"/>
  <c r="M47" i="110"/>
  <c r="M48" i="110"/>
  <c r="M49" i="110"/>
  <c r="M50" i="110"/>
  <c r="M51" i="110"/>
  <c r="M52" i="110"/>
  <c r="M53" i="110"/>
  <c r="M54" i="110"/>
  <c r="M55" i="110"/>
  <c r="M56" i="110"/>
  <c r="M57" i="110"/>
  <c r="M58" i="110"/>
  <c r="M59" i="110"/>
  <c r="M60" i="110"/>
  <c r="M61" i="110"/>
  <c r="M62" i="110"/>
  <c r="M63" i="110"/>
  <c r="M64" i="110"/>
  <c r="M65" i="110"/>
  <c r="M66" i="110"/>
  <c r="M67" i="110"/>
  <c r="M68" i="110"/>
  <c r="M69" i="110"/>
  <c r="Q76" i="142"/>
  <c r="Q77" i="142"/>
  <c r="AQ67" i="141"/>
  <c r="Q67" i="141"/>
  <c r="AQ66" i="141"/>
  <c r="Q66" i="141"/>
  <c r="AQ65" i="141"/>
  <c r="Q65" i="141"/>
  <c r="AQ79" i="134"/>
  <c r="Q79" i="134"/>
  <c r="AQ78" i="134"/>
  <c r="Q78" i="134"/>
  <c r="AQ77" i="134"/>
  <c r="Q77" i="134"/>
  <c r="AQ76" i="134"/>
  <c r="AQ75" i="134"/>
  <c r="AQ74" i="134"/>
  <c r="AQ73" i="134"/>
  <c r="AQ72" i="134"/>
  <c r="AQ71" i="134"/>
  <c r="AQ70" i="134"/>
  <c r="AQ69" i="134"/>
  <c r="AQ68" i="134"/>
  <c r="AQ67" i="134"/>
  <c r="AQ66" i="134"/>
  <c r="AQ65" i="134"/>
  <c r="AQ64" i="134"/>
  <c r="AQ63" i="134"/>
  <c r="AQ62" i="134"/>
  <c r="AQ61" i="134"/>
  <c r="AQ60" i="134"/>
  <c r="AQ59" i="134"/>
  <c r="AQ58" i="134"/>
  <c r="AQ43" i="134"/>
  <c r="AQ42" i="134"/>
  <c r="AQ41" i="134"/>
  <c r="AQ40" i="134"/>
  <c r="BA65" i="135"/>
  <c r="U65" i="135"/>
  <c r="BA64" i="135"/>
  <c r="U64" i="135"/>
  <c r="BA63" i="135"/>
  <c r="U63" i="135"/>
  <c r="BA62" i="135"/>
  <c r="U62" i="135"/>
  <c r="BA61" i="135"/>
  <c r="U61" i="135"/>
  <c r="BA60" i="135"/>
  <c r="U60" i="135"/>
  <c r="BA59" i="135"/>
  <c r="BA58" i="135"/>
  <c r="BA57" i="135"/>
  <c r="BA56" i="135"/>
  <c r="BA55" i="135"/>
  <c r="BA54" i="135"/>
  <c r="BA53" i="135"/>
  <c r="BA52" i="135"/>
  <c r="BA51" i="135"/>
  <c r="BA50" i="135"/>
  <c r="BA49" i="135"/>
  <c r="BA48" i="135"/>
  <c r="BA47" i="135"/>
  <c r="BA46" i="135"/>
  <c r="BA45" i="135"/>
  <c r="BA44" i="135"/>
  <c r="BA43" i="135"/>
  <c r="BA42" i="135"/>
  <c r="BA41" i="135"/>
  <c r="BA40" i="135"/>
  <c r="BA39" i="135"/>
  <c r="BA38" i="135"/>
  <c r="BA37" i="135"/>
  <c r="BA36" i="135"/>
  <c r="BA35" i="135"/>
  <c r="BA34" i="135"/>
  <c r="BA33" i="135"/>
  <c r="BA32" i="135"/>
  <c r="BA31" i="135"/>
  <c r="U86" i="140"/>
  <c r="U85" i="140"/>
  <c r="U84" i="140"/>
  <c r="U83" i="140"/>
  <c r="U82" i="140"/>
  <c r="U81" i="140"/>
  <c r="U80" i="140"/>
  <c r="U79" i="140"/>
  <c r="U78" i="140"/>
  <c r="U77" i="140"/>
  <c r="U76" i="140"/>
  <c r="U75" i="140"/>
  <c r="U74" i="140"/>
  <c r="U73" i="140"/>
  <c r="BA72" i="140"/>
  <c r="U72" i="140"/>
  <c r="BA71" i="140"/>
  <c r="U71" i="140"/>
  <c r="BA70" i="140"/>
  <c r="U70" i="140"/>
  <c r="BA69" i="140"/>
  <c r="U69" i="140"/>
  <c r="BA68" i="140"/>
  <c r="U68" i="140"/>
  <c r="BA67" i="140"/>
  <c r="U67" i="140"/>
  <c r="BA66" i="140"/>
  <c r="U66" i="140"/>
  <c r="BA65" i="140"/>
  <c r="U65" i="140"/>
  <c r="BA64" i="140"/>
  <c r="U64" i="140"/>
  <c r="BA63" i="140"/>
  <c r="U63" i="140"/>
  <c r="BA62" i="140"/>
  <c r="U62" i="140"/>
  <c r="BA61" i="140"/>
  <c r="BA60" i="140"/>
  <c r="BA59" i="140"/>
  <c r="BA58" i="140"/>
  <c r="BA57" i="140"/>
  <c r="BA56" i="140"/>
  <c r="BA55" i="140"/>
  <c r="BA54" i="140"/>
  <c r="BA53" i="140"/>
  <c r="BA52" i="140"/>
  <c r="BA51" i="140"/>
  <c r="BA50" i="140"/>
  <c r="BA49" i="140"/>
  <c r="BA48" i="140"/>
  <c r="BA47" i="140"/>
  <c r="BA46" i="140"/>
  <c r="BA45" i="140"/>
  <c r="BA44" i="140"/>
  <c r="BA43" i="140"/>
  <c r="AY67" i="37"/>
  <c r="AY68" i="37"/>
  <c r="AY69" i="37"/>
  <c r="AY70" i="37"/>
  <c r="AY63" i="37"/>
  <c r="AY64" i="37"/>
  <c r="AY65" i="37"/>
  <c r="AY66" i="37"/>
  <c r="M6" i="110"/>
  <c r="BI15" i="143"/>
  <c r="BI14" i="143"/>
  <c r="BI13" i="143"/>
  <c r="BI12" i="143"/>
  <c r="BI11" i="143"/>
  <c r="BK8" i="145"/>
  <c r="BK9" i="145"/>
  <c r="BK10" i="145"/>
  <c r="BK11" i="145"/>
  <c r="BK6" i="145"/>
  <c r="BI10" i="143"/>
  <c r="BI6" i="143"/>
  <c r="BK7" i="145"/>
  <c r="BI9" i="143"/>
  <c r="BI17" i="143"/>
  <c r="BI18" i="143"/>
  <c r="BI19" i="143"/>
  <c r="BI20" i="143"/>
  <c r="BI21" i="143"/>
  <c r="BI22" i="143"/>
  <c r="BI23" i="143"/>
  <c r="BI24" i="143"/>
  <c r="BI25" i="143"/>
  <c r="BI26" i="143"/>
  <c r="BI27" i="143"/>
  <c r="BI28" i="143"/>
  <c r="BI29" i="143"/>
  <c r="BI30" i="143"/>
  <c r="BI31" i="143"/>
  <c r="BI32" i="143"/>
  <c r="BI33" i="143"/>
  <c r="BI34" i="143"/>
  <c r="BI35" i="143"/>
  <c r="BI36" i="143"/>
  <c r="BI37" i="143"/>
  <c r="BI38" i="143"/>
  <c r="BI39" i="143"/>
  <c r="BI40" i="143"/>
  <c r="BI41" i="143"/>
  <c r="BI42" i="143"/>
  <c r="BI43" i="143"/>
  <c r="BI44" i="143"/>
  <c r="BI45" i="143"/>
  <c r="BI46" i="143"/>
  <c r="BI47" i="143"/>
  <c r="BI48" i="143"/>
  <c r="BI49" i="143"/>
  <c r="BI50" i="143"/>
  <c r="BI51" i="143"/>
  <c r="BI7" i="143"/>
  <c r="BI8" i="143"/>
  <c r="BI16" i="143"/>
  <c r="U82" i="37"/>
  <c r="U74" i="37"/>
  <c r="U79" i="37"/>
  <c r="U71" i="37"/>
  <c r="U65" i="37"/>
  <c r="U84" i="37"/>
  <c r="U76" i="37"/>
  <c r="U68" i="37"/>
  <c r="U81" i="37"/>
  <c r="U73" i="37"/>
  <c r="U66" i="37"/>
  <c r="U78" i="37"/>
  <c r="U70" i="37"/>
  <c r="U64" i="37"/>
  <c r="U63" i="37"/>
  <c r="U80" i="37"/>
  <c r="U83" i="37"/>
  <c r="U69" i="37"/>
  <c r="U67" i="37"/>
  <c r="Y52" i="139"/>
  <c r="U77" i="37"/>
  <c r="U72" i="37"/>
  <c r="U75" i="37"/>
  <c r="U28" i="144"/>
  <c r="U29" i="144" l="1"/>
  <c r="U30" i="144" l="1"/>
  <c r="A41" i="146"/>
  <c r="A42" i="146"/>
  <c r="A43" i="146"/>
  <c r="A44" i="146"/>
  <c r="A45" i="146"/>
  <c r="A46" i="146"/>
  <c r="A47" i="146"/>
  <c r="A48" i="146"/>
  <c r="A49" i="146"/>
  <c r="A50" i="146"/>
  <c r="A51" i="146"/>
  <c r="A52" i="146"/>
  <c r="A53" i="146"/>
  <c r="A54" i="146"/>
  <c r="A55" i="146"/>
  <c r="A56" i="146"/>
  <c r="A57" i="146"/>
  <c r="A58" i="146"/>
  <c r="A59" i="146"/>
  <c r="A60" i="146"/>
  <c r="A61" i="146"/>
  <c r="A62" i="146"/>
  <c r="A63" i="146"/>
  <c r="A64" i="146"/>
  <c r="A65" i="146"/>
  <c r="A66" i="146"/>
  <c r="A67" i="146"/>
  <c r="A22" i="146"/>
  <c r="A23" i="146"/>
  <c r="A24" i="146"/>
  <c r="U31" i="144" l="1"/>
  <c r="K98" i="126"/>
  <c r="L98" i="126" s="1"/>
  <c r="A98" i="126"/>
  <c r="K97" i="126"/>
  <c r="L97" i="126" s="1"/>
  <c r="A97" i="126"/>
  <c r="K96" i="126"/>
  <c r="L96" i="126" s="1"/>
  <c r="A96" i="126"/>
  <c r="K95" i="126"/>
  <c r="L95" i="126" s="1"/>
  <c r="A95" i="126"/>
  <c r="K94" i="126"/>
  <c r="L94" i="126" s="1"/>
  <c r="A94" i="126"/>
  <c r="K93" i="126"/>
  <c r="L93" i="126" s="1"/>
  <c r="A93" i="126"/>
  <c r="K92" i="126"/>
  <c r="L92" i="126" s="1"/>
  <c r="A92" i="126"/>
  <c r="K91" i="126"/>
  <c r="L91" i="126" s="1"/>
  <c r="A91" i="126"/>
  <c r="K90" i="126"/>
  <c r="L90" i="126" s="1"/>
  <c r="A90" i="126"/>
  <c r="K89" i="126"/>
  <c r="L89" i="126" s="1"/>
  <c r="A89" i="126"/>
  <c r="K88" i="126"/>
  <c r="L88" i="126" s="1"/>
  <c r="A88" i="126"/>
  <c r="K87" i="126"/>
  <c r="L87" i="126" s="1"/>
  <c r="A87" i="126"/>
  <c r="K86" i="126"/>
  <c r="L86" i="126" s="1"/>
  <c r="A86" i="126"/>
  <c r="K85" i="126"/>
  <c r="L85" i="126" s="1"/>
  <c r="A85" i="126"/>
  <c r="K84" i="126"/>
  <c r="L84" i="126" s="1"/>
  <c r="A84" i="126"/>
  <c r="K83" i="126"/>
  <c r="L83" i="126" s="1"/>
  <c r="A83" i="126"/>
  <c r="K82" i="126"/>
  <c r="L82" i="126" s="1"/>
  <c r="A82" i="126"/>
  <c r="K81" i="126"/>
  <c r="L81" i="126" s="1"/>
  <c r="A81" i="126"/>
  <c r="K80" i="126"/>
  <c r="L80" i="126" s="1"/>
  <c r="A80" i="126"/>
  <c r="K79" i="126"/>
  <c r="L79" i="126" s="1"/>
  <c r="A79" i="126"/>
  <c r="K78" i="126"/>
  <c r="L78" i="126" s="1"/>
  <c r="A78" i="126"/>
  <c r="K77" i="126"/>
  <c r="L77" i="126" s="1"/>
  <c r="A77" i="126"/>
  <c r="K76" i="126"/>
  <c r="L76" i="126" s="1"/>
  <c r="A76" i="126"/>
  <c r="K75" i="126"/>
  <c r="L75" i="126" s="1"/>
  <c r="A75" i="126"/>
  <c r="K74" i="126"/>
  <c r="L74" i="126" s="1"/>
  <c r="A74" i="126"/>
  <c r="K73" i="126"/>
  <c r="L73" i="126" s="1"/>
  <c r="A73" i="126"/>
  <c r="K72" i="126"/>
  <c r="L72" i="126" s="1"/>
  <c r="A72" i="126"/>
  <c r="K71" i="126"/>
  <c r="L71" i="126" s="1"/>
  <c r="A71" i="126"/>
  <c r="K70" i="126"/>
  <c r="L70" i="126" s="1"/>
  <c r="A70" i="126"/>
  <c r="K69" i="126"/>
  <c r="L69" i="126" s="1"/>
  <c r="A69" i="126"/>
  <c r="K68" i="126"/>
  <c r="L68" i="126" s="1"/>
  <c r="A68" i="126"/>
  <c r="L67" i="126"/>
  <c r="A67" i="126"/>
  <c r="L49" i="126"/>
  <c r="A49" i="126"/>
  <c r="L66" i="126"/>
  <c r="A66" i="126"/>
  <c r="L44" i="126"/>
  <c r="A44" i="126"/>
  <c r="L29" i="126"/>
  <c r="A29" i="126"/>
  <c r="L35" i="126"/>
  <c r="A35" i="126"/>
  <c r="L48" i="126"/>
  <c r="A48" i="126"/>
  <c r="L22" i="126"/>
  <c r="A22" i="126"/>
  <c r="L46" i="126"/>
  <c r="A46" i="126"/>
  <c r="L17" i="126"/>
  <c r="A17" i="126"/>
  <c r="L65" i="126"/>
  <c r="A65" i="126"/>
  <c r="L52" i="126"/>
  <c r="A52" i="126"/>
  <c r="L54" i="126"/>
  <c r="A54" i="126"/>
  <c r="L43" i="126"/>
  <c r="A43" i="126"/>
  <c r="L61" i="126"/>
  <c r="A61" i="126"/>
  <c r="L28" i="126"/>
  <c r="A28" i="126"/>
  <c r="L59" i="126"/>
  <c r="A59" i="126"/>
  <c r="L47" i="126"/>
  <c r="A47" i="126"/>
  <c r="L31" i="126"/>
  <c r="A31" i="126"/>
  <c r="L21" i="126"/>
  <c r="A21" i="126"/>
  <c r="L34" i="126"/>
  <c r="A34" i="126"/>
  <c r="L53" i="126"/>
  <c r="A53" i="126"/>
  <c r="L33" i="126"/>
  <c r="A33" i="126"/>
  <c r="L8" i="126"/>
  <c r="A8" i="126"/>
  <c r="L45" i="126"/>
  <c r="A45" i="126"/>
  <c r="L10" i="126"/>
  <c r="A10" i="126"/>
  <c r="L16" i="126"/>
  <c r="A16" i="126"/>
  <c r="L51" i="126"/>
  <c r="A51" i="126"/>
  <c r="L13" i="126"/>
  <c r="A13" i="126"/>
  <c r="L20" i="126"/>
  <c r="A20" i="126"/>
  <c r="L60" i="126"/>
  <c r="A60" i="126"/>
  <c r="L30" i="126"/>
  <c r="A30" i="126"/>
  <c r="L24" i="126"/>
  <c r="A24" i="126"/>
  <c r="L63" i="126"/>
  <c r="A63" i="126"/>
  <c r="L7" i="126"/>
  <c r="A7" i="126"/>
  <c r="L38" i="126"/>
  <c r="A38" i="126"/>
  <c r="L32" i="126"/>
  <c r="A32" i="126"/>
  <c r="L15" i="126"/>
  <c r="A15" i="126"/>
  <c r="L9" i="126"/>
  <c r="A9" i="126"/>
  <c r="L25" i="126"/>
  <c r="A25" i="126"/>
  <c r="L11" i="126"/>
  <c r="A11" i="126"/>
  <c r="L19" i="126"/>
  <c r="A19" i="126"/>
  <c r="L41" i="126"/>
  <c r="A41" i="126"/>
  <c r="L56" i="126"/>
  <c r="A56" i="126"/>
  <c r="L27" i="126"/>
  <c r="A27" i="126"/>
  <c r="L6" i="126"/>
  <c r="A6" i="126"/>
  <c r="L57" i="126"/>
  <c r="A57" i="126"/>
  <c r="L14" i="126"/>
  <c r="A14" i="126"/>
  <c r="L36" i="126"/>
  <c r="A36" i="126"/>
  <c r="L42" i="126"/>
  <c r="A42" i="126"/>
  <c r="L62" i="126"/>
  <c r="A62" i="126"/>
  <c r="L23" i="126"/>
  <c r="A23" i="126"/>
  <c r="L37" i="126"/>
  <c r="A37" i="126"/>
  <c r="L12" i="126"/>
  <c r="A12" i="126"/>
  <c r="L58" i="126"/>
  <c r="A58" i="126"/>
  <c r="L50" i="126"/>
  <c r="A50" i="126"/>
  <c r="L64" i="126"/>
  <c r="A64" i="126"/>
  <c r="L39" i="126"/>
  <c r="A39" i="126"/>
  <c r="L18" i="126"/>
  <c r="A18" i="126"/>
  <c r="L40" i="126"/>
  <c r="A40" i="126"/>
  <c r="L55" i="126"/>
  <c r="A55" i="126"/>
  <c r="L26" i="126"/>
  <c r="A26" i="126"/>
  <c r="M5" i="126"/>
  <c r="A2" i="126"/>
  <c r="A1" i="126" s="1"/>
  <c r="L7" i="141" l="1"/>
  <c r="L15" i="141"/>
  <c r="L23" i="141"/>
  <c r="L31" i="141"/>
  <c r="L8" i="141"/>
  <c r="L16" i="141"/>
  <c r="L24" i="141"/>
  <c r="L32" i="141"/>
  <c r="L9" i="141"/>
  <c r="L17" i="141"/>
  <c r="L25" i="141"/>
  <c r="L33" i="141"/>
  <c r="L10" i="141"/>
  <c r="L18" i="141"/>
  <c r="L26" i="141"/>
  <c r="L28" i="141"/>
  <c r="L11" i="141"/>
  <c r="L19" i="141"/>
  <c r="L27" i="141"/>
  <c r="L12" i="141"/>
  <c r="L13" i="141"/>
  <c r="L21" i="141"/>
  <c r="L29" i="141"/>
  <c r="L14" i="141"/>
  <c r="L22" i="141"/>
  <c r="L30" i="141"/>
  <c r="L20" i="141"/>
  <c r="L11" i="142"/>
  <c r="L19" i="142"/>
  <c r="L7" i="134"/>
  <c r="L15" i="134"/>
  <c r="L23" i="134"/>
  <c r="L20" i="134"/>
  <c r="L28" i="134"/>
  <c r="L12" i="142"/>
  <c r="L20" i="142"/>
  <c r="L8" i="134"/>
  <c r="L16" i="134"/>
  <c r="L24" i="134"/>
  <c r="L13" i="142"/>
  <c r="L21" i="142"/>
  <c r="L9" i="134"/>
  <c r="L17" i="134"/>
  <c r="L25" i="134"/>
  <c r="L16" i="142"/>
  <c r="L14" i="142"/>
  <c r="L22" i="142"/>
  <c r="L10" i="134"/>
  <c r="L18" i="134"/>
  <c r="L26" i="134"/>
  <c r="L24" i="142"/>
  <c r="L7" i="142"/>
  <c r="L15" i="142"/>
  <c r="L23" i="142"/>
  <c r="L11" i="134"/>
  <c r="L19" i="134"/>
  <c r="L27" i="134"/>
  <c r="L9" i="142"/>
  <c r="L17" i="142"/>
  <c r="L25" i="142"/>
  <c r="L13" i="134"/>
  <c r="L21" i="134"/>
  <c r="L29" i="134"/>
  <c r="L34" i="141"/>
  <c r="L8" i="142"/>
  <c r="L10" i="142"/>
  <c r="L18" i="142"/>
  <c r="L26" i="142"/>
  <c r="L14" i="134"/>
  <c r="L22" i="134"/>
  <c r="L35" i="141"/>
  <c r="L12" i="134"/>
  <c r="N7" i="139"/>
  <c r="N15" i="139"/>
  <c r="N23" i="139"/>
  <c r="L6" i="142"/>
  <c r="L27" i="142"/>
  <c r="N8" i="139"/>
  <c r="N16" i="139"/>
  <c r="N24" i="139"/>
  <c r="L6" i="141"/>
  <c r="N22" i="139"/>
  <c r="N9" i="139"/>
  <c r="N17" i="139"/>
  <c r="N25" i="139"/>
  <c r="N6" i="139"/>
  <c r="N13" i="139"/>
  <c r="N6" i="137"/>
  <c r="N10" i="139"/>
  <c r="N18" i="139"/>
  <c r="N26" i="139"/>
  <c r="N20" i="139"/>
  <c r="N21" i="139"/>
  <c r="N11" i="139"/>
  <c r="N19" i="139"/>
  <c r="N12" i="139"/>
  <c r="N14" i="139"/>
  <c r="L6" i="134"/>
  <c r="N30" i="135"/>
  <c r="N25" i="140"/>
  <c r="N33" i="140"/>
  <c r="N41" i="140"/>
  <c r="N23" i="140"/>
  <c r="N40" i="140"/>
  <c r="N26" i="140"/>
  <c r="N34" i="140"/>
  <c r="N42" i="140"/>
  <c r="N38" i="140"/>
  <c r="N31" i="140"/>
  <c r="N19" i="140"/>
  <c r="N27" i="140"/>
  <c r="N35" i="140"/>
  <c r="N18" i="140"/>
  <c r="N30" i="140"/>
  <c r="N39" i="140"/>
  <c r="N24" i="140"/>
  <c r="N20" i="140"/>
  <c r="N28" i="140"/>
  <c r="N36" i="140"/>
  <c r="N22" i="140"/>
  <c r="N21" i="140"/>
  <c r="N29" i="140"/>
  <c r="N37" i="140"/>
  <c r="N32" i="140"/>
  <c r="V39" i="142"/>
  <c r="V57" i="142"/>
  <c r="V61" i="142"/>
  <c r="V65" i="142"/>
  <c r="V69" i="142"/>
  <c r="V73" i="142"/>
  <c r="N79" i="134"/>
  <c r="V74" i="134"/>
  <c r="V70" i="134"/>
  <c r="V66" i="134"/>
  <c r="V62" i="134"/>
  <c r="V58" i="134"/>
  <c r="V40" i="134"/>
  <c r="Z60" i="135"/>
  <c r="Z56" i="135"/>
  <c r="Z52" i="135"/>
  <c r="Z48" i="135"/>
  <c r="Z44" i="135"/>
  <c r="Z40" i="135"/>
  <c r="Z36" i="135"/>
  <c r="Z32" i="135"/>
  <c r="O83" i="140"/>
  <c r="O75" i="140"/>
  <c r="Z73" i="140"/>
  <c r="O67" i="140"/>
  <c r="Z65" i="140"/>
  <c r="O62" i="140"/>
  <c r="Z53" i="140"/>
  <c r="Z45" i="140"/>
  <c r="Z51" i="140"/>
  <c r="V67" i="141"/>
  <c r="N66" i="141"/>
  <c r="O63" i="135"/>
  <c r="O86" i="140"/>
  <c r="O78" i="140"/>
  <c r="Z76" i="140"/>
  <c r="O70" i="140"/>
  <c r="Z68" i="140"/>
  <c r="Z62" i="140"/>
  <c r="Z58" i="140"/>
  <c r="Z54" i="140"/>
  <c r="Z50" i="140"/>
  <c r="Z46" i="140"/>
  <c r="Z49" i="140"/>
  <c r="Z59" i="140"/>
  <c r="V36" i="142"/>
  <c r="V40" i="142"/>
  <c r="V58" i="142"/>
  <c r="V62" i="142"/>
  <c r="V66" i="142"/>
  <c r="V70" i="142"/>
  <c r="V74" i="142"/>
  <c r="N77" i="142"/>
  <c r="V77" i="134"/>
  <c r="V73" i="134"/>
  <c r="V69" i="134"/>
  <c r="V65" i="134"/>
  <c r="V61" i="134"/>
  <c r="V43" i="134"/>
  <c r="Z64" i="135"/>
  <c r="Z61" i="135"/>
  <c r="O60" i="135"/>
  <c r="Z59" i="135"/>
  <c r="Z55" i="135"/>
  <c r="Z51" i="135"/>
  <c r="Z47" i="135"/>
  <c r="Z43" i="135"/>
  <c r="Z39" i="135"/>
  <c r="Z35" i="135"/>
  <c r="Z31" i="135"/>
  <c r="O81" i="140"/>
  <c r="O73" i="140"/>
  <c r="Z71" i="140"/>
  <c r="O65" i="140"/>
  <c r="Z63" i="140"/>
  <c r="Z61" i="140"/>
  <c r="Z57" i="140"/>
  <c r="Z55" i="140"/>
  <c r="N67" i="141"/>
  <c r="O84" i="140"/>
  <c r="O76" i="140"/>
  <c r="Z74" i="140"/>
  <c r="O68" i="140"/>
  <c r="Z66" i="140"/>
  <c r="V37" i="142"/>
  <c r="V41" i="142"/>
  <c r="V59" i="142"/>
  <c r="V63" i="142"/>
  <c r="V67" i="142"/>
  <c r="V71" i="142"/>
  <c r="V75" i="142"/>
  <c r="N76" i="142"/>
  <c r="V77" i="142"/>
  <c r="V78" i="134"/>
  <c r="N77" i="134"/>
  <c r="V76" i="134"/>
  <c r="V72" i="134"/>
  <c r="V68" i="134"/>
  <c r="V64" i="134"/>
  <c r="V60" i="134"/>
  <c r="V42" i="134"/>
  <c r="O64" i="135"/>
  <c r="Z62" i="135"/>
  <c r="O61" i="135"/>
  <c r="Z58" i="135"/>
  <c r="Z54" i="135"/>
  <c r="Z50" i="135"/>
  <c r="Z46" i="135"/>
  <c r="Z42" i="135"/>
  <c r="Z38" i="135"/>
  <c r="Z34" i="135"/>
  <c r="O79" i="140"/>
  <c r="Z77" i="140"/>
  <c r="O71" i="140"/>
  <c r="Z69" i="140"/>
  <c r="Z44" i="140"/>
  <c r="O77" i="140"/>
  <c r="O69" i="140"/>
  <c r="Z47" i="140"/>
  <c r="V65" i="141"/>
  <c r="Z65" i="135"/>
  <c r="O82" i="140"/>
  <c r="O74" i="140"/>
  <c r="Z72" i="140"/>
  <c r="O66" i="140"/>
  <c r="Z64" i="140"/>
  <c r="O63" i="140"/>
  <c r="Z60" i="140"/>
  <c r="Z56" i="140"/>
  <c r="Z52" i="140"/>
  <c r="Z48" i="140"/>
  <c r="O85" i="140"/>
  <c r="Z75" i="140"/>
  <c r="Z67" i="140"/>
  <c r="Z43" i="140"/>
  <c r="V38" i="142"/>
  <c r="V42" i="142"/>
  <c r="V60" i="142"/>
  <c r="V64" i="142"/>
  <c r="V68" i="142"/>
  <c r="V72" i="142"/>
  <c r="V76" i="142"/>
  <c r="V79" i="134"/>
  <c r="N78" i="134"/>
  <c r="V75" i="134"/>
  <c r="V71" i="134"/>
  <c r="V67" i="134"/>
  <c r="V63" i="134"/>
  <c r="V59" i="134"/>
  <c r="V41" i="134"/>
  <c r="O62" i="135"/>
  <c r="Z57" i="135"/>
  <c r="Z53" i="135"/>
  <c r="Z49" i="135"/>
  <c r="Z45" i="135"/>
  <c r="Z41" i="135"/>
  <c r="Z37" i="135"/>
  <c r="Z33" i="135"/>
  <c r="V66" i="141"/>
  <c r="N65" i="141"/>
  <c r="O65" i="135"/>
  <c r="Z63" i="135"/>
  <c r="O80" i="140"/>
  <c r="O72" i="140"/>
  <c r="Z70" i="140"/>
  <c r="O64" i="140"/>
  <c r="AI51" i="139"/>
  <c r="AH51" i="139"/>
  <c r="AI50" i="139"/>
  <c r="AH49" i="139"/>
  <c r="AI49" i="139"/>
  <c r="AH50" i="139"/>
  <c r="AG35" i="145"/>
  <c r="AG39" i="145"/>
  <c r="AG43" i="145"/>
  <c r="AH31" i="143"/>
  <c r="AH35" i="143"/>
  <c r="AH39" i="143"/>
  <c r="AH35" i="145"/>
  <c r="AH39" i="145"/>
  <c r="AH43" i="145"/>
  <c r="AG32" i="143"/>
  <c r="AG36" i="143"/>
  <c r="AG36" i="145"/>
  <c r="AG40" i="145"/>
  <c r="AG44" i="145"/>
  <c r="AH32" i="143"/>
  <c r="AH36" i="143"/>
  <c r="AH36" i="145"/>
  <c r="AH40" i="145"/>
  <c r="AH44" i="145"/>
  <c r="AG33" i="143"/>
  <c r="AG37" i="143"/>
  <c r="AG33" i="145"/>
  <c r="AG37" i="145"/>
  <c r="AG41" i="145"/>
  <c r="AG45" i="145"/>
  <c r="AH33" i="143"/>
  <c r="AH37" i="143"/>
  <c r="AH33" i="145"/>
  <c r="AH37" i="145"/>
  <c r="AH41" i="145"/>
  <c r="AH45" i="145"/>
  <c r="AG30" i="143"/>
  <c r="AG34" i="143"/>
  <c r="AG38" i="143"/>
  <c r="AG34" i="145"/>
  <c r="AG38" i="145"/>
  <c r="AG42" i="145"/>
  <c r="AG46" i="145"/>
  <c r="AH30" i="143"/>
  <c r="AH34" i="143"/>
  <c r="AH38" i="143"/>
  <c r="AH34" i="145"/>
  <c r="AH38" i="145"/>
  <c r="AH42" i="145"/>
  <c r="AH46" i="145"/>
  <c r="AG31" i="143"/>
  <c r="AG35" i="143"/>
  <c r="AG39" i="143"/>
  <c r="Z63" i="37"/>
  <c r="Z66" i="37"/>
  <c r="Z69" i="37"/>
  <c r="Z73" i="37"/>
  <c r="Z68" i="37"/>
  <c r="Z72" i="37"/>
  <c r="Z64" i="37"/>
  <c r="Z70" i="37"/>
  <c r="Z74" i="37"/>
  <c r="Z65" i="37"/>
  <c r="Z67" i="37"/>
  <c r="Z71" i="37"/>
  <c r="Z75" i="37"/>
  <c r="M64" i="126"/>
  <c r="M55" i="126"/>
  <c r="M40" i="126"/>
  <c r="M58" i="126"/>
  <c r="M18" i="126"/>
  <c r="U35" i="143"/>
  <c r="U43" i="143"/>
  <c r="U51" i="143"/>
  <c r="V49" i="145"/>
  <c r="U40" i="143"/>
  <c r="U48" i="143"/>
  <c r="V44" i="145"/>
  <c r="U37" i="143"/>
  <c r="U45" i="143"/>
  <c r="V47" i="145"/>
  <c r="U34" i="143"/>
  <c r="U42" i="143"/>
  <c r="U50" i="143"/>
  <c r="V50" i="145"/>
  <c r="U46" i="143"/>
  <c r="V46" i="145"/>
  <c r="U39" i="143"/>
  <c r="U47" i="143"/>
  <c r="V45" i="145"/>
  <c r="U38" i="143"/>
  <c r="U36" i="143"/>
  <c r="U44" i="143"/>
  <c r="V48" i="145"/>
  <c r="U41" i="143"/>
  <c r="U49" i="143"/>
  <c r="V43" i="145"/>
  <c r="V51" i="145"/>
  <c r="L50" i="144"/>
  <c r="K49" i="144"/>
  <c r="L46" i="144"/>
  <c r="K45" i="144"/>
  <c r="L42" i="144"/>
  <c r="K41" i="144"/>
  <c r="L38" i="144"/>
  <c r="K37" i="144"/>
  <c r="L34" i="144"/>
  <c r="K33" i="144"/>
  <c r="L30" i="144"/>
  <c r="K29" i="144"/>
  <c r="L26" i="144"/>
  <c r="K25" i="144"/>
  <c r="L22" i="144"/>
  <c r="K21" i="144"/>
  <c r="L18" i="144"/>
  <c r="K17" i="144"/>
  <c r="L14" i="144"/>
  <c r="K13" i="144"/>
  <c r="L10" i="144"/>
  <c r="K9" i="144"/>
  <c r="S52" i="139"/>
  <c r="L6" i="144"/>
  <c r="K50" i="144"/>
  <c r="L47" i="144"/>
  <c r="K46" i="144"/>
  <c r="L43" i="144"/>
  <c r="K42" i="144"/>
  <c r="L39" i="144"/>
  <c r="K38" i="144"/>
  <c r="L35" i="144"/>
  <c r="K34" i="144"/>
  <c r="L31" i="144"/>
  <c r="K30" i="144"/>
  <c r="L27" i="144"/>
  <c r="K26" i="144"/>
  <c r="L23" i="144"/>
  <c r="K22" i="144"/>
  <c r="L19" i="144"/>
  <c r="K18" i="144"/>
  <c r="L15" i="144"/>
  <c r="K14" i="144"/>
  <c r="L11" i="144"/>
  <c r="K10" i="144"/>
  <c r="L7" i="144"/>
  <c r="Q52" i="139"/>
  <c r="K6" i="144"/>
  <c r="L48" i="144"/>
  <c r="K47" i="144"/>
  <c r="L44" i="144"/>
  <c r="K43" i="144"/>
  <c r="L40" i="144"/>
  <c r="K39" i="144"/>
  <c r="L36" i="144"/>
  <c r="K35" i="144"/>
  <c r="L32" i="144"/>
  <c r="K31" i="144"/>
  <c r="L28" i="144"/>
  <c r="K27" i="144"/>
  <c r="L24" i="144"/>
  <c r="K23" i="144"/>
  <c r="L20" i="144"/>
  <c r="K19" i="144"/>
  <c r="L16" i="144"/>
  <c r="K15" i="144"/>
  <c r="L12" i="144"/>
  <c r="K11" i="144"/>
  <c r="L8" i="144"/>
  <c r="K7" i="144"/>
  <c r="K48" i="144"/>
  <c r="L45" i="144"/>
  <c r="K40" i="144"/>
  <c r="L37" i="144"/>
  <c r="K32" i="144"/>
  <c r="L29" i="144"/>
  <c r="K24" i="144"/>
  <c r="L21" i="144"/>
  <c r="K16" i="144"/>
  <c r="L13" i="144"/>
  <c r="K8" i="144"/>
  <c r="O84" i="37"/>
  <c r="O82" i="37"/>
  <c r="O80" i="37"/>
  <c r="O78" i="37"/>
  <c r="O76" i="37"/>
  <c r="O74" i="37"/>
  <c r="O72" i="37"/>
  <c r="O70" i="37"/>
  <c r="O68" i="37"/>
  <c r="K44" i="144"/>
  <c r="L41" i="144"/>
  <c r="K28" i="144"/>
  <c r="L25" i="144"/>
  <c r="K12" i="144"/>
  <c r="L9" i="144"/>
  <c r="O83" i="37"/>
  <c r="O81" i="37"/>
  <c r="O79" i="37"/>
  <c r="O77" i="37"/>
  <c r="O75" i="37"/>
  <c r="O73" i="37"/>
  <c r="O71" i="37"/>
  <c r="O69" i="37"/>
  <c r="O67" i="37"/>
  <c r="O66" i="37"/>
  <c r="O65" i="37"/>
  <c r="O64" i="37"/>
  <c r="O63" i="37"/>
  <c r="K36" i="144"/>
  <c r="L33" i="144"/>
  <c r="L49" i="144"/>
  <c r="K20" i="144"/>
  <c r="L17" i="144"/>
  <c r="U32" i="144"/>
  <c r="M39" i="126"/>
  <c r="M26" i="126"/>
  <c r="M50" i="126"/>
  <c r="M37" i="126"/>
  <c r="M62" i="126"/>
  <c r="M36" i="126"/>
  <c r="M57" i="126"/>
  <c r="M27" i="126"/>
  <c r="M41" i="126"/>
  <c r="M11" i="126"/>
  <c r="M9" i="126"/>
  <c r="M32" i="126"/>
  <c r="M7" i="126"/>
  <c r="M24" i="126"/>
  <c r="M60" i="126"/>
  <c r="M13" i="126"/>
  <c r="M16" i="126"/>
  <c r="M45" i="126"/>
  <c r="M33" i="126"/>
  <c r="M34" i="126"/>
  <c r="M31" i="126"/>
  <c r="M59" i="126"/>
  <c r="M61" i="126"/>
  <c r="M54" i="126"/>
  <c r="M65" i="126"/>
  <c r="M46" i="126"/>
  <c r="M48" i="126"/>
  <c r="M29" i="126"/>
  <c r="M66" i="126"/>
  <c r="M67" i="126"/>
  <c r="M69" i="126"/>
  <c r="M71" i="126"/>
  <c r="M73" i="126"/>
  <c r="M75" i="126"/>
  <c r="M77" i="126"/>
  <c r="M79" i="126"/>
  <c r="M81" i="126"/>
  <c r="M83" i="126"/>
  <c r="M85" i="126"/>
  <c r="M87" i="126"/>
  <c r="M89" i="126"/>
  <c r="M91" i="126"/>
  <c r="M93" i="126"/>
  <c r="M95" i="126"/>
  <c r="M97" i="126"/>
  <c r="M12" i="126"/>
  <c r="M23" i="126"/>
  <c r="M42" i="126"/>
  <c r="M14" i="126"/>
  <c r="M6" i="126"/>
  <c r="M56" i="126"/>
  <c r="M19" i="126"/>
  <c r="M25" i="126"/>
  <c r="M15" i="126"/>
  <c r="M38" i="126"/>
  <c r="M63" i="126"/>
  <c r="M30" i="126"/>
  <c r="M20" i="126"/>
  <c r="M51" i="126"/>
  <c r="M10" i="126"/>
  <c r="M8" i="126"/>
  <c r="M53" i="126"/>
  <c r="M21" i="126"/>
  <c r="M47" i="126"/>
  <c r="M28" i="126"/>
  <c r="M43" i="126"/>
  <c r="M52" i="126"/>
  <c r="M17" i="126"/>
  <c r="M22" i="126"/>
  <c r="M35" i="126"/>
  <c r="M44" i="126"/>
  <c r="M49" i="126"/>
  <c r="M68" i="126"/>
  <c r="M70" i="126"/>
  <c r="M72" i="126"/>
  <c r="M74" i="126"/>
  <c r="M76" i="126"/>
  <c r="M78" i="126"/>
  <c r="M80" i="126"/>
  <c r="M82" i="126"/>
  <c r="M84" i="126"/>
  <c r="M86" i="126"/>
  <c r="M88" i="126"/>
  <c r="M90" i="126"/>
  <c r="M92" i="126"/>
  <c r="M94" i="126"/>
  <c r="M96" i="126"/>
  <c r="M98" i="126"/>
  <c r="U33" i="144" l="1"/>
  <c r="A37" i="129"/>
  <c r="A35" i="129"/>
  <c r="A13" i="129"/>
  <c r="A29" i="129"/>
  <c r="A6" i="129"/>
  <c r="A49" i="129"/>
  <c r="A57" i="129"/>
  <c r="A44" i="129"/>
  <c r="A26" i="129"/>
  <c r="A16" i="129"/>
  <c r="A51" i="129"/>
  <c r="A54" i="129"/>
  <c r="A23" i="129"/>
  <c r="A20" i="129"/>
  <c r="A18" i="129"/>
  <c r="A32" i="129"/>
  <c r="A7" i="129"/>
  <c r="A50" i="129"/>
  <c r="A38" i="129"/>
  <c r="A17" i="129"/>
  <c r="A21" i="129"/>
  <c r="A55" i="129"/>
  <c r="A52" i="129"/>
  <c r="A45" i="129"/>
  <c r="A24" i="129"/>
  <c r="A47" i="129"/>
  <c r="A27" i="129"/>
  <c r="A19" i="129"/>
  <c r="A14" i="129"/>
  <c r="A33" i="129"/>
  <c r="A30" i="129"/>
  <c r="A48" i="129"/>
  <c r="A8" i="129"/>
  <c r="A40" i="129"/>
  <c r="A15" i="129"/>
  <c r="A31" i="129"/>
  <c r="A10" i="129"/>
  <c r="A46" i="129"/>
  <c r="A9" i="129"/>
  <c r="A41" i="129"/>
  <c r="A11" i="129"/>
  <c r="A39" i="129"/>
  <c r="A53" i="129"/>
  <c r="A25" i="129"/>
  <c r="A58" i="129"/>
  <c r="A42" i="129"/>
  <c r="L46" i="129"/>
  <c r="L48" i="129"/>
  <c r="L47" i="129"/>
  <c r="L45" i="129"/>
  <c r="L52" i="129"/>
  <c r="L55" i="129"/>
  <c r="L50" i="129"/>
  <c r="L54" i="129"/>
  <c r="L51" i="129"/>
  <c r="L44" i="129"/>
  <c r="L57" i="129"/>
  <c r="L49" i="129"/>
  <c r="L58" i="129"/>
  <c r="L53" i="129"/>
  <c r="A43" i="129"/>
  <c r="A22" i="129"/>
  <c r="A36" i="129"/>
  <c r="A12" i="129"/>
  <c r="A28" i="129"/>
  <c r="L56" i="129"/>
  <c r="A56" i="129"/>
  <c r="A34" i="129"/>
  <c r="M5" i="129"/>
  <c r="A2" i="129"/>
  <c r="A1" i="129" s="1"/>
  <c r="Q8" i="141" l="1"/>
  <c r="Q9" i="141"/>
  <c r="Q11" i="141"/>
  <c r="Q13" i="141"/>
  <c r="Q15" i="141"/>
  <c r="Q17" i="141"/>
  <c r="Q19" i="141"/>
  <c r="Q21" i="141"/>
  <c r="Q23" i="141"/>
  <c r="Q24" i="141"/>
  <c r="Q26" i="141"/>
  <c r="Q28" i="141"/>
  <c r="Q30" i="141"/>
  <c r="Q31" i="141"/>
  <c r="Q33" i="141"/>
  <c r="Q36" i="141"/>
  <c r="Q7" i="141"/>
  <c r="Q10" i="141"/>
  <c r="Q12" i="141"/>
  <c r="Q14" i="141"/>
  <c r="Q16" i="141"/>
  <c r="Q18" i="141"/>
  <c r="Q20" i="141"/>
  <c r="Q22" i="141"/>
  <c r="Q25" i="141"/>
  <c r="Q27" i="141"/>
  <c r="Q29" i="141"/>
  <c r="Q32" i="141"/>
  <c r="Q34" i="141"/>
  <c r="Q35" i="141"/>
  <c r="Q6" i="141"/>
  <c r="U24" i="137"/>
  <c r="U20" i="137"/>
  <c r="U16" i="137"/>
  <c r="U12" i="137"/>
  <c r="U8" i="137"/>
  <c r="U7" i="37"/>
  <c r="U8" i="37"/>
  <c r="U9" i="37"/>
  <c r="U14" i="37"/>
  <c r="U15" i="37"/>
  <c r="U16" i="37"/>
  <c r="U17" i="37"/>
  <c r="U18" i="37"/>
  <c r="U19" i="37"/>
  <c r="U20" i="37"/>
  <c r="U21" i="37"/>
  <c r="U22" i="37"/>
  <c r="U23" i="37"/>
  <c r="U24" i="37"/>
  <c r="U25" i="37"/>
  <c r="U26" i="37"/>
  <c r="U27" i="37"/>
  <c r="U28" i="37"/>
  <c r="U29" i="37"/>
  <c r="U30" i="37"/>
  <c r="U31" i="37"/>
  <c r="U32" i="37"/>
  <c r="U33" i="37"/>
  <c r="U34" i="37"/>
  <c r="U35" i="37"/>
  <c r="U36" i="37"/>
  <c r="U37" i="37"/>
  <c r="U38" i="37"/>
  <c r="U39" i="37"/>
  <c r="U40" i="37"/>
  <c r="U41" i="37"/>
  <c r="U42" i="37"/>
  <c r="U43" i="37"/>
  <c r="U44" i="37"/>
  <c r="U45" i="37"/>
  <c r="U46" i="37"/>
  <c r="U47" i="37"/>
  <c r="U48" i="37"/>
  <c r="U49" i="37"/>
  <c r="U50" i="37"/>
  <c r="U51" i="37"/>
  <c r="U52" i="37"/>
  <c r="U53" i="37"/>
  <c r="U54" i="37"/>
  <c r="U55" i="37"/>
  <c r="U56" i="37"/>
  <c r="U57" i="37"/>
  <c r="U58" i="37"/>
  <c r="U59" i="37"/>
  <c r="U60" i="37"/>
  <c r="U61" i="37"/>
  <c r="U62" i="37"/>
  <c r="U7" i="140"/>
  <c r="U8" i="140"/>
  <c r="U9" i="140"/>
  <c r="U10" i="140"/>
  <c r="U11" i="140"/>
  <c r="U12" i="140"/>
  <c r="U13" i="140"/>
  <c r="U14" i="140"/>
  <c r="U15" i="140"/>
  <c r="U16" i="140"/>
  <c r="U17" i="140"/>
  <c r="U18" i="140"/>
  <c r="U19" i="140"/>
  <c r="U20" i="140"/>
  <c r="U21" i="140"/>
  <c r="U22" i="140"/>
  <c r="U23" i="140"/>
  <c r="U24" i="140"/>
  <c r="U25" i="140"/>
  <c r="U26" i="140"/>
  <c r="U27" i="140"/>
  <c r="U28" i="140"/>
  <c r="U23" i="137"/>
  <c r="U19" i="137"/>
  <c r="U15" i="137"/>
  <c r="U11" i="137"/>
  <c r="U7" i="137"/>
  <c r="Q26" i="142"/>
  <c r="Q25" i="142"/>
  <c r="Q24" i="142"/>
  <c r="Q23" i="142"/>
  <c r="Q22" i="142"/>
  <c r="Q21" i="142"/>
  <c r="Q20" i="142"/>
  <c r="Q19" i="142"/>
  <c r="Q18" i="142"/>
  <c r="Q17" i="142"/>
  <c r="Q16" i="142"/>
  <c r="U18" i="137"/>
  <c r="U13" i="137"/>
  <c r="R26" i="145"/>
  <c r="R24" i="145"/>
  <c r="R22" i="145"/>
  <c r="R20" i="145"/>
  <c r="R18" i="145"/>
  <c r="R16" i="145"/>
  <c r="R14" i="145"/>
  <c r="R12" i="145"/>
  <c r="R10" i="145"/>
  <c r="R8" i="145"/>
  <c r="R6" i="145"/>
  <c r="R25" i="143"/>
  <c r="R23" i="143"/>
  <c r="R21" i="143"/>
  <c r="R19" i="143"/>
  <c r="R17" i="143"/>
  <c r="R15" i="143"/>
  <c r="R13" i="143"/>
  <c r="R11" i="143"/>
  <c r="R9" i="143"/>
  <c r="R7" i="143"/>
  <c r="U26" i="139"/>
  <c r="U24" i="139"/>
  <c r="U22" i="139"/>
  <c r="U20" i="139"/>
  <c r="U18" i="139"/>
  <c r="U16" i="139"/>
  <c r="U14" i="139"/>
  <c r="U12" i="139"/>
  <c r="U10" i="139"/>
  <c r="U8" i="139"/>
  <c r="U6" i="139"/>
  <c r="R13" i="145"/>
  <c r="U22" i="137"/>
  <c r="U17" i="137"/>
  <c r="U6" i="137"/>
  <c r="U29" i="140"/>
  <c r="U30" i="140"/>
  <c r="U31" i="140"/>
  <c r="U32" i="140"/>
  <c r="U33" i="140"/>
  <c r="U34" i="140"/>
  <c r="U35" i="140"/>
  <c r="U36" i="140"/>
  <c r="U37" i="140"/>
  <c r="U38" i="140"/>
  <c r="U39" i="140"/>
  <c r="U40" i="140"/>
  <c r="U41" i="140"/>
  <c r="U42" i="140"/>
  <c r="U7" i="135"/>
  <c r="U8" i="135"/>
  <c r="U9" i="135"/>
  <c r="U10" i="135"/>
  <c r="U11" i="135"/>
  <c r="U12" i="135"/>
  <c r="U13" i="135"/>
  <c r="U14" i="135"/>
  <c r="U15" i="135"/>
  <c r="U16" i="135"/>
  <c r="U17" i="135"/>
  <c r="U18" i="135"/>
  <c r="U19" i="135"/>
  <c r="U20" i="135"/>
  <c r="U21" i="135"/>
  <c r="U22" i="135"/>
  <c r="U23" i="135"/>
  <c r="U24" i="135"/>
  <c r="U25" i="135"/>
  <c r="U26" i="135"/>
  <c r="U27" i="135"/>
  <c r="U28" i="135"/>
  <c r="U29" i="135"/>
  <c r="U30" i="135"/>
  <c r="Q7" i="134"/>
  <c r="Q8" i="134"/>
  <c r="Q9" i="134"/>
  <c r="Q10" i="134"/>
  <c r="Q11" i="134"/>
  <c r="Q12" i="134"/>
  <c r="Q13" i="134"/>
  <c r="Q14" i="134"/>
  <c r="Q15" i="134"/>
  <c r="Q16" i="134"/>
  <c r="Q17" i="134"/>
  <c r="Q18" i="134"/>
  <c r="Q19" i="134"/>
  <c r="Q20" i="134"/>
  <c r="Q21" i="134"/>
  <c r="Q22" i="134"/>
  <c r="Q23" i="134"/>
  <c r="Q24" i="134"/>
  <c r="Q25" i="134"/>
  <c r="Q26" i="134"/>
  <c r="Q27" i="134"/>
  <c r="Q28" i="134"/>
  <c r="Q29" i="134"/>
  <c r="Q30" i="134"/>
  <c r="Q31" i="134"/>
  <c r="Q32" i="134"/>
  <c r="Q33" i="134"/>
  <c r="Q34" i="134"/>
  <c r="Q35" i="134"/>
  <c r="Q36" i="134"/>
  <c r="Q37" i="134"/>
  <c r="Q38" i="134"/>
  <c r="Q39" i="134"/>
  <c r="U26" i="137"/>
  <c r="U21" i="137"/>
  <c r="U10" i="137"/>
  <c r="R25" i="145"/>
  <c r="R23" i="145"/>
  <c r="R21" i="145"/>
  <c r="R19" i="145"/>
  <c r="R17" i="145"/>
  <c r="R15" i="145"/>
  <c r="R11" i="145"/>
  <c r="R22" i="143"/>
  <c r="R6" i="143"/>
  <c r="U11" i="139"/>
  <c r="R24" i="143"/>
  <c r="R8" i="143"/>
  <c r="U13" i="139"/>
  <c r="U14" i="137"/>
  <c r="R14" i="143"/>
  <c r="U19" i="139"/>
  <c r="R16" i="143"/>
  <c r="U25" i="137"/>
  <c r="R18" i="143"/>
  <c r="U7" i="139"/>
  <c r="Q15" i="142"/>
  <c r="Q12" i="142"/>
  <c r="Q11" i="142"/>
  <c r="Q9" i="142"/>
  <c r="Q6" i="142"/>
  <c r="U6" i="135"/>
  <c r="R20" i="143"/>
  <c r="U9" i="139"/>
  <c r="U23" i="139"/>
  <c r="Q13" i="142"/>
  <c r="Q10" i="142"/>
  <c r="Q8" i="142"/>
  <c r="Q6" i="134"/>
  <c r="U25" i="139"/>
  <c r="U9" i="137"/>
  <c r="R26" i="143"/>
  <c r="R10" i="143"/>
  <c r="U15" i="139"/>
  <c r="R7" i="145"/>
  <c r="R12" i="143"/>
  <c r="U17" i="139"/>
  <c r="R9" i="145"/>
  <c r="U21" i="139"/>
  <c r="Q14" i="142"/>
  <c r="Q7" i="142"/>
  <c r="U6" i="140"/>
  <c r="U6" i="37"/>
  <c r="W39" i="142"/>
  <c r="W61" i="142"/>
  <c r="W69" i="142"/>
  <c r="W76" i="134"/>
  <c r="W68" i="134"/>
  <c r="W60" i="134"/>
  <c r="AB56" i="135"/>
  <c r="AB48" i="135"/>
  <c r="AB40" i="135"/>
  <c r="AB32" i="135"/>
  <c r="S85" i="140"/>
  <c r="S77" i="140"/>
  <c r="S75" i="140"/>
  <c r="S73" i="140"/>
  <c r="S71" i="140"/>
  <c r="S69" i="140"/>
  <c r="S67" i="140"/>
  <c r="S65" i="140"/>
  <c r="AB59" i="140"/>
  <c r="AB51" i="140"/>
  <c r="AB43" i="140"/>
  <c r="W70" i="134"/>
  <c r="W40" i="134"/>
  <c r="AB58" i="135"/>
  <c r="AB42" i="135"/>
  <c r="AB61" i="140"/>
  <c r="AB45" i="140"/>
  <c r="W58" i="142"/>
  <c r="W74" i="142"/>
  <c r="W63" i="134"/>
  <c r="W41" i="134"/>
  <c r="AB51" i="135"/>
  <c r="S84" i="140"/>
  <c r="AB46" i="140"/>
  <c r="AB49" i="140"/>
  <c r="W59" i="134"/>
  <c r="AB31" i="135"/>
  <c r="W38" i="142"/>
  <c r="W60" i="142"/>
  <c r="W68" i="142"/>
  <c r="W69" i="134"/>
  <c r="W61" i="134"/>
  <c r="S65" i="135"/>
  <c r="S63" i="135"/>
  <c r="AB57" i="135"/>
  <c r="AB49" i="135"/>
  <c r="AB41" i="135"/>
  <c r="AB33" i="135"/>
  <c r="S82" i="140"/>
  <c r="S63" i="140"/>
  <c r="AB60" i="140"/>
  <c r="AB52" i="140"/>
  <c r="AB44" i="140"/>
  <c r="W37" i="142"/>
  <c r="W59" i="142"/>
  <c r="W67" i="142"/>
  <c r="W75" i="142"/>
  <c r="P79" i="134"/>
  <c r="W62" i="134"/>
  <c r="S61" i="135"/>
  <c r="AB50" i="135"/>
  <c r="AB34" i="135"/>
  <c r="S79" i="140"/>
  <c r="AB53" i="140"/>
  <c r="W36" i="142"/>
  <c r="W66" i="142"/>
  <c r="P77" i="142"/>
  <c r="W71" i="134"/>
  <c r="AB59" i="135"/>
  <c r="AB43" i="135"/>
  <c r="AB35" i="135"/>
  <c r="AB54" i="140"/>
  <c r="S83" i="140"/>
  <c r="S62" i="140"/>
  <c r="W40" i="142"/>
  <c r="W70" i="142"/>
  <c r="W75" i="134"/>
  <c r="S60" i="135"/>
  <c r="AB39" i="135"/>
  <c r="S80" i="140"/>
  <c r="AB50" i="140"/>
  <c r="W57" i="142"/>
  <c r="W65" i="142"/>
  <c r="W73" i="142"/>
  <c r="P77" i="134"/>
  <c r="W72" i="134"/>
  <c r="W64" i="134"/>
  <c r="W42" i="134"/>
  <c r="AB52" i="135"/>
  <c r="AB44" i="135"/>
  <c r="AB36" i="135"/>
  <c r="S81" i="140"/>
  <c r="S76" i="140"/>
  <c r="S74" i="140"/>
  <c r="S72" i="140"/>
  <c r="S70" i="140"/>
  <c r="S68" i="140"/>
  <c r="S66" i="140"/>
  <c r="S64" i="140"/>
  <c r="AB55" i="140"/>
  <c r="AB47" i="140"/>
  <c r="W42" i="142"/>
  <c r="W64" i="142"/>
  <c r="W72" i="142"/>
  <c r="W73" i="134"/>
  <c r="W65" i="134"/>
  <c r="W43" i="134"/>
  <c r="S64" i="135"/>
  <c r="S62" i="135"/>
  <c r="AB53" i="135"/>
  <c r="AB45" i="135"/>
  <c r="AB37" i="135"/>
  <c r="S86" i="140"/>
  <c r="S78" i="140"/>
  <c r="AB56" i="140"/>
  <c r="AB48" i="140"/>
  <c r="W41" i="142"/>
  <c r="W63" i="142"/>
  <c r="W71" i="142"/>
  <c r="P76" i="142"/>
  <c r="W74" i="134"/>
  <c r="W66" i="134"/>
  <c r="W58" i="134"/>
  <c r="AB54" i="135"/>
  <c r="AB46" i="135"/>
  <c r="AB38" i="135"/>
  <c r="AB57" i="140"/>
  <c r="W62" i="142"/>
  <c r="P78" i="134"/>
  <c r="W67" i="134"/>
  <c r="AB55" i="135"/>
  <c r="AB47" i="135"/>
  <c r="AB58" i="140"/>
  <c r="AJ50" i="139"/>
  <c r="AK50" i="139"/>
  <c r="AJ51" i="139"/>
  <c r="AK51" i="139"/>
  <c r="AJ49" i="139"/>
  <c r="AK49" i="139"/>
  <c r="AI33" i="145"/>
  <c r="AI41" i="145"/>
  <c r="AI49" i="145"/>
  <c r="AI40" i="145"/>
  <c r="AI34" i="145"/>
  <c r="AI42" i="145"/>
  <c r="AI50" i="145"/>
  <c r="AI35" i="145"/>
  <c r="AI43" i="145"/>
  <c r="AI51" i="145"/>
  <c r="AI38" i="145"/>
  <c r="AI48" i="145"/>
  <c r="AI36" i="145"/>
  <c r="AI44" i="145"/>
  <c r="AI37" i="145"/>
  <c r="AI45" i="145"/>
  <c r="AI46" i="145"/>
  <c r="AI39" i="145"/>
  <c r="AI47" i="145"/>
  <c r="M13" i="129"/>
  <c r="M14" i="129"/>
  <c r="M6" i="129"/>
  <c r="M15" i="129"/>
  <c r="M10" i="129"/>
  <c r="M11" i="129"/>
  <c r="M7" i="129"/>
  <c r="U13" i="37" s="1"/>
  <c r="M16" i="129"/>
  <c r="M9" i="129"/>
  <c r="U12" i="37" s="1"/>
  <c r="M8" i="129"/>
  <c r="U10" i="37" s="1"/>
  <c r="M12" i="129"/>
  <c r="U11" i="37" s="1"/>
  <c r="AI32" i="143"/>
  <c r="AJ33" i="143"/>
  <c r="AI40" i="143"/>
  <c r="AJ41" i="143"/>
  <c r="AI48" i="143"/>
  <c r="AJ49" i="143"/>
  <c r="AJ35" i="145"/>
  <c r="AJ43" i="145"/>
  <c r="AJ51" i="145"/>
  <c r="AI31" i="143"/>
  <c r="AJ32" i="143"/>
  <c r="AI39" i="143"/>
  <c r="AJ40" i="143"/>
  <c r="AI47" i="143"/>
  <c r="AJ48" i="143"/>
  <c r="AJ40" i="145"/>
  <c r="AJ48" i="145"/>
  <c r="AI30" i="143"/>
  <c r="AJ31" i="143"/>
  <c r="AI38" i="143"/>
  <c r="AJ39" i="143"/>
  <c r="AI46" i="143"/>
  <c r="AJ47" i="143"/>
  <c r="AJ37" i="145"/>
  <c r="AJ45" i="145"/>
  <c r="AJ30" i="143"/>
  <c r="AI37" i="143"/>
  <c r="AJ38" i="143"/>
  <c r="AI45" i="143"/>
  <c r="AJ46" i="143"/>
  <c r="AJ34" i="145"/>
  <c r="AJ42" i="145"/>
  <c r="AJ50" i="145"/>
  <c r="AI36" i="143"/>
  <c r="AJ37" i="143"/>
  <c r="AI44" i="143"/>
  <c r="AJ45" i="143"/>
  <c r="AJ39" i="145"/>
  <c r="AJ47" i="145"/>
  <c r="AI34" i="143"/>
  <c r="AJ35" i="143"/>
  <c r="AI42" i="143"/>
  <c r="AJ43" i="143"/>
  <c r="AI50" i="143"/>
  <c r="AJ51" i="143"/>
  <c r="AJ33" i="145"/>
  <c r="AJ41" i="145"/>
  <c r="AJ49" i="145"/>
  <c r="AJ44" i="145"/>
  <c r="AJ36" i="143"/>
  <c r="AJ42" i="143"/>
  <c r="AI35" i="143"/>
  <c r="AI41" i="143"/>
  <c r="AI51" i="143"/>
  <c r="AJ38" i="145"/>
  <c r="AJ44" i="143"/>
  <c r="AJ36" i="145"/>
  <c r="AJ34" i="143"/>
  <c r="AJ50" i="143"/>
  <c r="AI33" i="143"/>
  <c r="AI43" i="143"/>
  <c r="AI49" i="143"/>
  <c r="AJ46" i="145"/>
  <c r="U34" i="144"/>
  <c r="M25" i="129"/>
  <c r="M34" i="129"/>
  <c r="M36" i="129"/>
  <c r="M28" i="129"/>
  <c r="M43" i="129"/>
  <c r="M56" i="129"/>
  <c r="M22" i="129"/>
  <c r="M39" i="129"/>
  <c r="M58" i="129"/>
  <c r="M53" i="129"/>
  <c r="M35" i="129"/>
  <c r="M29" i="129"/>
  <c r="M49" i="129"/>
  <c r="M44" i="129"/>
  <c r="M54" i="129"/>
  <c r="M20" i="129"/>
  <c r="M32" i="129"/>
  <c r="M38" i="129"/>
  <c r="M21" i="129"/>
  <c r="M52" i="129"/>
  <c r="M24" i="129"/>
  <c r="M27" i="129"/>
  <c r="M30" i="129"/>
  <c r="M48" i="129"/>
  <c r="M40" i="129"/>
  <c r="M31" i="129"/>
  <c r="M46" i="129"/>
  <c r="M42" i="129"/>
  <c r="M37" i="129"/>
  <c r="M57" i="129"/>
  <c r="M26" i="129"/>
  <c r="M51" i="129"/>
  <c r="M23" i="129"/>
  <c r="M18" i="129"/>
  <c r="M50" i="129"/>
  <c r="M17" i="129"/>
  <c r="M55" i="129"/>
  <c r="M45" i="129"/>
  <c r="M47" i="129"/>
  <c r="M19" i="129"/>
  <c r="M33" i="129"/>
  <c r="M41" i="129"/>
  <c r="U35" i="144" l="1"/>
  <c r="L40" i="146"/>
  <c r="A40" i="146"/>
  <c r="L39" i="146"/>
  <c r="A39" i="146"/>
  <c r="L53" i="146"/>
  <c r="L50" i="146"/>
  <c r="L38" i="146"/>
  <c r="A38" i="146"/>
  <c r="L52" i="146"/>
  <c r="L47" i="146"/>
  <c r="L49" i="146"/>
  <c r="L32" i="146"/>
  <c r="A32" i="146"/>
  <c r="L21" i="146"/>
  <c r="A21" i="146"/>
  <c r="L45" i="146"/>
  <c r="L67" i="146"/>
  <c r="L46" i="146"/>
  <c r="L16" i="146"/>
  <c r="A16" i="146"/>
  <c r="L15" i="146"/>
  <c r="A15" i="146"/>
  <c r="L42" i="146"/>
  <c r="L8" i="146"/>
  <c r="A8" i="146"/>
  <c r="L64" i="146"/>
  <c r="L41" i="146"/>
  <c r="L44" i="146"/>
  <c r="L10" i="146"/>
  <c r="A10" i="146"/>
  <c r="L7" i="146"/>
  <c r="A7" i="146"/>
  <c r="L43" i="146"/>
  <c r="L9" i="146"/>
  <c r="A9" i="146"/>
  <c r="L6" i="146"/>
  <c r="A6" i="146"/>
  <c r="L66" i="146"/>
  <c r="L63" i="146"/>
  <c r="L24" i="146"/>
  <c r="L25" i="146"/>
  <c r="A25" i="146"/>
  <c r="L55" i="146"/>
  <c r="L65" i="146"/>
  <c r="L61" i="146"/>
  <c r="L12" i="146"/>
  <c r="A12" i="146"/>
  <c r="L48" i="146"/>
  <c r="L28" i="146"/>
  <c r="A28" i="146"/>
  <c r="L18" i="146"/>
  <c r="A18" i="146"/>
  <c r="L62" i="146"/>
  <c r="L54" i="146"/>
  <c r="L23" i="146"/>
  <c r="L20" i="146"/>
  <c r="A20" i="146"/>
  <c r="L31" i="146"/>
  <c r="A31" i="146"/>
  <c r="A11" i="146"/>
  <c r="L27" i="146"/>
  <c r="A27" i="146"/>
  <c r="L60" i="146"/>
  <c r="L14" i="146"/>
  <c r="A14" i="146"/>
  <c r="L37" i="146"/>
  <c r="A37" i="146"/>
  <c r="L57" i="146"/>
  <c r="L17" i="146"/>
  <c r="A17" i="146"/>
  <c r="L36" i="146"/>
  <c r="A36" i="146"/>
  <c r="L34" i="146"/>
  <c r="A34" i="146"/>
  <c r="L26" i="146"/>
  <c r="A26" i="146"/>
  <c r="L30" i="146"/>
  <c r="A30" i="146"/>
  <c r="L22" i="146"/>
  <c r="L19" i="146"/>
  <c r="A19" i="146"/>
  <c r="L59" i="146"/>
  <c r="L13" i="146"/>
  <c r="A13" i="146"/>
  <c r="L58" i="146"/>
  <c r="L51" i="146"/>
  <c r="L56" i="146"/>
  <c r="L35" i="146"/>
  <c r="A35" i="146"/>
  <c r="L29" i="146"/>
  <c r="A29" i="146"/>
  <c r="L33" i="146"/>
  <c r="A33" i="146"/>
  <c r="A2" i="146"/>
  <c r="A1" i="146" s="1"/>
  <c r="M5" i="133"/>
  <c r="A22" i="133"/>
  <c r="A23" i="133"/>
  <c r="A187" i="133"/>
  <c r="A119" i="133"/>
  <c r="A109" i="133"/>
  <c r="A155" i="133"/>
  <c r="A153" i="133"/>
  <c r="A164" i="133"/>
  <c r="A169" i="133"/>
  <c r="A170" i="133"/>
  <c r="A132" i="133"/>
  <c r="A162" i="133"/>
  <c r="A202" i="133"/>
  <c r="A219" i="133"/>
  <c r="A221" i="133"/>
  <c r="A84" i="133"/>
  <c r="A87" i="133"/>
  <c r="A150" i="133"/>
  <c r="A144" i="133"/>
  <c r="A160" i="133"/>
  <c r="A166" i="133"/>
  <c r="A186" i="133"/>
  <c r="A82" i="133"/>
  <c r="A205" i="133"/>
  <c r="A12" i="133"/>
  <c r="A16" i="133"/>
  <c r="A24" i="133"/>
  <c r="A68" i="133"/>
  <c r="A188" i="133"/>
  <c r="A120" i="133"/>
  <c r="A110" i="133"/>
  <c r="A154" i="133"/>
  <c r="A156" i="133"/>
  <c r="A180" i="133"/>
  <c r="A165" i="133"/>
  <c r="A171" i="133"/>
  <c r="A178" i="133"/>
  <c r="A163" i="133"/>
  <c r="A203" i="133"/>
  <c r="A220" i="133"/>
  <c r="A26" i="133"/>
  <c r="A70" i="133"/>
  <c r="A83" i="133"/>
  <c r="A88" i="133"/>
  <c r="A151" i="133"/>
  <c r="A145" i="133"/>
  <c r="A161" i="133"/>
  <c r="A167" i="133"/>
  <c r="A174" i="133"/>
  <c r="A13" i="133"/>
  <c r="A17" i="133"/>
  <c r="A25" i="133"/>
  <c r="A69" i="133"/>
  <c r="A157" i="133"/>
  <c r="A182" i="133"/>
  <c r="A181" i="133"/>
  <c r="A179" i="133"/>
  <c r="A204" i="133"/>
  <c r="A177" i="133"/>
  <c r="A71" i="133"/>
  <c r="A152" i="133"/>
  <c r="A168" i="133"/>
  <c r="A175" i="133"/>
  <c r="A6" i="133"/>
  <c r="A64" i="133"/>
  <c r="A75" i="133"/>
  <c r="A77" i="133"/>
  <c r="A97" i="133"/>
  <c r="A113" i="133"/>
  <c r="A176" i="133"/>
  <c r="A207" i="133"/>
  <c r="A20" i="133"/>
  <c r="A62" i="133"/>
  <c r="A89" i="133"/>
  <c r="A117" i="133"/>
  <c r="A125" i="133"/>
  <c r="A184" i="133"/>
  <c r="A7" i="133"/>
  <c r="A65" i="133"/>
  <c r="A76" i="133"/>
  <c r="A98" i="133"/>
  <c r="A183" i="133"/>
  <c r="A208" i="133"/>
  <c r="A21" i="133"/>
  <c r="A63" i="133"/>
  <c r="A90" i="133"/>
  <c r="A118" i="133"/>
  <c r="A126" i="133"/>
  <c r="A185" i="133"/>
  <c r="A8" i="133"/>
  <c r="A66" i="133"/>
  <c r="A91" i="133"/>
  <c r="A127" i="133"/>
  <c r="A172" i="133"/>
  <c r="A107" i="133"/>
  <c r="A72" i="133"/>
  <c r="A85" i="133"/>
  <c r="A108" i="133"/>
  <c r="A128" i="133"/>
  <c r="A173" i="133"/>
  <c r="A73" i="133"/>
  <c r="A86" i="133"/>
  <c r="A130" i="133"/>
  <c r="A74" i="133"/>
  <c r="A129" i="133"/>
  <c r="A131" i="133"/>
  <c r="A67" i="133"/>
  <c r="A14" i="133"/>
  <c r="A116" i="133"/>
  <c r="A123" i="133"/>
  <c r="A121" i="133"/>
  <c r="A158" i="133"/>
  <c r="A191" i="133"/>
  <c r="A18" i="133"/>
  <c r="A15" i="133"/>
  <c r="A114" i="133"/>
  <c r="A124" i="133"/>
  <c r="A122" i="133"/>
  <c r="A133" i="133"/>
  <c r="A136" i="133"/>
  <c r="A159" i="133"/>
  <c r="A189" i="133"/>
  <c r="A192" i="133"/>
  <c r="A19" i="133"/>
  <c r="A115" i="133"/>
  <c r="A134" i="133"/>
  <c r="A137" i="133"/>
  <c r="A190" i="133"/>
  <c r="A95" i="133"/>
  <c r="A105" i="133"/>
  <c r="A111" i="133"/>
  <c r="A135" i="133"/>
  <c r="A138" i="133"/>
  <c r="A206" i="133"/>
  <c r="A211" i="133"/>
  <c r="A214" i="133"/>
  <c r="A217" i="133"/>
  <c r="A79" i="133"/>
  <c r="A96" i="133"/>
  <c r="A106" i="133"/>
  <c r="A112" i="133"/>
  <c r="A139" i="133"/>
  <c r="A195" i="133"/>
  <c r="A209" i="133"/>
  <c r="A212" i="133"/>
  <c r="A215" i="133"/>
  <c r="A216" i="133"/>
  <c r="A218" i="133"/>
  <c r="A80" i="133"/>
  <c r="A92" i="133"/>
  <c r="A102" i="133"/>
  <c r="A213" i="133"/>
  <c r="A99" i="133"/>
  <c r="A140" i="133"/>
  <c r="A142" i="133"/>
  <c r="A146" i="133"/>
  <c r="A148" i="133"/>
  <c r="A196" i="133"/>
  <c r="A199" i="133"/>
  <c r="A210" i="133"/>
  <c r="A78" i="133"/>
  <c r="A81" i="133"/>
  <c r="A93" i="133"/>
  <c r="A100" i="133"/>
  <c r="A103" i="133"/>
  <c r="A141" i="133"/>
  <c r="A143" i="133"/>
  <c r="A147" i="133"/>
  <c r="A149" i="133"/>
  <c r="A194" i="133"/>
  <c r="A200" i="133"/>
  <c r="A9" i="133"/>
  <c r="A94" i="133"/>
  <c r="A101" i="133"/>
  <c r="A104" i="133"/>
  <c r="A197" i="133"/>
  <c r="A201" i="133"/>
  <c r="A10" i="133"/>
  <c r="A198" i="133"/>
  <c r="A11" i="133"/>
  <c r="L198" i="133"/>
  <c r="L201" i="133"/>
  <c r="L197" i="133"/>
  <c r="L200" i="133"/>
  <c r="L149" i="133"/>
  <c r="L147" i="133"/>
  <c r="L143" i="133"/>
  <c r="L141" i="133"/>
  <c r="L210" i="133"/>
  <c r="L199" i="133"/>
  <c r="L196" i="133"/>
  <c r="L148" i="133"/>
  <c r="L146" i="133"/>
  <c r="L142" i="133"/>
  <c r="L140" i="133"/>
  <c r="L213" i="133"/>
  <c r="L218" i="133"/>
  <c r="L216" i="133"/>
  <c r="L215" i="133"/>
  <c r="L212" i="133"/>
  <c r="L209" i="133"/>
  <c r="L139" i="133"/>
  <c r="L217" i="133"/>
  <c r="L214" i="133"/>
  <c r="L211" i="133"/>
  <c r="L206" i="133"/>
  <c r="L138" i="133"/>
  <c r="L190" i="133"/>
  <c r="L192" i="133"/>
  <c r="L189" i="133"/>
  <c r="L159" i="133"/>
  <c r="L191" i="133"/>
  <c r="L158" i="133"/>
  <c r="L173" i="133"/>
  <c r="L172" i="133"/>
  <c r="L185" i="133"/>
  <c r="L208" i="133"/>
  <c r="L183" i="133"/>
  <c r="L184" i="133"/>
  <c r="L207" i="133"/>
  <c r="L176" i="133"/>
  <c r="L175" i="133"/>
  <c r="L168" i="133"/>
  <c r="L152" i="133"/>
  <c r="L177" i="133"/>
  <c r="L204" i="133"/>
  <c r="L179" i="133"/>
  <c r="L181" i="133"/>
  <c r="L182" i="133"/>
  <c r="L157" i="133"/>
  <c r="L174" i="133"/>
  <c r="L167" i="133"/>
  <c r="L161" i="133"/>
  <c r="L145" i="133"/>
  <c r="L151" i="133"/>
  <c r="L220" i="133"/>
  <c r="L203" i="133"/>
  <c r="L163" i="133"/>
  <c r="L178" i="133"/>
  <c r="L171" i="133"/>
  <c r="L165" i="133"/>
  <c r="L180" i="133"/>
  <c r="L156" i="133"/>
  <c r="L154" i="133"/>
  <c r="L188" i="133"/>
  <c r="L205" i="133"/>
  <c r="L186" i="133"/>
  <c r="L166" i="133"/>
  <c r="L160" i="133"/>
  <c r="L144" i="133"/>
  <c r="L150" i="133"/>
  <c r="L221" i="133"/>
  <c r="L219" i="133"/>
  <c r="L202" i="133"/>
  <c r="L162" i="133"/>
  <c r="L170" i="133"/>
  <c r="L169" i="133"/>
  <c r="L164" i="133"/>
  <c r="L153" i="133"/>
  <c r="L155" i="133"/>
  <c r="L187" i="133"/>
  <c r="A2" i="133"/>
  <c r="A1" i="133" s="1"/>
  <c r="AM7" i="139" l="1"/>
  <c r="AM8" i="139"/>
  <c r="AM25" i="139"/>
  <c r="AM27" i="139"/>
  <c r="AM9" i="139"/>
  <c r="AM10" i="139"/>
  <c r="AM11" i="139"/>
  <c r="AM12" i="139"/>
  <c r="AM20" i="139"/>
  <c r="AM28" i="139"/>
  <c r="AM21" i="139"/>
  <c r="AM6" i="139"/>
  <c r="AM22" i="139"/>
  <c r="AM15" i="139"/>
  <c r="AM23" i="139"/>
  <c r="AM16" i="139"/>
  <c r="AM24" i="139"/>
  <c r="AM17" i="139"/>
  <c r="AM18" i="139"/>
  <c r="AM19" i="139"/>
  <c r="AM13" i="139"/>
  <c r="AM14" i="139"/>
  <c r="AM26" i="139"/>
  <c r="AS7" i="135"/>
  <c r="AS15" i="135"/>
  <c r="AS23" i="135"/>
  <c r="AS28" i="135"/>
  <c r="AS22" i="135"/>
  <c r="AS8" i="135"/>
  <c r="AS16" i="135"/>
  <c r="AS24" i="135"/>
  <c r="AS13" i="135"/>
  <c r="AS29" i="135"/>
  <c r="AS9" i="135"/>
  <c r="AS17" i="135"/>
  <c r="AS25" i="135"/>
  <c r="AS20" i="135"/>
  <c r="AS14" i="135"/>
  <c r="AS10" i="135"/>
  <c r="AS18" i="135"/>
  <c r="AS26" i="135"/>
  <c r="AS12" i="135"/>
  <c r="AS6" i="135"/>
  <c r="AS11" i="135"/>
  <c r="AS19" i="135"/>
  <c r="AS27" i="135"/>
  <c r="AS21" i="135"/>
  <c r="AA40" i="37"/>
  <c r="AA35" i="37"/>
  <c r="AA27" i="140"/>
  <c r="AA35" i="140"/>
  <c r="AA27" i="135"/>
  <c r="AR7" i="135"/>
  <c r="AR15" i="135"/>
  <c r="AR23" i="135"/>
  <c r="AR31" i="135"/>
  <c r="AR22" i="135"/>
  <c r="AR8" i="135"/>
  <c r="AR16" i="135"/>
  <c r="AR24" i="135"/>
  <c r="AS30" i="135"/>
  <c r="AR9" i="135"/>
  <c r="AR17" i="135"/>
  <c r="AR25" i="135"/>
  <c r="AR13" i="135"/>
  <c r="AR10" i="135"/>
  <c r="AR18" i="135"/>
  <c r="AR26" i="135"/>
  <c r="AR29" i="135"/>
  <c r="AR11" i="135"/>
  <c r="AR19" i="135"/>
  <c r="AR27" i="135"/>
  <c r="AR21" i="135"/>
  <c r="AR30" i="135"/>
  <c r="AR12" i="135"/>
  <c r="AR20" i="135"/>
  <c r="AR28" i="135"/>
  <c r="AR14" i="135"/>
  <c r="AL7" i="137"/>
  <c r="AL15" i="137"/>
  <c r="AL23" i="137"/>
  <c r="AL31" i="137"/>
  <c r="AL39" i="137"/>
  <c r="AL47" i="137"/>
  <c r="AR9" i="140"/>
  <c r="AR16" i="140"/>
  <c r="AR24" i="140"/>
  <c r="AR32" i="140"/>
  <c r="AR40" i="140"/>
  <c r="AQ12" i="37"/>
  <c r="AQ20" i="37"/>
  <c r="AQ28" i="37"/>
  <c r="AQ36" i="37"/>
  <c r="AQ44" i="37"/>
  <c r="AQ52" i="37"/>
  <c r="AQ60" i="37"/>
  <c r="AL20" i="137"/>
  <c r="AQ17" i="37"/>
  <c r="AQ57" i="37"/>
  <c r="AL37" i="137"/>
  <c r="AR30" i="140"/>
  <c r="AQ26" i="37"/>
  <c r="AL30" i="137"/>
  <c r="AR39" i="140"/>
  <c r="AQ35" i="37"/>
  <c r="AQ51" i="37"/>
  <c r="AL8" i="137"/>
  <c r="AL16" i="137"/>
  <c r="AL24" i="137"/>
  <c r="AL32" i="137"/>
  <c r="AL40" i="137"/>
  <c r="AL48" i="137"/>
  <c r="AR10" i="140"/>
  <c r="AR17" i="140"/>
  <c r="AR25" i="140"/>
  <c r="AR33" i="140"/>
  <c r="AR41" i="140"/>
  <c r="AQ13" i="37"/>
  <c r="AQ21" i="37"/>
  <c r="AQ29" i="37"/>
  <c r="AQ37" i="37"/>
  <c r="AQ45" i="37"/>
  <c r="AQ53" i="37"/>
  <c r="AQ61" i="37"/>
  <c r="AL44" i="137"/>
  <c r="AR29" i="140"/>
  <c r="AQ33" i="37"/>
  <c r="AL45" i="137"/>
  <c r="AR38" i="140"/>
  <c r="AQ34" i="37"/>
  <c r="AL46" i="137"/>
  <c r="AR23" i="140"/>
  <c r="AQ59" i="37"/>
  <c r="AL9" i="137"/>
  <c r="AL17" i="137"/>
  <c r="AL25" i="137"/>
  <c r="AL33" i="137"/>
  <c r="AL41" i="137"/>
  <c r="AL49" i="137"/>
  <c r="AR11" i="140"/>
  <c r="AR18" i="140"/>
  <c r="AR26" i="140"/>
  <c r="AR34" i="140"/>
  <c r="AR6" i="140"/>
  <c r="AQ14" i="37"/>
  <c r="AQ22" i="37"/>
  <c r="AQ30" i="37"/>
  <c r="AQ38" i="37"/>
  <c r="AQ46" i="37"/>
  <c r="AQ54" i="37"/>
  <c r="AQ6" i="37"/>
  <c r="AL28" i="137"/>
  <c r="AQ9" i="37"/>
  <c r="AQ49" i="37"/>
  <c r="AL21" i="137"/>
  <c r="AR14" i="140"/>
  <c r="AQ42" i="37"/>
  <c r="AL22" i="137"/>
  <c r="AR8" i="140"/>
  <c r="AQ19" i="37"/>
  <c r="AL10" i="137"/>
  <c r="AL18" i="137"/>
  <c r="AL26" i="137"/>
  <c r="AL34" i="137"/>
  <c r="AL42" i="137"/>
  <c r="AL50" i="137"/>
  <c r="AR12" i="140"/>
  <c r="AR19" i="140"/>
  <c r="AR27" i="140"/>
  <c r="AR35" i="140"/>
  <c r="AQ7" i="37"/>
  <c r="AQ15" i="37"/>
  <c r="AQ23" i="37"/>
  <c r="AQ31" i="37"/>
  <c r="AQ39" i="37"/>
  <c r="AQ47" i="37"/>
  <c r="AQ55" i="37"/>
  <c r="AL36" i="137"/>
  <c r="AR37" i="140"/>
  <c r="AQ41" i="37"/>
  <c r="AL29" i="137"/>
  <c r="AR22" i="140"/>
  <c r="AQ10" i="37"/>
  <c r="AQ50" i="37"/>
  <c r="AL14" i="137"/>
  <c r="AR15" i="140"/>
  <c r="AR31" i="140"/>
  <c r="AQ27" i="37"/>
  <c r="AQ43" i="37"/>
  <c r="AL11" i="137"/>
  <c r="AL19" i="137"/>
  <c r="AL27" i="137"/>
  <c r="AL35" i="137"/>
  <c r="AL43" i="137"/>
  <c r="AL6" i="137"/>
  <c r="AR13" i="140"/>
  <c r="AR20" i="140"/>
  <c r="AR28" i="140"/>
  <c r="AR36" i="140"/>
  <c r="AQ8" i="37"/>
  <c r="AQ16" i="37"/>
  <c r="AQ24" i="37"/>
  <c r="AQ32" i="37"/>
  <c r="AQ40" i="37"/>
  <c r="AQ48" i="37"/>
  <c r="AQ56" i="37"/>
  <c r="AL12" i="137"/>
  <c r="AR21" i="140"/>
  <c r="AQ25" i="37"/>
  <c r="AL13" i="137"/>
  <c r="AR7" i="140"/>
  <c r="AQ18" i="37"/>
  <c r="AQ58" i="37"/>
  <c r="AL38" i="137"/>
  <c r="AQ11" i="37"/>
  <c r="U7" i="145"/>
  <c r="V7" i="143"/>
  <c r="V6" i="143"/>
  <c r="Z14" i="139"/>
  <c r="Z22" i="139"/>
  <c r="Z8" i="137"/>
  <c r="Z16" i="137"/>
  <c r="Z24" i="137"/>
  <c r="AA13" i="135"/>
  <c r="AA21" i="135"/>
  <c r="AA29" i="135"/>
  <c r="AA13" i="140"/>
  <c r="AA20" i="140"/>
  <c r="AA28" i="140"/>
  <c r="AA36" i="140"/>
  <c r="AA6" i="140"/>
  <c r="AA14" i="37"/>
  <c r="AA22" i="37"/>
  <c r="AA30" i="37"/>
  <c r="AA38" i="37"/>
  <c r="AA46" i="37"/>
  <c r="AA54" i="37"/>
  <c r="AA61" i="37"/>
  <c r="AA69" i="37"/>
  <c r="V13" i="143"/>
  <c r="AA34" i="140"/>
  <c r="AA52" i="37"/>
  <c r="U8" i="145"/>
  <c r="V8" i="143"/>
  <c r="Z7" i="139"/>
  <c r="Z15" i="139"/>
  <c r="Z23" i="139"/>
  <c r="Z9" i="137"/>
  <c r="Z17" i="137"/>
  <c r="Z6" i="137"/>
  <c r="AA14" i="135"/>
  <c r="AA22" i="135"/>
  <c r="AA6" i="135"/>
  <c r="AA21" i="140"/>
  <c r="AA29" i="140"/>
  <c r="AA37" i="140"/>
  <c r="AA7" i="37"/>
  <c r="AA15" i="37"/>
  <c r="AA23" i="37"/>
  <c r="AA31" i="37"/>
  <c r="AA39" i="37"/>
  <c r="AA47" i="37"/>
  <c r="AA55" i="37"/>
  <c r="AA62" i="37"/>
  <c r="AA70" i="37"/>
  <c r="Z20" i="139"/>
  <c r="AA11" i="140"/>
  <c r="AA20" i="37"/>
  <c r="U9" i="145"/>
  <c r="V9" i="143"/>
  <c r="Z8" i="139"/>
  <c r="Z16" i="139"/>
  <c r="Z24" i="139"/>
  <c r="Z10" i="137"/>
  <c r="Z18" i="137"/>
  <c r="AA7" i="135"/>
  <c r="AA15" i="135"/>
  <c r="AA23" i="135"/>
  <c r="AA7" i="140"/>
  <c r="AA14" i="140"/>
  <c r="AA22" i="140"/>
  <c r="AA30" i="140"/>
  <c r="AA38" i="140"/>
  <c r="AA8" i="37"/>
  <c r="AA16" i="37"/>
  <c r="AA24" i="37"/>
  <c r="AA32" i="37"/>
  <c r="AA48" i="37"/>
  <c r="AA56" i="37"/>
  <c r="AA63" i="37"/>
  <c r="AA6" i="37"/>
  <c r="Z14" i="137"/>
  <c r="AA19" i="135"/>
  <c r="AA12" i="37"/>
  <c r="AA67" i="37"/>
  <c r="U10" i="145"/>
  <c r="V10" i="143"/>
  <c r="Z9" i="139"/>
  <c r="Z17" i="139"/>
  <c r="Z25" i="139"/>
  <c r="Z11" i="137"/>
  <c r="Z19" i="137"/>
  <c r="AA8" i="135"/>
  <c r="AA16" i="135"/>
  <c r="AA24" i="135"/>
  <c r="AA8" i="140"/>
  <c r="AA15" i="140"/>
  <c r="AA23" i="140"/>
  <c r="AA31" i="140"/>
  <c r="AA39" i="140"/>
  <c r="AA9" i="37"/>
  <c r="AA17" i="37"/>
  <c r="AA25" i="37"/>
  <c r="AA33" i="37"/>
  <c r="AA41" i="37"/>
  <c r="AA49" i="37"/>
  <c r="AA57" i="37"/>
  <c r="AA64" i="37"/>
  <c r="Z12" i="139"/>
  <c r="AA28" i="37"/>
  <c r="U11" i="145"/>
  <c r="V11" i="143"/>
  <c r="Z10" i="139"/>
  <c r="Z18" i="139"/>
  <c r="Z26" i="139"/>
  <c r="Z12" i="137"/>
  <c r="Z20" i="137"/>
  <c r="AA9" i="135"/>
  <c r="AA17" i="135"/>
  <c r="AA25" i="135"/>
  <c r="AA9" i="140"/>
  <c r="AA16" i="140"/>
  <c r="AA24" i="140"/>
  <c r="AA32" i="140"/>
  <c r="AA40" i="140"/>
  <c r="AA10" i="37"/>
  <c r="AA18" i="37"/>
  <c r="AA26" i="37"/>
  <c r="AA34" i="37"/>
  <c r="AA42" i="37"/>
  <c r="AA50" i="37"/>
  <c r="AA58" i="37"/>
  <c r="AA65" i="37"/>
  <c r="Z6" i="139"/>
  <c r="AA26" i="140"/>
  <c r="AA44" i="37"/>
  <c r="U12" i="145"/>
  <c r="V12" i="143"/>
  <c r="Z11" i="139"/>
  <c r="Z19" i="139"/>
  <c r="Z27" i="139"/>
  <c r="Z13" i="137"/>
  <c r="Z21" i="137"/>
  <c r="AA10" i="135"/>
  <c r="AA18" i="135"/>
  <c r="AA26" i="135"/>
  <c r="AA10" i="140"/>
  <c r="AA17" i="140"/>
  <c r="AA25" i="140"/>
  <c r="AA33" i="140"/>
  <c r="AA41" i="140"/>
  <c r="AA11" i="37"/>
  <c r="AA19" i="37"/>
  <c r="AA27" i="37"/>
  <c r="AA43" i="37"/>
  <c r="AA51" i="37"/>
  <c r="AA66" i="37"/>
  <c r="U13" i="145"/>
  <c r="AA11" i="135"/>
  <c r="AA42" i="140"/>
  <c r="AA59" i="37"/>
  <c r="U6" i="145"/>
  <c r="V14" i="143"/>
  <c r="Z13" i="139"/>
  <c r="Z21" i="139"/>
  <c r="Z7" i="137"/>
  <c r="Z15" i="137"/>
  <c r="Z23" i="137"/>
  <c r="AA12" i="135"/>
  <c r="AA20" i="135"/>
  <c r="AA28" i="135"/>
  <c r="AA12" i="140"/>
  <c r="AA19" i="140"/>
  <c r="AA43" i="140"/>
  <c r="AA13" i="37"/>
  <c r="AA21" i="37"/>
  <c r="AA29" i="37"/>
  <c r="AA37" i="37"/>
  <c r="AA45" i="37"/>
  <c r="AA53" i="37"/>
  <c r="AA60" i="37"/>
  <c r="AA68" i="37"/>
  <c r="Z22" i="137"/>
  <c r="AA18" i="140"/>
  <c r="AA36" i="37"/>
  <c r="M45" i="133"/>
  <c r="M77" i="133"/>
  <c r="M21" i="133"/>
  <c r="M53" i="133"/>
  <c r="M17" i="133"/>
  <c r="M87" i="133"/>
  <c r="M92" i="133"/>
  <c r="Y17" i="139" s="1"/>
  <c r="M103" i="133"/>
  <c r="V6" i="145" s="1"/>
  <c r="M37" i="133"/>
  <c r="M69" i="133"/>
  <c r="M25" i="133"/>
  <c r="M57" i="133"/>
  <c r="M83" i="133"/>
  <c r="M29" i="133"/>
  <c r="M61" i="133"/>
  <c r="V7" i="134" s="1"/>
  <c r="M49" i="133"/>
  <c r="M195" i="133"/>
  <c r="M88" i="133"/>
  <c r="M99" i="133"/>
  <c r="M104" i="133"/>
  <c r="M96" i="133"/>
  <c r="M9" i="133"/>
  <c r="Z7" i="37" s="1"/>
  <c r="M31" i="133"/>
  <c r="M81" i="133"/>
  <c r="M194" i="133"/>
  <c r="M44" i="133"/>
  <c r="M78" i="133"/>
  <c r="M7" i="133"/>
  <c r="M102" i="133"/>
  <c r="M72" i="133"/>
  <c r="M19" i="133"/>
  <c r="M98" i="133"/>
  <c r="M60" i="133"/>
  <c r="M70" i="133"/>
  <c r="M62" i="133"/>
  <c r="M73" i="133"/>
  <c r="M51" i="133"/>
  <c r="M56" i="133"/>
  <c r="M42" i="133"/>
  <c r="M67" i="133"/>
  <c r="V17" i="141" s="1"/>
  <c r="M38" i="133"/>
  <c r="M43" i="133"/>
  <c r="M34" i="133"/>
  <c r="M40" i="133"/>
  <c r="M52" i="133"/>
  <c r="M6" i="133"/>
  <c r="M14" i="133"/>
  <c r="Z52" i="37" s="1"/>
  <c r="M68" i="133"/>
  <c r="V9" i="141" s="1"/>
  <c r="M75" i="133"/>
  <c r="M91" i="133"/>
  <c r="M46" i="133"/>
  <c r="M65" i="133"/>
  <c r="M93" i="133"/>
  <c r="M24" i="133"/>
  <c r="M36" i="133"/>
  <c r="M54" i="133"/>
  <c r="M32" i="133"/>
  <c r="M30" i="133"/>
  <c r="M28" i="133"/>
  <c r="M27" i="133"/>
  <c r="M39" i="133"/>
  <c r="M41" i="133"/>
  <c r="M63" i="133"/>
  <c r="V6" i="134" s="1"/>
  <c r="M11" i="133"/>
  <c r="M23" i="133"/>
  <c r="M48" i="133"/>
  <c r="M101" i="133"/>
  <c r="M15" i="133"/>
  <c r="M26" i="133"/>
  <c r="M13" i="133"/>
  <c r="M86" i="133"/>
  <c r="M59" i="133"/>
  <c r="M55" i="133"/>
  <c r="M80" i="133"/>
  <c r="M47" i="133"/>
  <c r="M33" i="133"/>
  <c r="M50" i="133"/>
  <c r="M97" i="133"/>
  <c r="M10" i="133"/>
  <c r="Z29" i="37" s="1"/>
  <c r="M35" i="133"/>
  <c r="M76" i="133"/>
  <c r="M85" i="133"/>
  <c r="M90" i="133"/>
  <c r="M8" i="133"/>
  <c r="M20" i="133"/>
  <c r="M22" i="133"/>
  <c r="M79" i="133"/>
  <c r="M105" i="133"/>
  <c r="M100" i="133"/>
  <c r="M95" i="133"/>
  <c r="M18" i="133"/>
  <c r="M74" i="133"/>
  <c r="M16" i="133"/>
  <c r="M12" i="133"/>
  <c r="M66" i="133"/>
  <c r="M89" i="133"/>
  <c r="M84" i="133"/>
  <c r="M94" i="133"/>
  <c r="M71" i="133"/>
  <c r="M82" i="133"/>
  <c r="M64" i="133"/>
  <c r="M58" i="133"/>
  <c r="M193" i="133"/>
  <c r="M111" i="133"/>
  <c r="M107" i="133"/>
  <c r="M115" i="133"/>
  <c r="M114" i="133"/>
  <c r="M109" i="133"/>
  <c r="M112" i="133"/>
  <c r="M106" i="133"/>
  <c r="M113" i="133"/>
  <c r="M110" i="133"/>
  <c r="M108" i="133"/>
  <c r="M117" i="133"/>
  <c r="M192" i="133"/>
  <c r="M142" i="133"/>
  <c r="M162" i="133"/>
  <c r="M178" i="133"/>
  <c r="M173" i="133"/>
  <c r="M135" i="133"/>
  <c r="M153" i="133"/>
  <c r="M203" i="133"/>
  <c r="M182" i="133"/>
  <c r="M176" i="133"/>
  <c r="M122" i="133"/>
  <c r="M206" i="133"/>
  <c r="M166" i="133"/>
  <c r="M151" i="133"/>
  <c r="M125" i="133"/>
  <c r="M200" i="133"/>
  <c r="M186" i="133"/>
  <c r="M157" i="133"/>
  <c r="M124" i="133"/>
  <c r="M169" i="133"/>
  <c r="M179" i="133"/>
  <c r="M126" i="133"/>
  <c r="M136" i="133"/>
  <c r="M214" i="133"/>
  <c r="M213" i="133"/>
  <c r="M143" i="133"/>
  <c r="M202" i="133"/>
  <c r="M150" i="133"/>
  <c r="M180" i="133"/>
  <c r="M191" i="133"/>
  <c r="M188" i="133"/>
  <c r="M146" i="133"/>
  <c r="M155" i="133"/>
  <c r="M163" i="133"/>
  <c r="M138" i="133"/>
  <c r="M132" i="133"/>
  <c r="M177" i="133"/>
  <c r="M131" i="133"/>
  <c r="M189" i="133"/>
  <c r="M140" i="133"/>
  <c r="M149" i="133"/>
  <c r="V12" i="141"/>
  <c r="V20" i="141"/>
  <c r="V28" i="141"/>
  <c r="V36" i="141"/>
  <c r="V6" i="141"/>
  <c r="V33" i="141"/>
  <c r="V25" i="141"/>
  <c r="V14" i="141"/>
  <c r="V22" i="141"/>
  <c r="V30" i="141"/>
  <c r="V15" i="141"/>
  <c r="V11" i="141"/>
  <c r="V19" i="141"/>
  <c r="V27" i="141"/>
  <c r="V35" i="141"/>
  <c r="V8" i="141"/>
  <c r="V16" i="141"/>
  <c r="V24" i="141"/>
  <c r="V32" i="141"/>
  <c r="V23" i="141"/>
  <c r="V13" i="141"/>
  <c r="V21" i="141"/>
  <c r="V29" i="141"/>
  <c r="V7" i="141"/>
  <c r="V10" i="141"/>
  <c r="V18" i="141"/>
  <c r="V26" i="141"/>
  <c r="V34" i="141"/>
  <c r="V31" i="141"/>
  <c r="V26" i="145"/>
  <c r="V18" i="145"/>
  <c r="V10" i="145"/>
  <c r="U23" i="143"/>
  <c r="U15" i="143"/>
  <c r="U7" i="143"/>
  <c r="Y20" i="139"/>
  <c r="Y12" i="139"/>
  <c r="Y24" i="137"/>
  <c r="Y20" i="137"/>
  <c r="Y16" i="137"/>
  <c r="Y12" i="137"/>
  <c r="Y8" i="137"/>
  <c r="V20" i="142"/>
  <c r="V12" i="142"/>
  <c r="Z9" i="135"/>
  <c r="Z17" i="135"/>
  <c r="Z25" i="135"/>
  <c r="V13" i="134"/>
  <c r="V21" i="134"/>
  <c r="V29" i="134"/>
  <c r="V35" i="134"/>
  <c r="V39" i="134"/>
  <c r="Z15" i="140"/>
  <c r="Z12" i="135"/>
  <c r="V23" i="145"/>
  <c r="V15" i="145"/>
  <c r="V7" i="145"/>
  <c r="U20" i="143"/>
  <c r="U12" i="143"/>
  <c r="Y25" i="139"/>
  <c r="Y9" i="139"/>
  <c r="V23" i="142"/>
  <c r="V15" i="142"/>
  <c r="V7" i="142"/>
  <c r="Z8" i="37"/>
  <c r="Z12" i="37"/>
  <c r="Z16" i="37"/>
  <c r="Z20" i="37"/>
  <c r="Z24" i="37"/>
  <c r="Z28" i="37"/>
  <c r="Z32" i="37"/>
  <c r="Z36" i="37"/>
  <c r="Z40" i="37"/>
  <c r="Z44" i="37"/>
  <c r="Z48" i="37"/>
  <c r="Z56" i="37"/>
  <c r="Z59" i="37"/>
  <c r="Z7" i="140"/>
  <c r="Z11" i="140"/>
  <c r="Z14" i="140"/>
  <c r="Z18" i="140"/>
  <c r="Z22" i="140"/>
  <c r="Z26" i="140"/>
  <c r="Z30" i="140"/>
  <c r="Z34" i="140"/>
  <c r="Z38" i="140"/>
  <c r="Z42" i="140"/>
  <c r="Z14" i="135"/>
  <c r="Z22" i="135"/>
  <c r="Z28" i="135"/>
  <c r="V10" i="134"/>
  <c r="V18" i="134"/>
  <c r="V26" i="134"/>
  <c r="U18" i="143"/>
  <c r="V9" i="142"/>
  <c r="Z33" i="37"/>
  <c r="Z60" i="37"/>
  <c r="Z23" i="140"/>
  <c r="V16" i="134"/>
  <c r="V20" i="145"/>
  <c r="V12" i="145"/>
  <c r="U25" i="143"/>
  <c r="U17" i="143"/>
  <c r="U9" i="143"/>
  <c r="Y22" i="139"/>
  <c r="Y14" i="139"/>
  <c r="Y6" i="139"/>
  <c r="Y23" i="137"/>
  <c r="Y19" i="137"/>
  <c r="Y15" i="137"/>
  <c r="Y11" i="137"/>
  <c r="Y7" i="137"/>
  <c r="V26" i="142"/>
  <c r="V18" i="142"/>
  <c r="V10" i="142"/>
  <c r="Z11" i="135"/>
  <c r="Z19" i="135"/>
  <c r="V15" i="134"/>
  <c r="V23" i="134"/>
  <c r="V31" i="134"/>
  <c r="V34" i="134"/>
  <c r="V38" i="134"/>
  <c r="U10" i="143"/>
  <c r="Z13" i="37"/>
  <c r="Z41" i="37"/>
  <c r="Z49" i="37"/>
  <c r="Z31" i="140"/>
  <c r="Z29" i="135"/>
  <c r="V25" i="145"/>
  <c r="V17" i="145"/>
  <c r="V9" i="145"/>
  <c r="U22" i="143"/>
  <c r="U14" i="143"/>
  <c r="U6" i="143"/>
  <c r="Y19" i="139"/>
  <c r="Y11" i="139"/>
  <c r="V21" i="142"/>
  <c r="V13" i="142"/>
  <c r="Z11" i="37"/>
  <c r="Z15" i="37"/>
  <c r="Z19" i="37"/>
  <c r="Z23" i="37"/>
  <c r="Z27" i="37"/>
  <c r="Z31" i="37"/>
  <c r="Z35" i="37"/>
  <c r="Z39" i="37"/>
  <c r="Z43" i="37"/>
  <c r="Z47" i="37"/>
  <c r="Z51" i="37"/>
  <c r="Z55" i="37"/>
  <c r="Z62" i="37"/>
  <c r="Z10" i="140"/>
  <c r="Z17" i="140"/>
  <c r="Z21" i="140"/>
  <c r="Z25" i="140"/>
  <c r="Z29" i="140"/>
  <c r="Z33" i="140"/>
  <c r="Z37" i="140"/>
  <c r="Z41" i="140"/>
  <c r="Z8" i="135"/>
  <c r="Z16" i="135"/>
  <c r="Z24" i="135"/>
  <c r="Z27" i="135"/>
  <c r="V12" i="134"/>
  <c r="V20" i="134"/>
  <c r="V28" i="134"/>
  <c r="Z6" i="140"/>
  <c r="U26" i="143"/>
  <c r="V17" i="142"/>
  <c r="Z25" i="37"/>
  <c r="Z53" i="37"/>
  <c r="Z19" i="140"/>
  <c r="Z20" i="135"/>
  <c r="V22" i="145"/>
  <c r="V14" i="145"/>
  <c r="U19" i="143"/>
  <c r="U11" i="143"/>
  <c r="Y24" i="139"/>
  <c r="Y16" i="139"/>
  <c r="Y8" i="139"/>
  <c r="Y26" i="137"/>
  <c r="Y22" i="137"/>
  <c r="Y18" i="137"/>
  <c r="Y14" i="137"/>
  <c r="Y10" i="137"/>
  <c r="Y6" i="137"/>
  <c r="V24" i="142"/>
  <c r="V16" i="142"/>
  <c r="V8" i="142"/>
  <c r="Z13" i="135"/>
  <c r="Z21" i="135"/>
  <c r="V9" i="134"/>
  <c r="V17" i="134"/>
  <c r="V25" i="134"/>
  <c r="V33" i="134"/>
  <c r="V37" i="134"/>
  <c r="V21" i="145"/>
  <c r="Y15" i="139"/>
  <c r="Z17" i="37"/>
  <c r="Z37" i="37"/>
  <c r="Z8" i="140"/>
  <c r="Z39" i="140"/>
  <c r="V32" i="134"/>
  <c r="V19" i="145"/>
  <c r="V11" i="145"/>
  <c r="U24" i="143"/>
  <c r="U16" i="143"/>
  <c r="U8" i="143"/>
  <c r="Y21" i="139"/>
  <c r="Y13" i="139"/>
  <c r="V19" i="142"/>
  <c r="V11" i="142"/>
  <c r="Z10" i="37"/>
  <c r="Z14" i="37"/>
  <c r="Z18" i="37"/>
  <c r="Z22" i="37"/>
  <c r="Z26" i="37"/>
  <c r="Z30" i="37"/>
  <c r="Z34" i="37"/>
  <c r="Z38" i="37"/>
  <c r="Z42" i="37"/>
  <c r="Z46" i="37"/>
  <c r="Z50" i="37"/>
  <c r="Z54" i="37"/>
  <c r="Z58" i="37"/>
  <c r="Z61" i="37"/>
  <c r="Z9" i="140"/>
  <c r="Z13" i="140"/>
  <c r="Z16" i="140"/>
  <c r="Z20" i="140"/>
  <c r="Z24" i="140"/>
  <c r="Z28" i="140"/>
  <c r="Z32" i="140"/>
  <c r="Z36" i="140"/>
  <c r="Z40" i="140"/>
  <c r="Z10" i="135"/>
  <c r="Z18" i="135"/>
  <c r="Z26" i="135"/>
  <c r="Z30" i="135"/>
  <c r="V14" i="134"/>
  <c r="V22" i="134"/>
  <c r="V30" i="134"/>
  <c r="Z6" i="135"/>
  <c r="Y23" i="139"/>
  <c r="V25" i="142"/>
  <c r="Z21" i="37"/>
  <c r="Z57" i="37"/>
  <c r="Z35" i="140"/>
  <c r="V24" i="134"/>
  <c r="V24" i="145"/>
  <c r="V16" i="145"/>
  <c r="V8" i="145"/>
  <c r="U21" i="143"/>
  <c r="U13" i="143"/>
  <c r="Y26" i="139"/>
  <c r="Y18" i="139"/>
  <c r="Y10" i="139"/>
  <c r="Y25" i="137"/>
  <c r="Y21" i="137"/>
  <c r="Y17" i="137"/>
  <c r="Y13" i="137"/>
  <c r="Y9" i="137"/>
  <c r="V22" i="142"/>
  <c r="V14" i="142"/>
  <c r="V6" i="142"/>
  <c r="Z7" i="135"/>
  <c r="Z15" i="135"/>
  <c r="Z23" i="135"/>
  <c r="V11" i="134"/>
  <c r="V19" i="134"/>
  <c r="V27" i="134"/>
  <c r="V36" i="134"/>
  <c r="V13" i="145"/>
  <c r="Y7" i="139"/>
  <c r="Z9" i="37"/>
  <c r="Z45" i="37"/>
  <c r="Z12" i="140"/>
  <c r="Z27" i="140"/>
  <c r="V8" i="134"/>
  <c r="Q42" i="142"/>
  <c r="Q64" i="142"/>
  <c r="Q72" i="142"/>
  <c r="Q73" i="134"/>
  <c r="Q65" i="134"/>
  <c r="Q43" i="134"/>
  <c r="U57" i="135"/>
  <c r="U49" i="135"/>
  <c r="U41" i="135"/>
  <c r="U33" i="135"/>
  <c r="U56" i="140"/>
  <c r="U48" i="140"/>
  <c r="Z6" i="37"/>
  <c r="U31" i="135"/>
  <c r="Q36" i="142"/>
  <c r="Q41" i="142"/>
  <c r="Q63" i="142"/>
  <c r="Q71" i="142"/>
  <c r="Q74" i="134"/>
  <c r="Q66" i="134"/>
  <c r="Q58" i="134"/>
  <c r="U58" i="135"/>
  <c r="U50" i="135"/>
  <c r="U42" i="135"/>
  <c r="U34" i="135"/>
  <c r="U57" i="140"/>
  <c r="U49" i="140"/>
  <c r="Q66" i="142"/>
  <c r="U55" i="135"/>
  <c r="Q40" i="142"/>
  <c r="Q62" i="142"/>
  <c r="Q70" i="142"/>
  <c r="Q75" i="134"/>
  <c r="Q67" i="134"/>
  <c r="Q59" i="134"/>
  <c r="U59" i="135"/>
  <c r="U51" i="135"/>
  <c r="U43" i="135"/>
  <c r="U35" i="135"/>
  <c r="U58" i="140"/>
  <c r="U50" i="140"/>
  <c r="Q71" i="134"/>
  <c r="Q41" i="134"/>
  <c r="U46" i="140"/>
  <c r="Q39" i="142"/>
  <c r="Q61" i="142"/>
  <c r="Q69" i="142"/>
  <c r="Q76" i="134"/>
  <c r="Q68" i="134"/>
  <c r="Q60" i="134"/>
  <c r="U52" i="135"/>
  <c r="U44" i="135"/>
  <c r="U36" i="135"/>
  <c r="U59" i="140"/>
  <c r="U51" i="140"/>
  <c r="U43" i="140"/>
  <c r="Q63" i="134"/>
  <c r="U54" i="140"/>
  <c r="Q60" i="142"/>
  <c r="Q68" i="142"/>
  <c r="Q69" i="134"/>
  <c r="Q61" i="134"/>
  <c r="U53" i="135"/>
  <c r="U45" i="135"/>
  <c r="U37" i="135"/>
  <c r="U60" i="140"/>
  <c r="U52" i="140"/>
  <c r="U44" i="140"/>
  <c r="Q74" i="142"/>
  <c r="U39" i="135"/>
  <c r="Q38" i="142"/>
  <c r="Q59" i="142"/>
  <c r="Q67" i="142"/>
  <c r="Q75" i="142"/>
  <c r="Q70" i="134"/>
  <c r="Q62" i="134"/>
  <c r="Q40" i="134"/>
  <c r="U54" i="135"/>
  <c r="U46" i="135"/>
  <c r="U38" i="135"/>
  <c r="U61" i="140"/>
  <c r="U53" i="140"/>
  <c r="U45" i="140"/>
  <c r="Q58" i="142"/>
  <c r="U47" i="135"/>
  <c r="Q37" i="142"/>
  <c r="Q57" i="142"/>
  <c r="Q65" i="142"/>
  <c r="Q73" i="142"/>
  <c r="Q72" i="134"/>
  <c r="Q64" i="134"/>
  <c r="Q42" i="134"/>
  <c r="U56" i="135"/>
  <c r="U48" i="135"/>
  <c r="U40" i="135"/>
  <c r="U32" i="135"/>
  <c r="U55" i="140"/>
  <c r="U47" i="140"/>
  <c r="AJ9" i="141"/>
  <c r="AJ14" i="141"/>
  <c r="AJ17" i="141"/>
  <c r="AJ20" i="141"/>
  <c r="AJ23" i="141"/>
  <c r="AJ26" i="141"/>
  <c r="AJ28" i="141"/>
  <c r="AJ31" i="141"/>
  <c r="AJ34" i="141"/>
  <c r="AJ8" i="141"/>
  <c r="AJ13" i="141"/>
  <c r="AJ16" i="141"/>
  <c r="AJ18" i="141"/>
  <c r="AJ22" i="141"/>
  <c r="AJ24" i="141"/>
  <c r="AJ29" i="141"/>
  <c r="AJ32" i="141"/>
  <c r="AJ35" i="141"/>
  <c r="AJ36" i="141"/>
  <c r="AJ11" i="141"/>
  <c r="AJ10" i="141"/>
  <c r="AJ6" i="141"/>
  <c r="AJ7" i="141"/>
  <c r="AJ12" i="141"/>
  <c r="AJ15" i="141"/>
  <c r="AJ19" i="141"/>
  <c r="AJ21" i="141"/>
  <c r="AJ25" i="141"/>
  <c r="AJ27" i="141"/>
  <c r="AJ30" i="141"/>
  <c r="AJ33" i="141"/>
  <c r="AK21" i="137"/>
  <c r="AK13" i="137"/>
  <c r="AP11" i="37"/>
  <c r="AP19" i="37"/>
  <c r="AP27" i="37"/>
  <c r="AP35" i="37"/>
  <c r="AP43" i="37"/>
  <c r="AP51" i="37"/>
  <c r="AQ10" i="140"/>
  <c r="AQ17" i="140"/>
  <c r="AQ25" i="140"/>
  <c r="AQ33" i="140"/>
  <c r="AQ41" i="140"/>
  <c r="AJ36" i="134"/>
  <c r="AQ34" i="140"/>
  <c r="AJ37" i="134"/>
  <c r="AQ13" i="140"/>
  <c r="AQ36" i="140"/>
  <c r="AJ39" i="134"/>
  <c r="AK25" i="137"/>
  <c r="AP7" i="37"/>
  <c r="AP31" i="37"/>
  <c r="AP47" i="37"/>
  <c r="AP62" i="37"/>
  <c r="AQ29" i="140"/>
  <c r="AG26" i="145"/>
  <c r="AG14" i="145"/>
  <c r="AG6" i="145"/>
  <c r="AG19" i="143"/>
  <c r="AG11" i="143"/>
  <c r="AL24" i="139"/>
  <c r="AL12" i="139"/>
  <c r="AK12" i="137"/>
  <c r="AP16" i="37"/>
  <c r="AP40" i="37"/>
  <c r="AQ30" i="140"/>
  <c r="AQ38" i="140"/>
  <c r="AJ8" i="134"/>
  <c r="AJ13" i="134"/>
  <c r="AJ19" i="134"/>
  <c r="AJ24" i="134"/>
  <c r="AJ30" i="134"/>
  <c r="AP49" i="37"/>
  <c r="AQ39" i="140"/>
  <c r="AG20" i="143"/>
  <c r="AL9" i="139"/>
  <c r="AP18" i="37"/>
  <c r="AP58" i="37"/>
  <c r="AQ40" i="140"/>
  <c r="AJ35" i="134"/>
  <c r="AG24" i="145"/>
  <c r="AG20" i="145"/>
  <c r="AG16" i="145"/>
  <c r="AG12" i="145"/>
  <c r="AG8" i="145"/>
  <c r="AG25" i="143"/>
  <c r="AG21" i="143"/>
  <c r="AG17" i="143"/>
  <c r="AG13" i="143"/>
  <c r="AG9" i="143"/>
  <c r="AL26" i="139"/>
  <c r="AL22" i="139"/>
  <c r="AL18" i="139"/>
  <c r="AL14" i="139"/>
  <c r="AL10" i="139"/>
  <c r="AL6" i="139"/>
  <c r="AK24" i="137"/>
  <c r="AK16" i="137"/>
  <c r="AK8" i="137"/>
  <c r="AP12" i="37"/>
  <c r="AP20" i="37"/>
  <c r="AP28" i="37"/>
  <c r="AP36" i="37"/>
  <c r="AP44" i="37"/>
  <c r="AP52" i="37"/>
  <c r="AP59" i="37"/>
  <c r="AQ11" i="140"/>
  <c r="AQ18" i="140"/>
  <c r="AQ26" i="140"/>
  <c r="AQ42" i="140"/>
  <c r="AP56" i="37"/>
  <c r="AJ9" i="134"/>
  <c r="AJ14" i="134"/>
  <c r="AJ17" i="134"/>
  <c r="AJ23" i="134"/>
  <c r="AJ28" i="134"/>
  <c r="AR6" i="135"/>
  <c r="AP9" i="37"/>
  <c r="AP17" i="37"/>
  <c r="AP57" i="37"/>
  <c r="AQ31" i="140"/>
  <c r="AG23" i="145"/>
  <c r="AG15" i="145"/>
  <c r="AG16" i="143"/>
  <c r="AL17" i="139"/>
  <c r="AP10" i="37"/>
  <c r="AP50" i="37"/>
  <c r="AQ32" i="140"/>
  <c r="AK19" i="137"/>
  <c r="AK11" i="137"/>
  <c r="AP13" i="37"/>
  <c r="AP21" i="37"/>
  <c r="AP29" i="37"/>
  <c r="AP37" i="37"/>
  <c r="AP45" i="37"/>
  <c r="AP53" i="37"/>
  <c r="AP60" i="37"/>
  <c r="AQ12" i="140"/>
  <c r="AQ19" i="140"/>
  <c r="AQ27" i="140"/>
  <c r="AQ35" i="140"/>
  <c r="AJ38" i="134"/>
  <c r="AJ25" i="142"/>
  <c r="AJ24" i="142"/>
  <c r="AJ22" i="142"/>
  <c r="AJ20" i="142"/>
  <c r="AJ18" i="142"/>
  <c r="AJ16" i="142"/>
  <c r="AJ14" i="142"/>
  <c r="AJ13" i="142"/>
  <c r="AJ12" i="142"/>
  <c r="AJ11" i="142"/>
  <c r="AJ10" i="142"/>
  <c r="AJ9" i="142"/>
  <c r="AJ8" i="142"/>
  <c r="AJ7" i="142"/>
  <c r="AJ6" i="142"/>
  <c r="AP14" i="37"/>
  <c r="AP22" i="37"/>
  <c r="AP30" i="37"/>
  <c r="AP38" i="37"/>
  <c r="AP46" i="37"/>
  <c r="AP54" i="37"/>
  <c r="AP61" i="37"/>
  <c r="AQ20" i="140"/>
  <c r="AQ28" i="140"/>
  <c r="AK17" i="137"/>
  <c r="AK9" i="137"/>
  <c r="AP15" i="37"/>
  <c r="AP23" i="37"/>
  <c r="AP39" i="37"/>
  <c r="AP55" i="37"/>
  <c r="AQ37" i="140"/>
  <c r="AJ6" i="134"/>
  <c r="AG22" i="145"/>
  <c r="AG18" i="145"/>
  <c r="AG10" i="145"/>
  <c r="AG23" i="143"/>
  <c r="AG15" i="143"/>
  <c r="AG7" i="143"/>
  <c r="AL16" i="139"/>
  <c r="AL8" i="139"/>
  <c r="AP8" i="37"/>
  <c r="AP32" i="37"/>
  <c r="AP48" i="37"/>
  <c r="AQ14" i="140"/>
  <c r="AJ11" i="134"/>
  <c r="AJ21" i="134"/>
  <c r="AJ26" i="134"/>
  <c r="AJ29" i="134"/>
  <c r="AJ33" i="134"/>
  <c r="AK23" i="137"/>
  <c r="AP41" i="37"/>
  <c r="AQ23" i="140"/>
  <c r="AG19" i="145"/>
  <c r="AG11" i="145"/>
  <c r="AG12" i="143"/>
  <c r="AL13" i="139"/>
  <c r="AK10" i="137"/>
  <c r="AP42" i="37"/>
  <c r="AQ24" i="140"/>
  <c r="AG25" i="145"/>
  <c r="AG21" i="145"/>
  <c r="AG17" i="145"/>
  <c r="AG13" i="145"/>
  <c r="AG9" i="145"/>
  <c r="AG26" i="143"/>
  <c r="AG22" i="143"/>
  <c r="AG18" i="143"/>
  <c r="AG14" i="143"/>
  <c r="AG10" i="143"/>
  <c r="AG6" i="143"/>
  <c r="AL23" i="139"/>
  <c r="AL19" i="139"/>
  <c r="AL15" i="139"/>
  <c r="AL11" i="139"/>
  <c r="AL7" i="139"/>
  <c r="AK22" i="137"/>
  <c r="AK14" i="137"/>
  <c r="AK6" i="137"/>
  <c r="AJ26" i="142"/>
  <c r="AJ23" i="142"/>
  <c r="AJ21" i="142"/>
  <c r="AJ19" i="142"/>
  <c r="AJ17" i="142"/>
  <c r="AJ15" i="142"/>
  <c r="AQ7" i="140"/>
  <c r="AJ10" i="134"/>
  <c r="AJ16" i="134"/>
  <c r="AJ20" i="134"/>
  <c r="AJ25" i="134"/>
  <c r="AJ32" i="134"/>
  <c r="AK7" i="137"/>
  <c r="AP25" i="37"/>
  <c r="AQ8" i="140"/>
  <c r="AQ6" i="140"/>
  <c r="AG7" i="145"/>
  <c r="AL25" i="139"/>
  <c r="AK26" i="137"/>
  <c r="AP34" i="37"/>
  <c r="AQ9" i="140"/>
  <c r="AQ21" i="140"/>
  <c r="AL20" i="139"/>
  <c r="AK20" i="137"/>
  <c r="AP24" i="37"/>
  <c r="AQ22" i="140"/>
  <c r="AJ7" i="134"/>
  <c r="AJ12" i="134"/>
  <c r="AJ15" i="134"/>
  <c r="AJ18" i="134"/>
  <c r="AJ22" i="134"/>
  <c r="AJ27" i="134"/>
  <c r="AJ31" i="134"/>
  <c r="AK15" i="137"/>
  <c r="AP33" i="37"/>
  <c r="AQ15" i="140"/>
  <c r="AJ34" i="134"/>
  <c r="AG24" i="143"/>
  <c r="AG8" i="143"/>
  <c r="AL21" i="139"/>
  <c r="AK18" i="137"/>
  <c r="AP26" i="37"/>
  <c r="AQ16" i="140"/>
  <c r="AP6" i="37"/>
  <c r="N39" i="145"/>
  <c r="N47" i="145"/>
  <c r="N34" i="145"/>
  <c r="N42" i="145"/>
  <c r="N50" i="145"/>
  <c r="N38" i="145"/>
  <c r="N37" i="145"/>
  <c r="N45" i="145"/>
  <c r="N46" i="145"/>
  <c r="N40" i="145"/>
  <c r="N48" i="145"/>
  <c r="N35" i="145"/>
  <c r="N43" i="145"/>
  <c r="N51" i="145"/>
  <c r="N33" i="145"/>
  <c r="N41" i="145"/>
  <c r="N49" i="145"/>
  <c r="N36" i="145"/>
  <c r="N44" i="145"/>
  <c r="AA49" i="139"/>
  <c r="AA51" i="139"/>
  <c r="AA52" i="139"/>
  <c r="AA50" i="139"/>
  <c r="AB49" i="139"/>
  <c r="AB51" i="139"/>
  <c r="AB50" i="139"/>
  <c r="Y32" i="143"/>
  <c r="AA35" i="143"/>
  <c r="Y40" i="143"/>
  <c r="AA43" i="143"/>
  <c r="Y48" i="143"/>
  <c r="AA51" i="143"/>
  <c r="Y36" i="145"/>
  <c r="AA39" i="145"/>
  <c r="Y44" i="145"/>
  <c r="AA47" i="145"/>
  <c r="AA32" i="143"/>
  <c r="Y37" i="143"/>
  <c r="AA40" i="143"/>
  <c r="Y45" i="143"/>
  <c r="AA48" i="143"/>
  <c r="Y33" i="145"/>
  <c r="AA36" i="145"/>
  <c r="Y41" i="145"/>
  <c r="AA44" i="145"/>
  <c r="Y49" i="145"/>
  <c r="Y34" i="143"/>
  <c r="AA37" i="143"/>
  <c r="Y42" i="143"/>
  <c r="AA45" i="143"/>
  <c r="Y50" i="143"/>
  <c r="AA33" i="145"/>
  <c r="Y38" i="145"/>
  <c r="AA41" i="145"/>
  <c r="Y46" i="145"/>
  <c r="AA49" i="145"/>
  <c r="Y31" i="143"/>
  <c r="AA34" i="143"/>
  <c r="Y39" i="143"/>
  <c r="AA42" i="143"/>
  <c r="Y47" i="143"/>
  <c r="AA50" i="143"/>
  <c r="Y35" i="145"/>
  <c r="AA38" i="145"/>
  <c r="Y43" i="145"/>
  <c r="AA46" i="145"/>
  <c r="Y51" i="145"/>
  <c r="AA31" i="143"/>
  <c r="Y36" i="143"/>
  <c r="AA39" i="143"/>
  <c r="Y44" i="143"/>
  <c r="AA47" i="143"/>
  <c r="AA35" i="145"/>
  <c r="Y40" i="145"/>
  <c r="AA43" i="145"/>
  <c r="Y48" i="145"/>
  <c r="AA51" i="145"/>
  <c r="Y33" i="143"/>
  <c r="AA36" i="143"/>
  <c r="Y41" i="143"/>
  <c r="AA44" i="143"/>
  <c r="Y49" i="143"/>
  <c r="Y37" i="145"/>
  <c r="AA40" i="145"/>
  <c r="Y45" i="145"/>
  <c r="AA48" i="145"/>
  <c r="Y30" i="143"/>
  <c r="AA33" i="143"/>
  <c r="Y38" i="143"/>
  <c r="AA41" i="143"/>
  <c r="Y46" i="143"/>
  <c r="AA49" i="143"/>
  <c r="Y34" i="145"/>
  <c r="AA37" i="145"/>
  <c r="Y42" i="145"/>
  <c r="AA45" i="145"/>
  <c r="Y50" i="145"/>
  <c r="AA30" i="143"/>
  <c r="Y35" i="143"/>
  <c r="AA38" i="143"/>
  <c r="Y43" i="143"/>
  <c r="AA46" i="143"/>
  <c r="Y51" i="143"/>
  <c r="AA34" i="145"/>
  <c r="Y39" i="145"/>
  <c r="AA42" i="145"/>
  <c r="Y47" i="145"/>
  <c r="AA50" i="145"/>
  <c r="M6" i="144"/>
  <c r="M49" i="144"/>
  <c r="M47" i="144"/>
  <c r="M45" i="144"/>
  <c r="M43" i="144"/>
  <c r="M41" i="144"/>
  <c r="M39" i="144"/>
  <c r="M37" i="144"/>
  <c r="M35" i="144"/>
  <c r="M33" i="144"/>
  <c r="M31" i="144"/>
  <c r="M29" i="144"/>
  <c r="M27" i="144"/>
  <c r="M25" i="144"/>
  <c r="M23" i="144"/>
  <c r="M21" i="144"/>
  <c r="M19" i="144"/>
  <c r="M17" i="144"/>
  <c r="M15" i="144"/>
  <c r="M13" i="144"/>
  <c r="M11" i="144"/>
  <c r="M9" i="144"/>
  <c r="M7" i="144"/>
  <c r="M50" i="144"/>
  <c r="M48" i="144"/>
  <c r="M46" i="144"/>
  <c r="M44" i="144"/>
  <c r="M42" i="144"/>
  <c r="M40" i="144"/>
  <c r="M38" i="144"/>
  <c r="M36" i="144"/>
  <c r="M34" i="144"/>
  <c r="M32" i="144"/>
  <c r="M30" i="144"/>
  <c r="M28" i="144"/>
  <c r="M26" i="144"/>
  <c r="M24" i="144"/>
  <c r="M22" i="144"/>
  <c r="M20" i="144"/>
  <c r="M18" i="144"/>
  <c r="M16" i="144"/>
  <c r="M14" i="144"/>
  <c r="M12" i="144"/>
  <c r="M10" i="144"/>
  <c r="M8" i="144"/>
  <c r="U52" i="139"/>
  <c r="V52" i="139"/>
  <c r="U36" i="144"/>
  <c r="M7" i="146"/>
  <c r="M10" i="146"/>
  <c r="M9" i="146"/>
  <c r="M8" i="146"/>
  <c r="M6" i="146"/>
  <c r="M164" i="133"/>
  <c r="M205" i="133"/>
  <c r="M220" i="133"/>
  <c r="M181" i="133"/>
  <c r="M207" i="133"/>
  <c r="M118" i="133"/>
  <c r="M130" i="133"/>
  <c r="M133" i="133"/>
  <c r="M211" i="133"/>
  <c r="M141" i="133"/>
  <c r="M170" i="133"/>
  <c r="M204" i="133"/>
  <c r="M185" i="133"/>
  <c r="M129" i="133"/>
  <c r="M159" i="133"/>
  <c r="M217" i="133"/>
  <c r="M147" i="133"/>
  <c r="M219" i="133"/>
  <c r="M120" i="133"/>
  <c r="M145" i="133"/>
  <c r="M152" i="133"/>
  <c r="M184" i="133"/>
  <c r="M127" i="133"/>
  <c r="M116" i="133"/>
  <c r="M148" i="133"/>
  <c r="M221" i="133"/>
  <c r="M161" i="133"/>
  <c r="M168" i="133"/>
  <c r="M172" i="133"/>
  <c r="M123" i="133"/>
  <c r="M134" i="133"/>
  <c r="M139" i="133"/>
  <c r="M196" i="133"/>
  <c r="M154" i="133"/>
  <c r="M167" i="133"/>
  <c r="M175" i="133"/>
  <c r="M121" i="133"/>
  <c r="M137" i="133"/>
  <c r="M156" i="133"/>
  <c r="M174" i="133"/>
  <c r="M158" i="133"/>
  <c r="M190" i="133"/>
  <c r="M209" i="133"/>
  <c r="M199" i="133"/>
  <c r="M212" i="133"/>
  <c r="M210" i="133"/>
  <c r="M197" i="133"/>
  <c r="M187" i="133"/>
  <c r="M144" i="133"/>
  <c r="M165" i="133"/>
  <c r="M183" i="133"/>
  <c r="M215" i="133"/>
  <c r="M201" i="133"/>
  <c r="M119" i="133"/>
  <c r="M160" i="133"/>
  <c r="M171" i="133"/>
  <c r="M208" i="133"/>
  <c r="M128" i="133"/>
  <c r="M198" i="133"/>
  <c r="M218" i="133"/>
  <c r="M216" i="133"/>
  <c r="U37" i="144" l="1"/>
  <c r="K143" i="128"/>
  <c r="L143" i="128" s="1"/>
  <c r="A143" i="128"/>
  <c r="K142" i="128"/>
  <c r="L142" i="128" s="1"/>
  <c r="A142" i="128"/>
  <c r="K141" i="128"/>
  <c r="L141" i="128" s="1"/>
  <c r="A141" i="128"/>
  <c r="K140" i="128"/>
  <c r="L140" i="128" s="1"/>
  <c r="A140" i="128"/>
  <c r="K139" i="128"/>
  <c r="L139" i="128" s="1"/>
  <c r="A139" i="128"/>
  <c r="K138" i="128"/>
  <c r="L138" i="128" s="1"/>
  <c r="A138" i="128"/>
  <c r="K137" i="128"/>
  <c r="L137" i="128" s="1"/>
  <c r="A137" i="128"/>
  <c r="K136" i="128"/>
  <c r="L136" i="128" s="1"/>
  <c r="A136" i="128"/>
  <c r="K135" i="128"/>
  <c r="L135" i="128" s="1"/>
  <c r="A135" i="128"/>
  <c r="K134" i="128"/>
  <c r="L134" i="128" s="1"/>
  <c r="A134" i="128"/>
  <c r="K133" i="128"/>
  <c r="L133" i="128" s="1"/>
  <c r="A133" i="128"/>
  <c r="K132" i="128"/>
  <c r="L132" i="128" s="1"/>
  <c r="A132" i="128"/>
  <c r="K131" i="128"/>
  <c r="L131" i="128" s="1"/>
  <c r="A131" i="128"/>
  <c r="K130" i="128"/>
  <c r="L130" i="128" s="1"/>
  <c r="A130" i="128"/>
  <c r="K129" i="128"/>
  <c r="L129" i="128" s="1"/>
  <c r="A129" i="128"/>
  <c r="K128" i="128"/>
  <c r="L128" i="128" s="1"/>
  <c r="A128" i="128"/>
  <c r="K127" i="128"/>
  <c r="L127" i="128" s="1"/>
  <c r="A127" i="128"/>
  <c r="K126" i="128"/>
  <c r="L126" i="128" s="1"/>
  <c r="A126" i="128"/>
  <c r="K125" i="128"/>
  <c r="L125" i="128" s="1"/>
  <c r="A125" i="128"/>
  <c r="K124" i="128"/>
  <c r="L124" i="128" s="1"/>
  <c r="A124" i="128"/>
  <c r="K123" i="128"/>
  <c r="L123" i="128" s="1"/>
  <c r="A123" i="128"/>
  <c r="K122" i="128"/>
  <c r="L122" i="128" s="1"/>
  <c r="A122" i="128"/>
  <c r="K121" i="128"/>
  <c r="L121" i="128" s="1"/>
  <c r="A121" i="128"/>
  <c r="K120" i="128"/>
  <c r="L120" i="128" s="1"/>
  <c r="A120" i="128"/>
  <c r="K119" i="128"/>
  <c r="L119" i="128" s="1"/>
  <c r="A119" i="128"/>
  <c r="K118" i="128"/>
  <c r="L118" i="128" s="1"/>
  <c r="A118" i="128"/>
  <c r="K117" i="128"/>
  <c r="L117" i="128" s="1"/>
  <c r="A117" i="128"/>
  <c r="A116" i="128"/>
  <c r="A115" i="128"/>
  <c r="A114" i="128"/>
  <c r="A113" i="128"/>
  <c r="A112" i="128"/>
  <c r="A111" i="128"/>
  <c r="A110" i="128"/>
  <c r="A109" i="128"/>
  <c r="A108" i="128"/>
  <c r="A107" i="128"/>
  <c r="A106" i="128"/>
  <c r="A105" i="128"/>
  <c r="A104" i="128"/>
  <c r="A103" i="128"/>
  <c r="A102" i="128"/>
  <c r="A101" i="128"/>
  <c r="A100" i="128"/>
  <c r="A99" i="128"/>
  <c r="A98" i="128"/>
  <c r="A97" i="128"/>
  <c r="A96" i="128"/>
  <c r="A95" i="128"/>
  <c r="A94" i="128"/>
  <c r="A93" i="128"/>
  <c r="A92" i="128"/>
  <c r="A91" i="128"/>
  <c r="A90" i="128"/>
  <c r="A89" i="128"/>
  <c r="A88" i="128"/>
  <c r="A87" i="128"/>
  <c r="A86" i="128"/>
  <c r="A85" i="128"/>
  <c r="A84" i="128"/>
  <c r="A83" i="128"/>
  <c r="A82" i="128"/>
  <c r="A81" i="128"/>
  <c r="A80" i="128"/>
  <c r="A79" i="128"/>
  <c r="A78" i="128"/>
  <c r="A77" i="128"/>
  <c r="A76" i="128"/>
  <c r="A75" i="128"/>
  <c r="A74" i="128"/>
  <c r="A73" i="128"/>
  <c r="A72" i="128"/>
  <c r="A71" i="128"/>
  <c r="A70" i="128"/>
  <c r="A69" i="128"/>
  <c r="A68" i="128"/>
  <c r="A67" i="128"/>
  <c r="A66" i="128"/>
  <c r="A65" i="128"/>
  <c r="A64" i="128"/>
  <c r="A63" i="128"/>
  <c r="A62" i="128"/>
  <c r="A61" i="128"/>
  <c r="A60" i="128"/>
  <c r="A59" i="128"/>
  <c r="A58" i="128"/>
  <c r="A57" i="128"/>
  <c r="A56" i="128"/>
  <c r="A55" i="128"/>
  <c r="A54" i="128"/>
  <c r="A53" i="128"/>
  <c r="A52" i="128"/>
  <c r="A51" i="128"/>
  <c r="A50" i="128"/>
  <c r="A49" i="128"/>
  <c r="A48" i="128"/>
  <c r="A47" i="128"/>
  <c r="A46" i="128"/>
  <c r="A45" i="128"/>
  <c r="A44" i="128"/>
  <c r="A43" i="128"/>
  <c r="A42" i="128"/>
  <c r="A41" i="128"/>
  <c r="A40" i="128"/>
  <c r="A39" i="128"/>
  <c r="A37" i="128"/>
  <c r="A36" i="128"/>
  <c r="A35" i="128"/>
  <c r="A34" i="128"/>
  <c r="A33" i="128"/>
  <c r="A32" i="128"/>
  <c r="A31" i="128"/>
  <c r="A30" i="128"/>
  <c r="A29" i="128"/>
  <c r="A28" i="128"/>
  <c r="A27" i="128"/>
  <c r="A26" i="128"/>
  <c r="A25" i="128"/>
  <c r="A24" i="128"/>
  <c r="A23" i="128"/>
  <c r="A22" i="128"/>
  <c r="A21" i="128"/>
  <c r="A20" i="128"/>
  <c r="A19" i="128"/>
  <c r="A18" i="128"/>
  <c r="A17" i="128"/>
  <c r="A16" i="128"/>
  <c r="A15" i="128"/>
  <c r="A14" i="128"/>
  <c r="A13" i="128"/>
  <c r="A12" i="128"/>
  <c r="A11" i="128"/>
  <c r="A10" i="128"/>
  <c r="A9" i="128"/>
  <c r="A8" i="128"/>
  <c r="A7" i="128"/>
  <c r="A6" i="128"/>
  <c r="M5" i="128"/>
  <c r="A2" i="128"/>
  <c r="A1" i="128" s="1"/>
  <c r="A1" i="124"/>
  <c r="A69" i="121"/>
  <c r="A68" i="121"/>
  <c r="A63" i="121"/>
  <c r="A62" i="121"/>
  <c r="A73" i="121"/>
  <c r="A75" i="121"/>
  <c r="A74" i="121"/>
  <c r="A17" i="121"/>
  <c r="A19" i="121"/>
  <c r="A18" i="121"/>
  <c r="A41" i="121"/>
  <c r="A40" i="121"/>
  <c r="A39" i="121"/>
  <c r="A38" i="121"/>
  <c r="A16" i="121"/>
  <c r="A15" i="121"/>
  <c r="A32" i="121"/>
  <c r="A31" i="121"/>
  <c r="A43" i="121"/>
  <c r="A42" i="121"/>
  <c r="A65" i="121"/>
  <c r="A64" i="121"/>
  <c r="A11" i="121"/>
  <c r="A56" i="121"/>
  <c r="A55" i="121"/>
  <c r="A67" i="121"/>
  <c r="A66" i="121"/>
  <c r="A54" i="121"/>
  <c r="A53" i="121"/>
  <c r="A52" i="121"/>
  <c r="A8" i="121"/>
  <c r="A7" i="121"/>
  <c r="A6" i="121"/>
  <c r="A14" i="121"/>
  <c r="A13" i="121"/>
  <c r="A12" i="121"/>
  <c r="A51" i="121"/>
  <c r="A50" i="121"/>
  <c r="A49" i="121"/>
  <c r="A72" i="121"/>
  <c r="A71" i="121"/>
  <c r="A70" i="121"/>
  <c r="A37" i="121"/>
  <c r="A36" i="121"/>
  <c r="A79" i="121"/>
  <c r="A78" i="121"/>
  <c r="A58" i="121"/>
  <c r="A57" i="121"/>
  <c r="A26" i="121"/>
  <c r="A25" i="121"/>
  <c r="A24" i="121"/>
  <c r="A48" i="121"/>
  <c r="A47" i="121"/>
  <c r="A46" i="121"/>
  <c r="A77" i="121"/>
  <c r="A76" i="121"/>
  <c r="A45" i="121"/>
  <c r="A44" i="121"/>
  <c r="A28" i="121"/>
  <c r="A27" i="121"/>
  <c r="A61" i="121"/>
  <c r="A60" i="121"/>
  <c r="A59" i="121"/>
  <c r="A20" i="121"/>
  <c r="A35" i="121"/>
  <c r="A34" i="121"/>
  <c r="A33" i="121"/>
  <c r="A10" i="121"/>
  <c r="A9" i="121"/>
  <c r="A23" i="121"/>
  <c r="A22" i="121"/>
  <c r="A21" i="121"/>
  <c r="A30" i="121"/>
  <c r="A29" i="121"/>
  <c r="A2" i="120"/>
  <c r="A1" i="120" s="1"/>
  <c r="A60" i="118"/>
  <c r="A59" i="118"/>
  <c r="A58" i="118"/>
  <c r="A57" i="118"/>
  <c r="A56" i="118"/>
  <c r="A55" i="118"/>
  <c r="A54" i="118"/>
  <c r="A53" i="118"/>
  <c r="A52" i="118"/>
  <c r="A51" i="118"/>
  <c r="A50" i="118"/>
  <c r="L49" i="118"/>
  <c r="A49" i="118"/>
  <c r="A48" i="118"/>
  <c r="L47" i="118"/>
  <c r="A47" i="118"/>
  <c r="A46" i="118"/>
  <c r="A45" i="118"/>
  <c r="A44" i="118"/>
  <c r="A43" i="118"/>
  <c r="L42" i="118"/>
  <c r="A42" i="118"/>
  <c r="A41" i="118"/>
  <c r="A40" i="118"/>
  <c r="A39" i="118"/>
  <c r="A38" i="118"/>
  <c r="A37" i="118"/>
  <c r="A36" i="118"/>
  <c r="A35" i="118"/>
  <c r="A34" i="118"/>
  <c r="A33" i="118"/>
  <c r="A32" i="118"/>
  <c r="L31" i="118"/>
  <c r="A31" i="118"/>
  <c r="A30" i="118"/>
  <c r="A29" i="118"/>
  <c r="A28" i="118"/>
  <c r="L27" i="118"/>
  <c r="A27" i="118"/>
  <c r="A26" i="118"/>
  <c r="A25" i="118"/>
  <c r="A24" i="118"/>
  <c r="L23" i="118"/>
  <c r="A23" i="118"/>
  <c r="A22" i="118"/>
  <c r="A21" i="118"/>
  <c r="A20" i="118"/>
  <c r="A19" i="118"/>
  <c r="A18" i="118"/>
  <c r="A17" i="118"/>
  <c r="A16" i="118"/>
  <c r="A15" i="118"/>
  <c r="A14" i="118"/>
  <c r="A13" i="118"/>
  <c r="A12" i="118"/>
  <c r="A11" i="118"/>
  <c r="A10" i="118"/>
  <c r="A9" i="118"/>
  <c r="A8" i="118"/>
  <c r="M52" i="118"/>
  <c r="A2" i="118"/>
  <c r="A1" i="118" s="1"/>
  <c r="K146" i="117"/>
  <c r="L146" i="117" s="1"/>
  <c r="A146" i="117"/>
  <c r="K145" i="117"/>
  <c r="L145" i="117" s="1"/>
  <c r="A145" i="117"/>
  <c r="K144" i="117"/>
  <c r="L144" i="117" s="1"/>
  <c r="A144" i="117"/>
  <c r="K143" i="117"/>
  <c r="L143" i="117" s="1"/>
  <c r="A143" i="117"/>
  <c r="K142" i="117"/>
  <c r="L142" i="117" s="1"/>
  <c r="A142" i="117"/>
  <c r="K141" i="117"/>
  <c r="L141" i="117" s="1"/>
  <c r="A141" i="117"/>
  <c r="K140" i="117"/>
  <c r="L140" i="117" s="1"/>
  <c r="A140" i="117"/>
  <c r="K139" i="117"/>
  <c r="L139" i="117" s="1"/>
  <c r="A139" i="117"/>
  <c r="K138" i="117"/>
  <c r="L138" i="117" s="1"/>
  <c r="A138" i="117"/>
  <c r="K137" i="117"/>
  <c r="L137" i="117" s="1"/>
  <c r="A137" i="117"/>
  <c r="K136" i="117"/>
  <c r="L136" i="117" s="1"/>
  <c r="A136" i="117"/>
  <c r="K135" i="117"/>
  <c r="L135" i="117" s="1"/>
  <c r="A135" i="117"/>
  <c r="K134" i="117"/>
  <c r="L134" i="117" s="1"/>
  <c r="A134" i="117"/>
  <c r="K133" i="117"/>
  <c r="L133" i="117" s="1"/>
  <c r="A133" i="117"/>
  <c r="K132" i="117"/>
  <c r="L132" i="117" s="1"/>
  <c r="A132" i="117"/>
  <c r="K131" i="117"/>
  <c r="L131" i="117" s="1"/>
  <c r="A131" i="117"/>
  <c r="K130" i="117"/>
  <c r="L130" i="117" s="1"/>
  <c r="A130" i="117"/>
  <c r="K129" i="117"/>
  <c r="L129" i="117" s="1"/>
  <c r="A129" i="117"/>
  <c r="K128" i="117"/>
  <c r="L128" i="117" s="1"/>
  <c r="A128" i="117"/>
  <c r="K127" i="117"/>
  <c r="L127" i="117" s="1"/>
  <c r="A127" i="117"/>
  <c r="K126" i="117"/>
  <c r="L126" i="117" s="1"/>
  <c r="A126" i="117"/>
  <c r="K125" i="117"/>
  <c r="L125" i="117" s="1"/>
  <c r="A125" i="117"/>
  <c r="K124" i="117"/>
  <c r="L124" i="117" s="1"/>
  <c r="A124" i="117"/>
  <c r="K123" i="117"/>
  <c r="L123" i="117" s="1"/>
  <c r="A123" i="117"/>
  <c r="K122" i="117"/>
  <c r="L122" i="117" s="1"/>
  <c r="A122" i="117"/>
  <c r="K121" i="117"/>
  <c r="L121" i="117" s="1"/>
  <c r="A121" i="117"/>
  <c r="K120" i="117"/>
  <c r="L120" i="117" s="1"/>
  <c r="A120" i="117"/>
  <c r="K119" i="117"/>
  <c r="L119" i="117" s="1"/>
  <c r="A119" i="117"/>
  <c r="K118" i="117"/>
  <c r="L118" i="117" s="1"/>
  <c r="A118" i="117"/>
  <c r="K117" i="117"/>
  <c r="L117" i="117" s="1"/>
  <c r="A117" i="117"/>
  <c r="K116" i="117"/>
  <c r="L116" i="117" s="1"/>
  <c r="A116" i="117"/>
  <c r="K115" i="117"/>
  <c r="L115" i="117" s="1"/>
  <c r="A115" i="117"/>
  <c r="K114" i="117"/>
  <c r="L114" i="117" s="1"/>
  <c r="A114" i="117"/>
  <c r="K113" i="117"/>
  <c r="L113" i="117" s="1"/>
  <c r="A113" i="117"/>
  <c r="K112" i="117"/>
  <c r="L112" i="117" s="1"/>
  <c r="A112" i="117"/>
  <c r="K111" i="117"/>
  <c r="L111" i="117" s="1"/>
  <c r="A111" i="117"/>
  <c r="K110" i="117"/>
  <c r="L110" i="117" s="1"/>
  <c r="A110" i="117"/>
  <c r="K109" i="117"/>
  <c r="L109" i="117" s="1"/>
  <c r="A109" i="117"/>
  <c r="K108" i="117"/>
  <c r="L108" i="117" s="1"/>
  <c r="A108" i="117"/>
  <c r="K107" i="117"/>
  <c r="L107" i="117" s="1"/>
  <c r="A107" i="117"/>
  <c r="K106" i="117"/>
  <c r="L106" i="117" s="1"/>
  <c r="A106" i="117"/>
  <c r="K105" i="117"/>
  <c r="L105" i="117" s="1"/>
  <c r="A105" i="117"/>
  <c r="K104" i="117"/>
  <c r="L104" i="117" s="1"/>
  <c r="A104" i="117"/>
  <c r="K103" i="117"/>
  <c r="L103" i="117" s="1"/>
  <c r="A103" i="117"/>
  <c r="K102" i="117"/>
  <c r="L102" i="117" s="1"/>
  <c r="A102" i="117"/>
  <c r="K101" i="117"/>
  <c r="L101" i="117" s="1"/>
  <c r="A101" i="117"/>
  <c r="K100" i="117"/>
  <c r="L100" i="117" s="1"/>
  <c r="A100" i="117"/>
  <c r="K99" i="117"/>
  <c r="L99" i="117" s="1"/>
  <c r="A99" i="117"/>
  <c r="K98" i="117"/>
  <c r="L98" i="117" s="1"/>
  <c r="A98" i="117"/>
  <c r="K97" i="117"/>
  <c r="L97" i="117" s="1"/>
  <c r="A97" i="117"/>
  <c r="K96" i="117"/>
  <c r="L96" i="117" s="1"/>
  <c r="A96" i="117"/>
  <c r="K95" i="117"/>
  <c r="L95" i="117" s="1"/>
  <c r="A95" i="117"/>
  <c r="K94" i="117"/>
  <c r="L94" i="117" s="1"/>
  <c r="A94" i="117"/>
  <c r="K93" i="117"/>
  <c r="L93" i="117" s="1"/>
  <c r="A93" i="117"/>
  <c r="K92" i="117"/>
  <c r="L92" i="117" s="1"/>
  <c r="A92" i="117"/>
  <c r="K91" i="117"/>
  <c r="L91" i="117" s="1"/>
  <c r="A91" i="117"/>
  <c r="K90" i="117"/>
  <c r="L90" i="117" s="1"/>
  <c r="A90" i="117"/>
  <c r="K89" i="117"/>
  <c r="L89" i="117" s="1"/>
  <c r="A89" i="117"/>
  <c r="K88" i="117"/>
  <c r="L88" i="117" s="1"/>
  <c r="A88" i="117"/>
  <c r="K87" i="117"/>
  <c r="L87" i="117" s="1"/>
  <c r="A87" i="117"/>
  <c r="K86" i="117"/>
  <c r="L86" i="117" s="1"/>
  <c r="A86" i="117"/>
  <c r="K85" i="117"/>
  <c r="L85" i="117" s="1"/>
  <c r="A85" i="117"/>
  <c r="K84" i="117"/>
  <c r="L84" i="117" s="1"/>
  <c r="A84" i="117"/>
  <c r="K83" i="117"/>
  <c r="L83" i="117" s="1"/>
  <c r="A83" i="117"/>
  <c r="K82" i="117"/>
  <c r="L82" i="117" s="1"/>
  <c r="A82" i="117"/>
  <c r="K81" i="117"/>
  <c r="L81" i="117" s="1"/>
  <c r="A81" i="117"/>
  <c r="K80" i="117"/>
  <c r="L80" i="117" s="1"/>
  <c r="A80" i="117"/>
  <c r="K79" i="117"/>
  <c r="L79" i="117" s="1"/>
  <c r="A79" i="117"/>
  <c r="K78" i="117"/>
  <c r="L78" i="117" s="1"/>
  <c r="A78" i="117"/>
  <c r="K77" i="117"/>
  <c r="L77" i="117" s="1"/>
  <c r="A77" i="117"/>
  <c r="K76" i="117"/>
  <c r="L76" i="117" s="1"/>
  <c r="A76" i="117"/>
  <c r="K75" i="117"/>
  <c r="L75" i="117" s="1"/>
  <c r="A75" i="117"/>
  <c r="K74" i="117"/>
  <c r="L74" i="117" s="1"/>
  <c r="A74" i="117"/>
  <c r="K73" i="117"/>
  <c r="L73" i="117" s="1"/>
  <c r="A73" i="117"/>
  <c r="K72" i="117"/>
  <c r="L72" i="117" s="1"/>
  <c r="A72" i="117"/>
  <c r="K71" i="117"/>
  <c r="L71" i="117" s="1"/>
  <c r="A71" i="117"/>
  <c r="K70" i="117"/>
  <c r="L70" i="117" s="1"/>
  <c r="A70" i="117"/>
  <c r="K69" i="117"/>
  <c r="L69" i="117" s="1"/>
  <c r="A69" i="117"/>
  <c r="K68" i="117"/>
  <c r="L68" i="117" s="1"/>
  <c r="A68" i="117"/>
  <c r="K67" i="117"/>
  <c r="L67" i="117" s="1"/>
  <c r="A67" i="117"/>
  <c r="K66" i="117"/>
  <c r="L66" i="117" s="1"/>
  <c r="A66" i="117"/>
  <c r="K65" i="117"/>
  <c r="L65" i="117" s="1"/>
  <c r="A65" i="117"/>
  <c r="K64" i="117"/>
  <c r="L64" i="117" s="1"/>
  <c r="A64" i="117"/>
  <c r="K63" i="117"/>
  <c r="L63" i="117" s="1"/>
  <c r="A63" i="117"/>
  <c r="K62" i="117"/>
  <c r="L62" i="117" s="1"/>
  <c r="A62" i="117"/>
  <c r="K61" i="117"/>
  <c r="L61" i="117" s="1"/>
  <c r="A61" i="117"/>
  <c r="L60" i="117"/>
  <c r="A60" i="117"/>
  <c r="L59" i="117"/>
  <c r="A59" i="117"/>
  <c r="L58" i="117"/>
  <c r="A58" i="117"/>
  <c r="L57" i="117"/>
  <c r="A57" i="117"/>
  <c r="L56" i="117"/>
  <c r="A56" i="117"/>
  <c r="L55" i="117"/>
  <c r="A55" i="117"/>
  <c r="L54" i="117"/>
  <c r="A54" i="117"/>
  <c r="L53" i="117"/>
  <c r="A53" i="117"/>
  <c r="L52" i="117"/>
  <c r="A52" i="117"/>
  <c r="L51" i="117"/>
  <c r="A51" i="117"/>
  <c r="L50" i="117"/>
  <c r="A50" i="117"/>
  <c r="L49" i="117"/>
  <c r="A49" i="117"/>
  <c r="L48" i="117"/>
  <c r="A48" i="117"/>
  <c r="L47" i="117"/>
  <c r="A47" i="117"/>
  <c r="L46" i="117"/>
  <c r="A46" i="117"/>
  <c r="L45" i="117"/>
  <c r="A45" i="117"/>
  <c r="L44" i="117"/>
  <c r="A44" i="117"/>
  <c r="L43" i="117"/>
  <c r="A43" i="117"/>
  <c r="L42" i="117"/>
  <c r="A42" i="117"/>
  <c r="L41" i="117"/>
  <c r="A41" i="117"/>
  <c r="L40" i="117"/>
  <c r="A40" i="117"/>
  <c r="L39" i="117"/>
  <c r="A39" i="117"/>
  <c r="L38" i="117"/>
  <c r="A38" i="117"/>
  <c r="L37" i="117"/>
  <c r="A37" i="117"/>
  <c r="L36" i="117"/>
  <c r="A36" i="117"/>
  <c r="L35" i="117"/>
  <c r="A35" i="117"/>
  <c r="L34" i="117"/>
  <c r="A34" i="117"/>
  <c r="L33" i="117"/>
  <c r="A33" i="117"/>
  <c r="L32" i="117"/>
  <c r="A32" i="117"/>
  <c r="L31" i="117"/>
  <c r="A31" i="117"/>
  <c r="L30" i="117"/>
  <c r="A30" i="117"/>
  <c r="L29" i="117"/>
  <c r="A29" i="117"/>
  <c r="L28" i="117"/>
  <c r="A28" i="117"/>
  <c r="L27" i="117"/>
  <c r="A27" i="117"/>
  <c r="L26" i="117"/>
  <c r="A26" i="117"/>
  <c r="L25" i="117"/>
  <c r="A25" i="117"/>
  <c r="L24" i="117"/>
  <c r="A24" i="117"/>
  <c r="L23" i="117"/>
  <c r="A23" i="117"/>
  <c r="L22" i="117"/>
  <c r="A22" i="117"/>
  <c r="L21" i="117"/>
  <c r="A21" i="117"/>
  <c r="L20" i="117"/>
  <c r="A20" i="117"/>
  <c r="L19" i="117"/>
  <c r="A19" i="117"/>
  <c r="L18" i="117"/>
  <c r="A18" i="117"/>
  <c r="L17" i="117"/>
  <c r="A17" i="117"/>
  <c r="L16" i="117"/>
  <c r="A16" i="117"/>
  <c r="L15" i="117"/>
  <c r="A15" i="117"/>
  <c r="L14" i="117"/>
  <c r="A14" i="117"/>
  <c r="L13" i="117"/>
  <c r="A13" i="117"/>
  <c r="L12" i="117"/>
  <c r="L11" i="117"/>
  <c r="L10" i="117"/>
  <c r="L9" i="117"/>
  <c r="L8" i="117"/>
  <c r="K7" i="117"/>
  <c r="L7" i="117" s="1"/>
  <c r="A7" i="117"/>
  <c r="K6" i="117"/>
  <c r="L6" i="117" s="1"/>
  <c r="A6" i="117"/>
  <c r="M5" i="117"/>
  <c r="A2" i="117"/>
  <c r="A1" i="117" s="1"/>
  <c r="K157" i="116"/>
  <c r="L157" i="116" s="1"/>
  <c r="A157" i="116"/>
  <c r="K156" i="116"/>
  <c r="L156" i="116" s="1"/>
  <c r="A156" i="116"/>
  <c r="K155" i="116"/>
  <c r="L155" i="116" s="1"/>
  <c r="A155" i="116"/>
  <c r="K154" i="116"/>
  <c r="L154" i="116" s="1"/>
  <c r="A154" i="116"/>
  <c r="K153" i="116"/>
  <c r="L153" i="116" s="1"/>
  <c r="A153" i="116"/>
  <c r="K152" i="116"/>
  <c r="L152" i="116" s="1"/>
  <c r="A152" i="116"/>
  <c r="K151" i="116"/>
  <c r="L151" i="116" s="1"/>
  <c r="A151" i="116"/>
  <c r="K150" i="116"/>
  <c r="L150" i="116" s="1"/>
  <c r="A150" i="116"/>
  <c r="K149" i="116"/>
  <c r="L149" i="116" s="1"/>
  <c r="A149" i="116"/>
  <c r="K148" i="116"/>
  <c r="L148" i="116" s="1"/>
  <c r="A148" i="116"/>
  <c r="K147" i="116"/>
  <c r="L147" i="116" s="1"/>
  <c r="A147" i="116"/>
  <c r="K146" i="116"/>
  <c r="L146" i="116" s="1"/>
  <c r="A146" i="116"/>
  <c r="K145" i="116"/>
  <c r="L145" i="116" s="1"/>
  <c r="A145" i="116"/>
  <c r="K144" i="116"/>
  <c r="L144" i="116" s="1"/>
  <c r="A144" i="116"/>
  <c r="K143" i="116"/>
  <c r="L143" i="116" s="1"/>
  <c r="A143" i="116"/>
  <c r="K142" i="116"/>
  <c r="L142" i="116" s="1"/>
  <c r="A142" i="116"/>
  <c r="K141" i="116"/>
  <c r="L141" i="116" s="1"/>
  <c r="A141" i="116"/>
  <c r="K140" i="116"/>
  <c r="L140" i="116" s="1"/>
  <c r="A140" i="116"/>
  <c r="K139" i="116"/>
  <c r="L139" i="116" s="1"/>
  <c r="A139" i="116"/>
  <c r="K138" i="116"/>
  <c r="L138" i="116" s="1"/>
  <c r="A138" i="116"/>
  <c r="K137" i="116"/>
  <c r="L137" i="116" s="1"/>
  <c r="A137" i="116"/>
  <c r="K136" i="116"/>
  <c r="L136" i="116" s="1"/>
  <c r="A136" i="116"/>
  <c r="K135" i="116"/>
  <c r="L135" i="116" s="1"/>
  <c r="A135" i="116"/>
  <c r="K134" i="116"/>
  <c r="L134" i="116" s="1"/>
  <c r="A134" i="116"/>
  <c r="K133" i="116"/>
  <c r="L133" i="116" s="1"/>
  <c r="A133" i="116"/>
  <c r="K132" i="116"/>
  <c r="L132" i="116" s="1"/>
  <c r="A132" i="116"/>
  <c r="K131" i="116"/>
  <c r="L131" i="116" s="1"/>
  <c r="A131" i="116"/>
  <c r="K130" i="116"/>
  <c r="L130" i="116" s="1"/>
  <c r="A130" i="116"/>
  <c r="K129" i="116"/>
  <c r="L129" i="116" s="1"/>
  <c r="A129" i="116"/>
  <c r="K128" i="116"/>
  <c r="L128" i="116" s="1"/>
  <c r="A128" i="116"/>
  <c r="K127" i="116"/>
  <c r="L127" i="116" s="1"/>
  <c r="A127" i="116"/>
  <c r="K126" i="116"/>
  <c r="L126" i="116" s="1"/>
  <c r="A126" i="116"/>
  <c r="K125" i="116"/>
  <c r="L125" i="116" s="1"/>
  <c r="A125" i="116"/>
  <c r="K124" i="116"/>
  <c r="L124" i="116" s="1"/>
  <c r="A124" i="116"/>
  <c r="K123" i="116"/>
  <c r="L123" i="116" s="1"/>
  <c r="A123" i="116"/>
  <c r="K122" i="116"/>
  <c r="L122" i="116" s="1"/>
  <c r="A122" i="116"/>
  <c r="K121" i="116"/>
  <c r="L121" i="116" s="1"/>
  <c r="A121" i="116"/>
  <c r="K120" i="116"/>
  <c r="L120" i="116" s="1"/>
  <c r="A120" i="116"/>
  <c r="K119" i="116"/>
  <c r="L119" i="116" s="1"/>
  <c r="A119" i="116"/>
  <c r="K118" i="116"/>
  <c r="L118" i="116" s="1"/>
  <c r="A118" i="116"/>
  <c r="K117" i="116"/>
  <c r="L117" i="116" s="1"/>
  <c r="A117" i="116"/>
  <c r="K116" i="116"/>
  <c r="L116" i="116" s="1"/>
  <c r="A116" i="116"/>
  <c r="K115" i="116"/>
  <c r="L115" i="116" s="1"/>
  <c r="A115" i="116"/>
  <c r="K114" i="116"/>
  <c r="L114" i="116" s="1"/>
  <c r="A114" i="116"/>
  <c r="K113" i="116"/>
  <c r="L113" i="116" s="1"/>
  <c r="A113" i="116"/>
  <c r="K112" i="116"/>
  <c r="L112" i="116" s="1"/>
  <c r="A112" i="116"/>
  <c r="K111" i="116"/>
  <c r="L111" i="116" s="1"/>
  <c r="A111" i="116"/>
  <c r="K110" i="116"/>
  <c r="L110" i="116" s="1"/>
  <c r="A110" i="116"/>
  <c r="K109" i="116"/>
  <c r="L109" i="116" s="1"/>
  <c r="A109" i="116"/>
  <c r="K108" i="116"/>
  <c r="L108" i="116" s="1"/>
  <c r="A108" i="116"/>
  <c r="K107" i="116"/>
  <c r="L107" i="116" s="1"/>
  <c r="A107" i="116"/>
  <c r="K106" i="116"/>
  <c r="L106" i="116" s="1"/>
  <c r="A106" i="116"/>
  <c r="A105" i="116"/>
  <c r="A104" i="116"/>
  <c r="A103" i="116"/>
  <c r="A102" i="116"/>
  <c r="A101" i="116"/>
  <c r="L100" i="116"/>
  <c r="A100" i="116"/>
  <c r="L99" i="116"/>
  <c r="A99" i="116"/>
  <c r="L98" i="116"/>
  <c r="A98" i="116"/>
  <c r="L97" i="116"/>
  <c r="A97" i="116"/>
  <c r="L96" i="116"/>
  <c r="A96" i="116"/>
  <c r="L95" i="116"/>
  <c r="A95" i="116"/>
  <c r="L94" i="116"/>
  <c r="A94" i="116"/>
  <c r="L93" i="116"/>
  <c r="A93" i="116"/>
  <c r="L92" i="116"/>
  <c r="A92" i="116"/>
  <c r="L91" i="116"/>
  <c r="A91" i="116"/>
  <c r="L90" i="116"/>
  <c r="A90" i="116"/>
  <c r="L89" i="116"/>
  <c r="A89" i="116"/>
  <c r="L88" i="116"/>
  <c r="A88" i="116"/>
  <c r="L87" i="116"/>
  <c r="A87" i="116"/>
  <c r="L86" i="116"/>
  <c r="A86" i="116"/>
  <c r="L85" i="116"/>
  <c r="A85" i="116"/>
  <c r="L84" i="116"/>
  <c r="A84" i="116"/>
  <c r="L83" i="116"/>
  <c r="A83" i="116"/>
  <c r="L82" i="116"/>
  <c r="A82" i="116"/>
  <c r="L81" i="116"/>
  <c r="A81" i="116"/>
  <c r="L80" i="116"/>
  <c r="A80" i="116"/>
  <c r="L79" i="116"/>
  <c r="A79" i="116"/>
  <c r="L78" i="116"/>
  <c r="A78" i="116"/>
  <c r="L77" i="116"/>
  <c r="A77" i="116"/>
  <c r="L76" i="116"/>
  <c r="A76" i="116"/>
  <c r="L75" i="116"/>
  <c r="A75" i="116"/>
  <c r="L74" i="116"/>
  <c r="A74" i="116"/>
  <c r="L73" i="116"/>
  <c r="A73" i="116"/>
  <c r="L72" i="116"/>
  <c r="A72" i="116"/>
  <c r="L71" i="116"/>
  <c r="A71" i="116"/>
  <c r="L70" i="116"/>
  <c r="A70" i="116"/>
  <c r="L69" i="116"/>
  <c r="A69" i="116"/>
  <c r="L68" i="116"/>
  <c r="A68" i="116"/>
  <c r="L67" i="116"/>
  <c r="A67" i="116"/>
  <c r="L66" i="116"/>
  <c r="L65" i="116"/>
  <c r="L64" i="116"/>
  <c r="L63" i="116"/>
  <c r="L62" i="116"/>
  <c r="K105" i="116"/>
  <c r="L61" i="116" s="1"/>
  <c r="K104" i="116"/>
  <c r="L60" i="116" s="1"/>
  <c r="L59" i="116"/>
  <c r="K103" i="116"/>
  <c r="L103" i="116" s="1"/>
  <c r="K102" i="116"/>
  <c r="L58" i="116" s="1"/>
  <c r="K101" i="116"/>
  <c r="L57" i="116" s="1"/>
  <c r="L56" i="116"/>
  <c r="L55" i="116"/>
  <c r="L54" i="116"/>
  <c r="L53" i="116"/>
  <c r="L52" i="116"/>
  <c r="L51" i="116"/>
  <c r="L50" i="116"/>
  <c r="L38" i="116"/>
  <c r="L37" i="116"/>
  <c r="L36" i="116"/>
  <c r="L35" i="116"/>
  <c r="L34" i="116"/>
  <c r="L33" i="116"/>
  <c r="L32" i="116"/>
  <c r="L31" i="116"/>
  <c r="L30" i="116"/>
  <c r="L29" i="116"/>
  <c r="L28" i="116"/>
  <c r="L27" i="116"/>
  <c r="L26" i="116"/>
  <c r="L25" i="116"/>
  <c r="L24" i="116"/>
  <c r="L23" i="116"/>
  <c r="L22" i="116"/>
  <c r="L21" i="116"/>
  <c r="L20" i="116"/>
  <c r="L19" i="116"/>
  <c r="L18" i="116"/>
  <c r="L17" i="116"/>
  <c r="L16" i="116"/>
  <c r="L15" i="116"/>
  <c r="L14" i="116"/>
  <c r="L13" i="116"/>
  <c r="L12" i="116"/>
  <c r="L11" i="116"/>
  <c r="L10" i="116"/>
  <c r="L9" i="116"/>
  <c r="L8" i="116"/>
  <c r="K7" i="116"/>
  <c r="L7" i="116" s="1"/>
  <c r="A7" i="116"/>
  <c r="K6" i="116"/>
  <c r="L6" i="116" s="1"/>
  <c r="A6" i="116"/>
  <c r="M5" i="116"/>
  <c r="A2" i="116"/>
  <c r="A1" i="116" s="1"/>
  <c r="A130" i="114"/>
  <c r="A129" i="114"/>
  <c r="A128" i="114"/>
  <c r="A127" i="114"/>
  <c r="A126" i="114"/>
  <c r="A125" i="114"/>
  <c r="A124" i="114"/>
  <c r="A123" i="114"/>
  <c r="A122" i="114"/>
  <c r="A121" i="114"/>
  <c r="A120" i="114"/>
  <c r="A119" i="114"/>
  <c r="A118" i="114"/>
  <c r="A117" i="114"/>
  <c r="A116" i="114"/>
  <c r="L99" i="114"/>
  <c r="A99" i="114"/>
  <c r="L10" i="114"/>
  <c r="A10" i="114"/>
  <c r="L110" i="114"/>
  <c r="A110" i="114"/>
  <c r="L98" i="114"/>
  <c r="A98" i="114"/>
  <c r="L9" i="114"/>
  <c r="A9" i="114"/>
  <c r="L101" i="114"/>
  <c r="A101" i="114"/>
  <c r="L109" i="114"/>
  <c r="A109" i="114"/>
  <c r="L100" i="114"/>
  <c r="A100" i="114"/>
  <c r="L113" i="114"/>
  <c r="A113" i="114"/>
  <c r="L62" i="114"/>
  <c r="A62" i="114"/>
  <c r="L88" i="114"/>
  <c r="A88" i="114"/>
  <c r="L56" i="114"/>
  <c r="A56" i="114"/>
  <c r="L65" i="114"/>
  <c r="A65" i="114"/>
  <c r="L83" i="114"/>
  <c r="A83" i="114"/>
  <c r="L85" i="114"/>
  <c r="A85" i="114"/>
  <c r="L74" i="114"/>
  <c r="A74" i="114"/>
  <c r="A103" i="114"/>
  <c r="A24" i="114"/>
  <c r="A112" i="114"/>
  <c r="A52" i="114"/>
  <c r="A15" i="114"/>
  <c r="A37" i="114"/>
  <c r="A64" i="114"/>
  <c r="A82" i="114"/>
  <c r="A8" i="114"/>
  <c r="L78" i="114"/>
  <c r="A78" i="114"/>
  <c r="L95" i="114"/>
  <c r="A95" i="114"/>
  <c r="L108" i="114"/>
  <c r="A108" i="114"/>
  <c r="L61" i="114"/>
  <c r="A61" i="114"/>
  <c r="L87" i="114"/>
  <c r="A87" i="114"/>
  <c r="L55" i="114"/>
  <c r="A55" i="114"/>
  <c r="L73" i="114"/>
  <c r="A73" i="114"/>
  <c r="L84" i="114"/>
  <c r="A84" i="114"/>
  <c r="L102" i="114"/>
  <c r="A102" i="114"/>
  <c r="L41" i="114"/>
  <c r="A41" i="114"/>
  <c r="L97" i="114"/>
  <c r="A97" i="114"/>
  <c r="L23" i="114"/>
  <c r="A23" i="114"/>
  <c r="L111" i="114"/>
  <c r="A111" i="114"/>
  <c r="L26" i="114"/>
  <c r="A26" i="114"/>
  <c r="L51" i="114"/>
  <c r="A51" i="114"/>
  <c r="L14" i="114"/>
  <c r="A14" i="114"/>
  <c r="L28" i="114"/>
  <c r="A28" i="114"/>
  <c r="L36" i="114"/>
  <c r="A36" i="114"/>
  <c r="L63" i="114"/>
  <c r="A63" i="114"/>
  <c r="L7" i="114"/>
  <c r="A7" i="114"/>
  <c r="L77" i="114"/>
  <c r="A77" i="114"/>
  <c r="L72" i="114"/>
  <c r="A72" i="114"/>
  <c r="L94" i="114"/>
  <c r="A94" i="114"/>
  <c r="L107" i="114"/>
  <c r="A107" i="114"/>
  <c r="L21" i="114"/>
  <c r="A21" i="114"/>
  <c r="L60" i="114"/>
  <c r="A60" i="114"/>
  <c r="L86" i="114"/>
  <c r="A86" i="114"/>
  <c r="L57" i="114"/>
  <c r="A57" i="114"/>
  <c r="L54" i="114"/>
  <c r="A54" i="114"/>
  <c r="L43" i="114"/>
  <c r="A43" i="114"/>
  <c r="L40" i="114"/>
  <c r="A40" i="114"/>
  <c r="L96" i="114"/>
  <c r="A96" i="114"/>
  <c r="L22" i="114"/>
  <c r="A22" i="114"/>
  <c r="L25" i="114"/>
  <c r="A25" i="114"/>
  <c r="L66" i="114"/>
  <c r="A66" i="114"/>
  <c r="L50" i="114"/>
  <c r="A50" i="114"/>
  <c r="L27" i="114"/>
  <c r="A27" i="114"/>
  <c r="L35" i="114"/>
  <c r="A35" i="114"/>
  <c r="L6" i="114"/>
  <c r="A6" i="114"/>
  <c r="L76" i="114"/>
  <c r="A76" i="114"/>
  <c r="L93" i="114"/>
  <c r="A93" i="114"/>
  <c r="L106" i="114"/>
  <c r="A106" i="114"/>
  <c r="L20" i="114"/>
  <c r="A20" i="114"/>
  <c r="L42" i="114"/>
  <c r="A42" i="114"/>
  <c r="L90" i="114"/>
  <c r="A90" i="114"/>
  <c r="L39" i="114"/>
  <c r="A39" i="114"/>
  <c r="L49" i="114"/>
  <c r="A49" i="114"/>
  <c r="L13" i="114"/>
  <c r="A13" i="114"/>
  <c r="L31" i="114"/>
  <c r="A31" i="114"/>
  <c r="L81" i="114"/>
  <c r="A81" i="114"/>
  <c r="L34" i="114"/>
  <c r="A34" i="114"/>
  <c r="L46" i="114"/>
  <c r="A46" i="114"/>
  <c r="L17" i="114"/>
  <c r="A17" i="114"/>
  <c r="L89" i="114"/>
  <c r="A89" i="114"/>
  <c r="L38" i="114"/>
  <c r="A38" i="114"/>
  <c r="L48" i="114"/>
  <c r="A48" i="114"/>
  <c r="L92" i="114"/>
  <c r="A92" i="114"/>
  <c r="L71" i="114"/>
  <c r="A71" i="114"/>
  <c r="L115" i="114"/>
  <c r="A115" i="114"/>
  <c r="L59" i="114"/>
  <c r="A59" i="114"/>
  <c r="L12" i="114"/>
  <c r="A12" i="114"/>
  <c r="L30" i="114"/>
  <c r="A30" i="114"/>
  <c r="L19" i="114"/>
  <c r="A19" i="114"/>
  <c r="L80" i="114"/>
  <c r="A80" i="114"/>
  <c r="L45" i="114"/>
  <c r="A45" i="114"/>
  <c r="L33" i="114"/>
  <c r="A33" i="114"/>
  <c r="L105" i="114"/>
  <c r="A105" i="114"/>
  <c r="L68" i="114"/>
  <c r="A68" i="114"/>
  <c r="L16" i="114"/>
  <c r="A16" i="114"/>
  <c r="L47" i="114"/>
  <c r="A47" i="114"/>
  <c r="L91" i="114"/>
  <c r="A91" i="114"/>
  <c r="L70" i="114"/>
  <c r="A70" i="114"/>
  <c r="L75" i="114"/>
  <c r="A75" i="114"/>
  <c r="L114" i="114"/>
  <c r="A114" i="114"/>
  <c r="L58" i="114"/>
  <c r="A58" i="114"/>
  <c r="L11" i="114"/>
  <c r="A11" i="114"/>
  <c r="L29" i="114"/>
  <c r="A29" i="114"/>
  <c r="L18" i="114"/>
  <c r="A18" i="114"/>
  <c r="L79" i="114"/>
  <c r="A79" i="114"/>
  <c r="L53" i="114"/>
  <c r="A53" i="114"/>
  <c r="L32" i="114"/>
  <c r="A32" i="114"/>
  <c r="L44" i="114"/>
  <c r="A44" i="114"/>
  <c r="L104" i="114"/>
  <c r="A104" i="114"/>
  <c r="L69" i="114"/>
  <c r="A69" i="114"/>
  <c r="L67" i="114"/>
  <c r="A67" i="114"/>
  <c r="M5" i="114"/>
  <c r="A2" i="114"/>
  <c r="A1" i="114" s="1"/>
  <c r="K146" i="113"/>
  <c r="L146" i="113" s="1"/>
  <c r="A146" i="113"/>
  <c r="K145" i="113"/>
  <c r="L145" i="113" s="1"/>
  <c r="A145" i="113"/>
  <c r="K144" i="113"/>
  <c r="L144" i="113" s="1"/>
  <c r="A144" i="113"/>
  <c r="K143" i="113"/>
  <c r="L143" i="113" s="1"/>
  <c r="A143" i="113"/>
  <c r="K142" i="113"/>
  <c r="L142" i="113" s="1"/>
  <c r="A142" i="113"/>
  <c r="K141" i="113"/>
  <c r="L141" i="113" s="1"/>
  <c r="A141" i="113"/>
  <c r="K140" i="113"/>
  <c r="L140" i="113" s="1"/>
  <c r="A140" i="113"/>
  <c r="K139" i="113"/>
  <c r="L139" i="113" s="1"/>
  <c r="A139" i="113"/>
  <c r="K138" i="113"/>
  <c r="L138" i="113" s="1"/>
  <c r="A138" i="113"/>
  <c r="K137" i="113"/>
  <c r="L137" i="113" s="1"/>
  <c r="A137" i="113"/>
  <c r="K136" i="113"/>
  <c r="L136" i="113" s="1"/>
  <c r="A136" i="113"/>
  <c r="K135" i="113"/>
  <c r="L135" i="113" s="1"/>
  <c r="A135" i="113"/>
  <c r="K134" i="113"/>
  <c r="L134" i="113" s="1"/>
  <c r="A134" i="113"/>
  <c r="K133" i="113"/>
  <c r="L133" i="113" s="1"/>
  <c r="A133" i="113"/>
  <c r="K132" i="113"/>
  <c r="L132" i="113" s="1"/>
  <c r="A132" i="113"/>
  <c r="K131" i="113"/>
  <c r="L131" i="113" s="1"/>
  <c r="A131" i="113"/>
  <c r="K130" i="113"/>
  <c r="L130" i="113" s="1"/>
  <c r="A130" i="113"/>
  <c r="K129" i="113"/>
  <c r="L129" i="113" s="1"/>
  <c r="A129" i="113"/>
  <c r="K128" i="113"/>
  <c r="L128" i="113" s="1"/>
  <c r="A128" i="113"/>
  <c r="K127" i="113"/>
  <c r="L127" i="113" s="1"/>
  <c r="A127" i="113"/>
  <c r="K126" i="113"/>
  <c r="L126" i="113" s="1"/>
  <c r="A126" i="113"/>
  <c r="K125" i="113"/>
  <c r="L125" i="113" s="1"/>
  <c r="A125" i="113"/>
  <c r="K124" i="113"/>
  <c r="L124" i="113" s="1"/>
  <c r="A124" i="113"/>
  <c r="K123" i="113"/>
  <c r="L123" i="113" s="1"/>
  <c r="A123" i="113"/>
  <c r="K122" i="113"/>
  <c r="L122" i="113" s="1"/>
  <c r="A122" i="113"/>
  <c r="K121" i="113"/>
  <c r="L121" i="113" s="1"/>
  <c r="A121" i="113"/>
  <c r="K120" i="113"/>
  <c r="L120" i="113" s="1"/>
  <c r="A120" i="113"/>
  <c r="K119" i="113"/>
  <c r="L119" i="113" s="1"/>
  <c r="A119" i="113"/>
  <c r="K118" i="113"/>
  <c r="L118" i="113" s="1"/>
  <c r="A118" i="113"/>
  <c r="K117" i="113"/>
  <c r="L117" i="113" s="1"/>
  <c r="A117" i="113"/>
  <c r="K116" i="113"/>
  <c r="L116" i="113" s="1"/>
  <c r="A116" i="113"/>
  <c r="K115" i="113"/>
  <c r="L115" i="113" s="1"/>
  <c r="A115" i="113"/>
  <c r="K114" i="113"/>
  <c r="L114" i="113" s="1"/>
  <c r="A114" i="113"/>
  <c r="K113" i="113"/>
  <c r="L113" i="113" s="1"/>
  <c r="A113" i="113"/>
  <c r="K112" i="113"/>
  <c r="L112" i="113" s="1"/>
  <c r="A112" i="113"/>
  <c r="K111" i="113"/>
  <c r="L111" i="113" s="1"/>
  <c r="A111" i="113"/>
  <c r="K110" i="113"/>
  <c r="L110" i="113" s="1"/>
  <c r="A110" i="113"/>
  <c r="K109" i="113"/>
  <c r="L109" i="113" s="1"/>
  <c r="A109" i="113"/>
  <c r="K108" i="113"/>
  <c r="L108" i="113" s="1"/>
  <c r="A108" i="113"/>
  <c r="K107" i="113"/>
  <c r="L107" i="113" s="1"/>
  <c r="A107" i="113"/>
  <c r="K106" i="113"/>
  <c r="L106" i="113" s="1"/>
  <c r="A106" i="113"/>
  <c r="K105" i="113"/>
  <c r="L105" i="113" s="1"/>
  <c r="A105" i="113"/>
  <c r="K104" i="113"/>
  <c r="L104" i="113" s="1"/>
  <c r="A104" i="113"/>
  <c r="K103" i="113"/>
  <c r="L103" i="113" s="1"/>
  <c r="A103" i="113"/>
  <c r="K102" i="113"/>
  <c r="L102" i="113" s="1"/>
  <c r="A102" i="113"/>
  <c r="K101" i="113"/>
  <c r="L101" i="113" s="1"/>
  <c r="A101" i="113"/>
  <c r="K100" i="113"/>
  <c r="L100" i="113" s="1"/>
  <c r="A100" i="113"/>
  <c r="K99" i="113"/>
  <c r="L99" i="113" s="1"/>
  <c r="A99" i="113"/>
  <c r="K98" i="113"/>
  <c r="L98" i="113" s="1"/>
  <c r="A98" i="113"/>
  <c r="K97" i="113"/>
  <c r="L97" i="113" s="1"/>
  <c r="A97" i="113"/>
  <c r="K96" i="113"/>
  <c r="L96" i="113" s="1"/>
  <c r="A96" i="113"/>
  <c r="K95" i="113"/>
  <c r="L95" i="113" s="1"/>
  <c r="A95" i="113"/>
  <c r="K94" i="113"/>
  <c r="L94" i="113" s="1"/>
  <c r="A94" i="113"/>
  <c r="K93" i="113"/>
  <c r="L93" i="113" s="1"/>
  <c r="A93" i="113"/>
  <c r="K92" i="113"/>
  <c r="L92" i="113" s="1"/>
  <c r="A92" i="113"/>
  <c r="K91" i="113"/>
  <c r="L91" i="113" s="1"/>
  <c r="A91" i="113"/>
  <c r="K90" i="113"/>
  <c r="L90" i="113" s="1"/>
  <c r="A90" i="113"/>
  <c r="K89" i="113"/>
  <c r="L89" i="113" s="1"/>
  <c r="A89" i="113"/>
  <c r="K88" i="113"/>
  <c r="L88" i="113" s="1"/>
  <c r="A88" i="113"/>
  <c r="K87" i="113"/>
  <c r="L87" i="113" s="1"/>
  <c r="A87" i="113"/>
  <c r="K86" i="113"/>
  <c r="L86" i="113" s="1"/>
  <c r="A86" i="113"/>
  <c r="K85" i="113"/>
  <c r="L85" i="113" s="1"/>
  <c r="A85" i="113"/>
  <c r="K84" i="113"/>
  <c r="L84" i="113" s="1"/>
  <c r="A84" i="113"/>
  <c r="K83" i="113"/>
  <c r="L83" i="113" s="1"/>
  <c r="A83" i="113"/>
  <c r="K82" i="113"/>
  <c r="L82" i="113" s="1"/>
  <c r="A82" i="113"/>
  <c r="K81" i="113"/>
  <c r="L81" i="113" s="1"/>
  <c r="A81" i="113"/>
  <c r="K80" i="113"/>
  <c r="L80" i="113" s="1"/>
  <c r="A80" i="113"/>
  <c r="K79" i="113"/>
  <c r="L79" i="113" s="1"/>
  <c r="A79" i="113"/>
  <c r="K78" i="113"/>
  <c r="L78" i="113" s="1"/>
  <c r="A78" i="113"/>
  <c r="K77" i="113"/>
  <c r="L77" i="113" s="1"/>
  <c r="A77" i="113"/>
  <c r="K76" i="113"/>
  <c r="L76" i="113" s="1"/>
  <c r="A76" i="113"/>
  <c r="K75" i="113"/>
  <c r="L75" i="113" s="1"/>
  <c r="A75" i="113"/>
  <c r="K74" i="113"/>
  <c r="L74" i="113" s="1"/>
  <c r="A74" i="113"/>
  <c r="K73" i="113"/>
  <c r="L73" i="113" s="1"/>
  <c r="A73" i="113"/>
  <c r="K72" i="113"/>
  <c r="L72" i="113" s="1"/>
  <c r="A72" i="113"/>
  <c r="K71" i="113"/>
  <c r="L71" i="113" s="1"/>
  <c r="A71" i="113"/>
  <c r="K70" i="113"/>
  <c r="L70" i="113" s="1"/>
  <c r="A70" i="113"/>
  <c r="K69" i="113"/>
  <c r="L69" i="113" s="1"/>
  <c r="A69" i="113"/>
  <c r="K68" i="113"/>
  <c r="L68" i="113" s="1"/>
  <c r="A68" i="113"/>
  <c r="K67" i="113"/>
  <c r="L67" i="113" s="1"/>
  <c r="A67" i="113"/>
  <c r="L66" i="113"/>
  <c r="A66" i="113"/>
  <c r="L65" i="113"/>
  <c r="A65" i="113"/>
  <c r="L64" i="113"/>
  <c r="A64" i="113"/>
  <c r="L63" i="113"/>
  <c r="A63" i="113"/>
  <c r="L62" i="113"/>
  <c r="A62" i="113"/>
  <c r="L61" i="113"/>
  <c r="A61" i="113"/>
  <c r="L60" i="113"/>
  <c r="A60" i="113"/>
  <c r="L59" i="113"/>
  <c r="A59" i="113"/>
  <c r="L58" i="113"/>
  <c r="A58" i="113"/>
  <c r="L57" i="113"/>
  <c r="A57" i="113"/>
  <c r="L56" i="113"/>
  <c r="A56" i="113"/>
  <c r="L55" i="113"/>
  <c r="A55" i="113"/>
  <c r="L54" i="113"/>
  <c r="A54" i="113"/>
  <c r="L53" i="113"/>
  <c r="A53" i="113"/>
  <c r="L52" i="113"/>
  <c r="A52" i="113"/>
  <c r="L51" i="113"/>
  <c r="A51" i="113"/>
  <c r="L50" i="113"/>
  <c r="A50" i="113"/>
  <c r="L49" i="113"/>
  <c r="A49" i="113"/>
  <c r="L48" i="113"/>
  <c r="A48" i="113"/>
  <c r="L47" i="113"/>
  <c r="A47" i="113"/>
  <c r="L46" i="113"/>
  <c r="A46" i="113"/>
  <c r="L45" i="113"/>
  <c r="A45" i="113"/>
  <c r="L44" i="113"/>
  <c r="A44" i="113"/>
  <c r="L43" i="113"/>
  <c r="A43" i="113"/>
  <c r="L42" i="113"/>
  <c r="A42" i="113"/>
  <c r="L41" i="113"/>
  <c r="A41" i="113"/>
  <c r="L40" i="113"/>
  <c r="A40" i="113"/>
  <c r="L39" i="113"/>
  <c r="A39" i="113"/>
  <c r="L38" i="113"/>
  <c r="A38" i="113"/>
  <c r="L37" i="113"/>
  <c r="A37" i="113"/>
  <c r="L36" i="113"/>
  <c r="A36" i="113"/>
  <c r="L35" i="113"/>
  <c r="A35" i="113"/>
  <c r="L34" i="113"/>
  <c r="A34" i="113"/>
  <c r="L33" i="113"/>
  <c r="A33" i="113"/>
  <c r="L32" i="113"/>
  <c r="A32" i="113"/>
  <c r="L31" i="113"/>
  <c r="A31" i="113"/>
  <c r="L30" i="113"/>
  <c r="A30" i="113"/>
  <c r="L29" i="113"/>
  <c r="A29" i="113"/>
  <c r="L28" i="113"/>
  <c r="A28" i="113"/>
  <c r="L27" i="113"/>
  <c r="A27" i="113"/>
  <c r="L26" i="113"/>
  <c r="A26" i="113"/>
  <c r="L25" i="113"/>
  <c r="A25" i="113"/>
  <c r="L24" i="113"/>
  <c r="A24" i="113"/>
  <c r="L23" i="113"/>
  <c r="A23" i="113"/>
  <c r="L22" i="113"/>
  <c r="A22" i="113"/>
  <c r="L21" i="113"/>
  <c r="A21" i="113"/>
  <c r="L20" i="113"/>
  <c r="A20" i="113"/>
  <c r="L19" i="113"/>
  <c r="A19" i="113"/>
  <c r="L18" i="113"/>
  <c r="A18" i="113"/>
  <c r="L17" i="113"/>
  <c r="A17" i="113"/>
  <c r="L16" i="113"/>
  <c r="A16" i="113"/>
  <c r="L15" i="113"/>
  <c r="A15" i="113"/>
  <c r="L14" i="113"/>
  <c r="A14" i="113"/>
  <c r="L13" i="113"/>
  <c r="A13" i="113"/>
  <c r="L12" i="113"/>
  <c r="A12" i="113"/>
  <c r="L11" i="113"/>
  <c r="A11" i="113"/>
  <c r="L10" i="113"/>
  <c r="A10" i="113"/>
  <c r="L9" i="113"/>
  <c r="A9" i="113"/>
  <c r="L8" i="113"/>
  <c r="A8" i="113"/>
  <c r="K7" i="113"/>
  <c r="L7" i="113" s="1"/>
  <c r="A7" i="113"/>
  <c r="K6" i="113"/>
  <c r="L6" i="113" s="1"/>
  <c r="A6" i="113"/>
  <c r="M5" i="113"/>
  <c r="A2" i="113"/>
  <c r="A1" i="113" s="1"/>
  <c r="K144" i="112"/>
  <c r="L144" i="112" s="1"/>
  <c r="A144" i="112"/>
  <c r="K143" i="112"/>
  <c r="L143" i="112" s="1"/>
  <c r="A143" i="112"/>
  <c r="K142" i="112"/>
  <c r="L142" i="112" s="1"/>
  <c r="A142" i="112"/>
  <c r="K141" i="112"/>
  <c r="L141" i="112" s="1"/>
  <c r="A141" i="112"/>
  <c r="K140" i="112"/>
  <c r="L140" i="112" s="1"/>
  <c r="A140" i="112"/>
  <c r="K139" i="112"/>
  <c r="L139" i="112" s="1"/>
  <c r="A139" i="112"/>
  <c r="K138" i="112"/>
  <c r="L138" i="112" s="1"/>
  <c r="A138" i="112"/>
  <c r="K137" i="112"/>
  <c r="L137" i="112" s="1"/>
  <c r="A137" i="112"/>
  <c r="K136" i="112"/>
  <c r="L136" i="112" s="1"/>
  <c r="A136" i="112"/>
  <c r="K135" i="112"/>
  <c r="L135" i="112" s="1"/>
  <c r="A135" i="112"/>
  <c r="K134" i="112"/>
  <c r="L134" i="112" s="1"/>
  <c r="A134" i="112"/>
  <c r="K133" i="112"/>
  <c r="L133" i="112" s="1"/>
  <c r="A133" i="112"/>
  <c r="K132" i="112"/>
  <c r="L132" i="112" s="1"/>
  <c r="A132" i="112"/>
  <c r="K131" i="112"/>
  <c r="L131" i="112" s="1"/>
  <c r="A131" i="112"/>
  <c r="K130" i="112"/>
  <c r="L130" i="112" s="1"/>
  <c r="A130" i="112"/>
  <c r="K129" i="112"/>
  <c r="L129" i="112" s="1"/>
  <c r="A129" i="112"/>
  <c r="K128" i="112"/>
  <c r="L128" i="112" s="1"/>
  <c r="A128" i="112"/>
  <c r="K127" i="112"/>
  <c r="L127" i="112" s="1"/>
  <c r="A127" i="112"/>
  <c r="K126" i="112"/>
  <c r="L126" i="112" s="1"/>
  <c r="A126" i="112"/>
  <c r="K125" i="112"/>
  <c r="L125" i="112" s="1"/>
  <c r="A125" i="112"/>
  <c r="K124" i="112"/>
  <c r="L124" i="112" s="1"/>
  <c r="A124" i="112"/>
  <c r="K123" i="112"/>
  <c r="L123" i="112" s="1"/>
  <c r="A123" i="112"/>
  <c r="K122" i="112"/>
  <c r="L122" i="112" s="1"/>
  <c r="A122" i="112"/>
  <c r="K121" i="112"/>
  <c r="L121" i="112" s="1"/>
  <c r="A121" i="112"/>
  <c r="K120" i="112"/>
  <c r="L120" i="112" s="1"/>
  <c r="A120" i="112"/>
  <c r="K119" i="112"/>
  <c r="L119" i="112" s="1"/>
  <c r="A119" i="112"/>
  <c r="K118" i="112"/>
  <c r="L118" i="112" s="1"/>
  <c r="A118" i="112"/>
  <c r="K117" i="112"/>
  <c r="L117" i="112" s="1"/>
  <c r="A117" i="112"/>
  <c r="K116" i="112"/>
  <c r="L116" i="112" s="1"/>
  <c r="A116" i="112"/>
  <c r="K115" i="112"/>
  <c r="L115" i="112" s="1"/>
  <c r="A115" i="112"/>
  <c r="K114" i="112"/>
  <c r="L114" i="112" s="1"/>
  <c r="A114" i="112"/>
  <c r="K113" i="112"/>
  <c r="L113" i="112" s="1"/>
  <c r="A113" i="112"/>
  <c r="K112" i="112"/>
  <c r="L112" i="112" s="1"/>
  <c r="A112" i="112"/>
  <c r="K111" i="112"/>
  <c r="L111" i="112" s="1"/>
  <c r="A111" i="112"/>
  <c r="K110" i="112"/>
  <c r="L110" i="112" s="1"/>
  <c r="A110" i="112"/>
  <c r="K109" i="112"/>
  <c r="L109" i="112" s="1"/>
  <c r="A109" i="112"/>
  <c r="K108" i="112"/>
  <c r="L108" i="112" s="1"/>
  <c r="A108" i="112"/>
  <c r="K107" i="112"/>
  <c r="L107" i="112" s="1"/>
  <c r="A107" i="112"/>
  <c r="K106" i="112"/>
  <c r="L106" i="112" s="1"/>
  <c r="A106" i="112"/>
  <c r="K105" i="112"/>
  <c r="L105" i="112" s="1"/>
  <c r="A105" i="112"/>
  <c r="K104" i="112"/>
  <c r="L104" i="112" s="1"/>
  <c r="A104" i="112"/>
  <c r="K103" i="112"/>
  <c r="L103" i="112" s="1"/>
  <c r="A103" i="112"/>
  <c r="K102" i="112"/>
  <c r="L102" i="112" s="1"/>
  <c r="A102" i="112"/>
  <c r="K101" i="112"/>
  <c r="L101" i="112" s="1"/>
  <c r="A101" i="112"/>
  <c r="K100" i="112"/>
  <c r="L100" i="112" s="1"/>
  <c r="A100" i="112"/>
  <c r="K99" i="112"/>
  <c r="L99" i="112" s="1"/>
  <c r="A99" i="112"/>
  <c r="K98" i="112"/>
  <c r="L98" i="112" s="1"/>
  <c r="A98" i="112"/>
  <c r="K97" i="112"/>
  <c r="L97" i="112" s="1"/>
  <c r="A97" i="112"/>
  <c r="K96" i="112"/>
  <c r="L96" i="112" s="1"/>
  <c r="A96" i="112"/>
  <c r="K95" i="112"/>
  <c r="L95" i="112" s="1"/>
  <c r="A95" i="112"/>
  <c r="K94" i="112"/>
  <c r="L94" i="112" s="1"/>
  <c r="A94" i="112"/>
  <c r="K93" i="112"/>
  <c r="L93" i="112" s="1"/>
  <c r="A93" i="112"/>
  <c r="K92" i="112"/>
  <c r="L92" i="112" s="1"/>
  <c r="A92" i="112"/>
  <c r="K91" i="112"/>
  <c r="L91" i="112" s="1"/>
  <c r="A91" i="112"/>
  <c r="K90" i="112"/>
  <c r="L90" i="112" s="1"/>
  <c r="A90" i="112"/>
  <c r="K89" i="112"/>
  <c r="L89" i="112" s="1"/>
  <c r="A89" i="112"/>
  <c r="K88" i="112"/>
  <c r="L88" i="112" s="1"/>
  <c r="A88" i="112"/>
  <c r="K87" i="112"/>
  <c r="L87" i="112" s="1"/>
  <c r="A87" i="112"/>
  <c r="K86" i="112"/>
  <c r="L86" i="112" s="1"/>
  <c r="A86" i="112"/>
  <c r="K85" i="112"/>
  <c r="L85" i="112" s="1"/>
  <c r="A85" i="112"/>
  <c r="K84" i="112"/>
  <c r="L84" i="112" s="1"/>
  <c r="A84" i="112"/>
  <c r="K83" i="112"/>
  <c r="L83" i="112" s="1"/>
  <c r="A83" i="112"/>
  <c r="K82" i="112"/>
  <c r="L82" i="112" s="1"/>
  <c r="A82" i="112"/>
  <c r="K81" i="112"/>
  <c r="L81" i="112" s="1"/>
  <c r="A81" i="112"/>
  <c r="K80" i="112"/>
  <c r="L80" i="112" s="1"/>
  <c r="A80" i="112"/>
  <c r="K79" i="112"/>
  <c r="L79" i="112" s="1"/>
  <c r="A79" i="112"/>
  <c r="K78" i="112"/>
  <c r="L78" i="112" s="1"/>
  <c r="A78" i="112"/>
  <c r="L36" i="112"/>
  <c r="A36" i="112"/>
  <c r="L74" i="112"/>
  <c r="A74" i="112"/>
  <c r="L40" i="112"/>
  <c r="A40" i="112"/>
  <c r="L66" i="112"/>
  <c r="A66" i="112"/>
  <c r="L7" i="112"/>
  <c r="A7" i="112"/>
  <c r="L58" i="112"/>
  <c r="A58" i="112"/>
  <c r="L39" i="112"/>
  <c r="A39" i="112"/>
  <c r="L35" i="112"/>
  <c r="A35" i="112"/>
  <c r="L12" i="112"/>
  <c r="A12" i="112"/>
  <c r="A69" i="112"/>
  <c r="A75" i="112"/>
  <c r="A60" i="112"/>
  <c r="A73" i="112"/>
  <c r="A32" i="112"/>
  <c r="A28" i="112"/>
  <c r="A76" i="112"/>
  <c r="A43" i="112"/>
  <c r="A38" i="112"/>
  <c r="A50" i="112"/>
  <c r="A54" i="112"/>
  <c r="A62" i="112"/>
  <c r="A18" i="112"/>
  <c r="A48" i="112"/>
  <c r="A70" i="112"/>
  <c r="A46" i="112"/>
  <c r="A21" i="112"/>
  <c r="A31" i="112"/>
  <c r="A14" i="112"/>
  <c r="A71" i="112"/>
  <c r="A27" i="112"/>
  <c r="A77" i="112"/>
  <c r="A44" i="112"/>
  <c r="A37" i="112"/>
  <c r="A51" i="112"/>
  <c r="A16" i="112"/>
  <c r="A53" i="112"/>
  <c r="A63" i="112"/>
  <c r="A19" i="112"/>
  <c r="A47" i="112"/>
  <c r="A8" i="112"/>
  <c r="A13" i="112"/>
  <c r="A9" i="112"/>
  <c r="A33" i="112"/>
  <c r="A42" i="112"/>
  <c r="A59" i="112"/>
  <c r="A61" i="112"/>
  <c r="A22" i="112"/>
  <c r="A41" i="112"/>
  <c r="A30" i="112"/>
  <c r="A15" i="112"/>
  <c r="A65" i="112"/>
  <c r="A6" i="112"/>
  <c r="A23" i="112"/>
  <c r="A26" i="112"/>
  <c r="A57" i="112"/>
  <c r="A64" i="112"/>
  <c r="A34" i="112"/>
  <c r="A49" i="112"/>
  <c r="A11" i="112"/>
  <c r="A68" i="112"/>
  <c r="A56" i="112"/>
  <c r="A24" i="112"/>
  <c r="A52" i="112"/>
  <c r="A25" i="112"/>
  <c r="A72" i="112"/>
  <c r="A10" i="112"/>
  <c r="A17" i="112"/>
  <c r="A55" i="112"/>
  <c r="A45" i="112"/>
  <c r="A67" i="112"/>
  <c r="A20" i="112"/>
  <c r="A29" i="112"/>
  <c r="M5" i="112"/>
  <c r="M53" i="112" s="1"/>
  <c r="A2" i="112"/>
  <c r="A1" i="112" s="1"/>
  <c r="A146" i="111"/>
  <c r="A145" i="111"/>
  <c r="A144" i="111"/>
  <c r="A143" i="111"/>
  <c r="A142" i="111"/>
  <c r="A141" i="111"/>
  <c r="A140" i="111"/>
  <c r="A139" i="111"/>
  <c r="A138" i="111"/>
  <c r="A137" i="111"/>
  <c r="A136" i="111"/>
  <c r="A135" i="111"/>
  <c r="A134" i="111"/>
  <c r="A133" i="111"/>
  <c r="A132" i="111"/>
  <c r="A131" i="111"/>
  <c r="A130" i="111"/>
  <c r="A129" i="111"/>
  <c r="A128" i="111"/>
  <c r="A127" i="111"/>
  <c r="A126" i="111"/>
  <c r="A125" i="111"/>
  <c r="A124" i="111"/>
  <c r="A123" i="111"/>
  <c r="A122" i="111"/>
  <c r="A121" i="111"/>
  <c r="A120" i="111"/>
  <c r="A119" i="111"/>
  <c r="A118" i="111"/>
  <c r="A117" i="111"/>
  <c r="A116" i="111"/>
  <c r="A115" i="111"/>
  <c r="A114" i="111"/>
  <c r="A113" i="111"/>
  <c r="A112" i="111"/>
  <c r="A111" i="111"/>
  <c r="A110" i="111"/>
  <c r="A109" i="111"/>
  <c r="A108" i="111"/>
  <c r="A107" i="111"/>
  <c r="A106" i="111"/>
  <c r="A105" i="111"/>
  <c r="A104" i="111"/>
  <c r="A103" i="111"/>
  <c r="A102" i="111"/>
  <c r="A101" i="111"/>
  <c r="A100" i="111"/>
  <c r="A99" i="111"/>
  <c r="A98" i="111"/>
  <c r="A97" i="111"/>
  <c r="A96" i="111"/>
  <c r="A95" i="111"/>
  <c r="A94" i="111"/>
  <c r="A93" i="111"/>
  <c r="A92" i="111"/>
  <c r="A91" i="111"/>
  <c r="A90" i="111"/>
  <c r="A89" i="111"/>
  <c r="A88" i="111"/>
  <c r="A87" i="111"/>
  <c r="A86" i="111"/>
  <c r="A85" i="111"/>
  <c r="A84" i="111"/>
  <c r="A83" i="111"/>
  <c r="A82" i="111"/>
  <c r="A81" i="111"/>
  <c r="A80" i="111"/>
  <c r="A79" i="111"/>
  <c r="A78" i="111"/>
  <c r="A77" i="111"/>
  <c r="A76" i="111"/>
  <c r="A75" i="111"/>
  <c r="A74" i="111"/>
  <c r="A73" i="111"/>
  <c r="A72" i="111"/>
  <c r="A71" i="111"/>
  <c r="A70" i="111"/>
  <c r="A69" i="111"/>
  <c r="A68" i="111"/>
  <c r="A67" i="111"/>
  <c r="A66" i="111"/>
  <c r="A65" i="111"/>
  <c r="A64" i="111"/>
  <c r="A63" i="111"/>
  <c r="A62" i="111"/>
  <c r="A61" i="111"/>
  <c r="A60" i="111"/>
  <c r="A59" i="111"/>
  <c r="A58" i="111"/>
  <c r="A57" i="111"/>
  <c r="A56" i="111"/>
  <c r="A55" i="111"/>
  <c r="A54" i="111"/>
  <c r="A53" i="111"/>
  <c r="A52" i="111"/>
  <c r="A51" i="111"/>
  <c r="A50" i="111"/>
  <c r="A49" i="111"/>
  <c r="A48" i="111"/>
  <c r="A47" i="111"/>
  <c r="A46" i="111"/>
  <c r="A45" i="111"/>
  <c r="A44" i="111"/>
  <c r="A43" i="111"/>
  <c r="A42" i="111"/>
  <c r="A41" i="111"/>
  <c r="A40" i="111"/>
  <c r="A39" i="111"/>
  <c r="A38" i="111"/>
  <c r="A37" i="111"/>
  <c r="A36" i="111"/>
  <c r="A6" i="111"/>
  <c r="A31" i="111"/>
  <c r="A21" i="111"/>
  <c r="A27" i="111"/>
  <c r="A32" i="111"/>
  <c r="A30" i="111"/>
  <c r="A23" i="111"/>
  <c r="A20" i="111"/>
  <c r="A8" i="111"/>
  <c r="A19" i="111"/>
  <c r="A34" i="111"/>
  <c r="A13" i="111"/>
  <c r="A15" i="111"/>
  <c r="A17" i="111"/>
  <c r="A22" i="111"/>
  <c r="A26" i="111"/>
  <c r="A35" i="111"/>
  <c r="A25" i="111"/>
  <c r="A28" i="111"/>
  <c r="A29" i="111"/>
  <c r="A7" i="111"/>
  <c r="A33" i="111"/>
  <c r="A16" i="111"/>
  <c r="A11" i="111"/>
  <c r="A14" i="111"/>
  <c r="A9" i="111"/>
  <c r="A12" i="111"/>
  <c r="A18" i="111"/>
  <c r="A24" i="111"/>
  <c r="A10" i="111"/>
  <c r="A2" i="111"/>
  <c r="A1" i="111" s="1"/>
  <c r="A6" i="82"/>
  <c r="L6" i="82"/>
  <c r="A30" i="82"/>
  <c r="L30" i="82"/>
  <c r="A13" i="82"/>
  <c r="L13" i="82"/>
  <c r="A23" i="82"/>
  <c r="L23" i="82"/>
  <c r="A8" i="82"/>
  <c r="L8" i="82"/>
  <c r="A20" i="82"/>
  <c r="L20" i="82"/>
  <c r="A11" i="82"/>
  <c r="L11" i="82"/>
  <c r="A29" i="82"/>
  <c r="L29" i="82"/>
  <c r="A25" i="82"/>
  <c r="L25" i="82"/>
  <c r="A33" i="82"/>
  <c r="L33" i="82"/>
  <c r="A39" i="82"/>
  <c r="L39" i="82"/>
  <c r="A16" i="82"/>
  <c r="L16" i="82"/>
  <c r="A26" i="82"/>
  <c r="L26" i="82"/>
  <c r="A7" i="82"/>
  <c r="L7" i="82"/>
  <c r="M7" i="82" s="1"/>
  <c r="A17" i="82"/>
  <c r="L17" i="82"/>
  <c r="A10" i="82"/>
  <c r="L10" i="82"/>
  <c r="A14" i="82"/>
  <c r="L14" i="82"/>
  <c r="A21" i="82"/>
  <c r="L21" i="82"/>
  <c r="A27" i="82"/>
  <c r="L27" i="82"/>
  <c r="A18" i="82"/>
  <c r="L18" i="82"/>
  <c r="A19" i="82"/>
  <c r="L19" i="82"/>
  <c r="A22" i="82"/>
  <c r="L22" i="82"/>
  <c r="A24" i="82"/>
  <c r="L24" i="82"/>
  <c r="A37" i="82"/>
  <c r="L37" i="82"/>
  <c r="A28" i="82"/>
  <c r="L28" i="82"/>
  <c r="A9" i="82"/>
  <c r="L9" i="82"/>
  <c r="A36" i="82"/>
  <c r="L36" i="82"/>
  <c r="A12" i="82"/>
  <c r="L12" i="82"/>
  <c r="A34" i="82"/>
  <c r="L34" i="82"/>
  <c r="A38" i="82"/>
  <c r="L38" i="82"/>
  <c r="A31" i="82"/>
  <c r="L31" i="82"/>
  <c r="A40" i="82"/>
  <c r="L40" i="82"/>
  <c r="A35" i="82"/>
  <c r="L35" i="82"/>
  <c r="A32" i="82"/>
  <c r="L32" i="82"/>
  <c r="A41" i="82"/>
  <c r="L41" i="82"/>
  <c r="L15" i="82"/>
  <c r="M15" i="82" s="1"/>
  <c r="A15" i="82"/>
  <c r="A2" i="82"/>
  <c r="A1" i="82" s="1"/>
  <c r="O7" i="139" l="1"/>
  <c r="O15" i="139"/>
  <c r="O23" i="139"/>
  <c r="O31" i="139"/>
  <c r="O39" i="139"/>
  <c r="O8" i="139"/>
  <c r="O16" i="139"/>
  <c r="O24" i="139"/>
  <c r="O32" i="139"/>
  <c r="O40" i="139"/>
  <c r="O30" i="139"/>
  <c r="O9" i="139"/>
  <c r="O17" i="139"/>
  <c r="O25" i="139"/>
  <c r="O33" i="139"/>
  <c r="O41" i="139"/>
  <c r="O38" i="139"/>
  <c r="O10" i="139"/>
  <c r="O18" i="139"/>
  <c r="O26" i="139"/>
  <c r="O34" i="139"/>
  <c r="O42" i="139"/>
  <c r="O11" i="139"/>
  <c r="O19" i="139"/>
  <c r="O27" i="139"/>
  <c r="O35" i="139"/>
  <c r="O12" i="139"/>
  <c r="O20" i="139"/>
  <c r="O28" i="139"/>
  <c r="O36" i="139"/>
  <c r="O22" i="139"/>
  <c r="O13" i="139"/>
  <c r="O21" i="139"/>
  <c r="O29" i="139"/>
  <c r="O37" i="139"/>
  <c r="O14" i="139"/>
  <c r="K7" i="135"/>
  <c r="K15" i="135"/>
  <c r="K23" i="135"/>
  <c r="K31" i="135"/>
  <c r="L12" i="135"/>
  <c r="L20" i="135"/>
  <c r="L28" i="135"/>
  <c r="K18" i="135"/>
  <c r="L7" i="135"/>
  <c r="L31" i="135"/>
  <c r="L8" i="135"/>
  <c r="L24" i="135"/>
  <c r="K28" i="135"/>
  <c r="L25" i="135"/>
  <c r="K29" i="135"/>
  <c r="L26" i="135"/>
  <c r="K30" i="135"/>
  <c r="L27" i="135"/>
  <c r="K8" i="135"/>
  <c r="K16" i="135"/>
  <c r="K24" i="135"/>
  <c r="K32" i="135"/>
  <c r="L13" i="135"/>
  <c r="L21" i="135"/>
  <c r="L29" i="135"/>
  <c r="K26" i="135"/>
  <c r="L23" i="135"/>
  <c r="K19" i="135"/>
  <c r="L16" i="135"/>
  <c r="K20" i="135"/>
  <c r="L17" i="135"/>
  <c r="K21" i="135"/>
  <c r="L18" i="135"/>
  <c r="K22" i="135"/>
  <c r="L19" i="135"/>
  <c r="K9" i="135"/>
  <c r="K17" i="135"/>
  <c r="K25" i="135"/>
  <c r="K33" i="135"/>
  <c r="L14" i="135"/>
  <c r="L22" i="135"/>
  <c r="L30" i="135"/>
  <c r="K10" i="135"/>
  <c r="L15" i="135"/>
  <c r="K11" i="135"/>
  <c r="K27" i="135"/>
  <c r="K12" i="135"/>
  <c r="L9" i="135"/>
  <c r="K13" i="135"/>
  <c r="L10" i="135"/>
  <c r="K14" i="135"/>
  <c r="L11" i="135"/>
  <c r="AP7" i="142"/>
  <c r="AP15" i="142"/>
  <c r="AP23" i="142"/>
  <c r="AP31" i="142"/>
  <c r="AP6" i="142"/>
  <c r="AP14" i="141"/>
  <c r="AP22" i="141"/>
  <c r="AP30" i="141"/>
  <c r="AP38" i="141"/>
  <c r="AP12" i="134"/>
  <c r="AP20" i="134"/>
  <c r="AP28" i="134"/>
  <c r="AP24" i="134"/>
  <c r="AP8" i="142"/>
  <c r="AP16" i="142"/>
  <c r="AP24" i="142"/>
  <c r="AP32" i="142"/>
  <c r="AP7" i="141"/>
  <c r="AP15" i="141"/>
  <c r="AP23" i="141"/>
  <c r="AP31" i="141"/>
  <c r="AP39" i="141"/>
  <c r="AP13" i="134"/>
  <c r="AP9" i="142"/>
  <c r="AP17" i="142"/>
  <c r="AP25" i="142"/>
  <c r="AP33" i="142"/>
  <c r="AP8" i="141"/>
  <c r="AP16" i="141"/>
  <c r="AP24" i="141"/>
  <c r="AP32" i="141"/>
  <c r="AP6" i="141"/>
  <c r="AP14" i="134"/>
  <c r="AP22" i="134"/>
  <c r="AP10" i="142"/>
  <c r="AP18" i="142"/>
  <c r="AP26" i="142"/>
  <c r="AP34" i="142"/>
  <c r="AP9" i="141"/>
  <c r="AP17" i="141"/>
  <c r="AP25" i="141"/>
  <c r="AP33" i="141"/>
  <c r="AP7" i="134"/>
  <c r="AP15" i="134"/>
  <c r="AP23" i="134"/>
  <c r="AP6" i="134"/>
  <c r="AP11" i="142"/>
  <c r="AP19" i="142"/>
  <c r="AP27" i="142"/>
  <c r="AP35" i="142"/>
  <c r="AP10" i="141"/>
  <c r="AP18" i="141"/>
  <c r="AP26" i="141"/>
  <c r="AP34" i="141"/>
  <c r="AP8" i="134"/>
  <c r="AP16" i="134"/>
  <c r="AP12" i="142"/>
  <c r="AP20" i="142"/>
  <c r="AP28" i="142"/>
  <c r="AP36" i="142"/>
  <c r="AP11" i="141"/>
  <c r="AP19" i="141"/>
  <c r="AP27" i="141"/>
  <c r="AP35" i="141"/>
  <c r="AP9" i="134"/>
  <c r="AP17" i="134"/>
  <c r="AP25" i="134"/>
  <c r="AP29" i="134"/>
  <c r="AP13" i="142"/>
  <c r="AP21" i="142"/>
  <c r="AP29" i="142"/>
  <c r="AP37" i="142"/>
  <c r="AP12" i="141"/>
  <c r="AP20" i="141"/>
  <c r="AP28" i="141"/>
  <c r="AP36" i="141"/>
  <c r="AP10" i="134"/>
  <c r="AP18" i="134"/>
  <c r="AP26" i="134"/>
  <c r="AP21" i="134"/>
  <c r="AP14" i="142"/>
  <c r="AP22" i="142"/>
  <c r="AP30" i="142"/>
  <c r="AP38" i="142"/>
  <c r="AP13" i="141"/>
  <c r="AP21" i="141"/>
  <c r="AP29" i="141"/>
  <c r="AP37" i="141"/>
  <c r="AP11" i="134"/>
  <c r="AP19" i="134"/>
  <c r="AP27" i="134"/>
  <c r="AP30" i="134"/>
  <c r="AR13" i="137"/>
  <c r="AR21" i="137"/>
  <c r="AS10" i="139"/>
  <c r="AS18" i="139"/>
  <c r="AS26" i="139"/>
  <c r="AS22" i="139"/>
  <c r="AR14" i="137"/>
  <c r="AR22" i="137"/>
  <c r="AS11" i="139"/>
  <c r="AS19" i="139"/>
  <c r="AS27" i="139"/>
  <c r="AS30" i="139"/>
  <c r="AS6" i="139"/>
  <c r="AR7" i="137"/>
  <c r="AR15" i="137"/>
  <c r="AR23" i="137"/>
  <c r="AS12" i="139"/>
  <c r="AS20" i="139"/>
  <c r="AS28" i="139"/>
  <c r="AS23" i="139"/>
  <c r="AR8" i="137"/>
  <c r="AR16" i="137"/>
  <c r="AR24" i="137"/>
  <c r="AS13" i="139"/>
  <c r="AS21" i="139"/>
  <c r="AS29" i="139"/>
  <c r="AR9" i="137"/>
  <c r="AR17" i="137"/>
  <c r="AR6" i="137"/>
  <c r="AS14" i="139"/>
  <c r="AS31" i="139"/>
  <c r="AR10" i="137"/>
  <c r="AR18" i="137"/>
  <c r="AS7" i="139"/>
  <c r="AS15" i="139"/>
  <c r="AS24" i="139"/>
  <c r="AR11" i="137"/>
  <c r="AR19" i="137"/>
  <c r="AS8" i="139"/>
  <c r="AS16" i="139"/>
  <c r="AS32" i="139"/>
  <c r="AR12" i="137"/>
  <c r="AR20" i="137"/>
  <c r="AS9" i="139"/>
  <c r="AS17" i="139"/>
  <c r="AS25" i="139"/>
  <c r="BD13" i="135"/>
  <c r="BD21" i="135"/>
  <c r="BD29" i="135"/>
  <c r="BC13" i="135"/>
  <c r="BC21" i="135"/>
  <c r="BC6" i="135"/>
  <c r="BD14" i="135"/>
  <c r="BD22" i="135"/>
  <c r="BD30" i="135"/>
  <c r="BC14" i="135"/>
  <c r="BC22" i="135"/>
  <c r="BD28" i="135"/>
  <c r="BD7" i="135"/>
  <c r="BD15" i="135"/>
  <c r="BD23" i="135"/>
  <c r="BC7" i="135"/>
  <c r="BC15" i="135"/>
  <c r="BC23" i="135"/>
  <c r="BD20" i="135"/>
  <c r="BD8" i="135"/>
  <c r="BD16" i="135"/>
  <c r="BD24" i="135"/>
  <c r="BC8" i="135"/>
  <c r="BC16" i="135"/>
  <c r="BC24" i="135"/>
  <c r="BC12" i="135"/>
  <c r="BD9" i="135"/>
  <c r="BD17" i="135"/>
  <c r="BD25" i="135"/>
  <c r="BC9" i="135"/>
  <c r="BC17" i="135"/>
  <c r="BC25" i="135"/>
  <c r="BC20" i="135"/>
  <c r="BD10" i="135"/>
  <c r="BD18" i="135"/>
  <c r="BD26" i="135"/>
  <c r="BC10" i="135"/>
  <c r="BC18" i="135"/>
  <c r="BC26" i="135"/>
  <c r="BC28" i="135"/>
  <c r="BD11" i="135"/>
  <c r="BD19" i="135"/>
  <c r="BD27" i="135"/>
  <c r="BC11" i="135"/>
  <c r="BC19" i="135"/>
  <c r="BC27" i="135"/>
  <c r="BD12" i="135"/>
  <c r="AR9" i="141"/>
  <c r="AR17" i="141"/>
  <c r="AR25" i="141"/>
  <c r="AR33" i="141"/>
  <c r="AR41" i="141"/>
  <c r="AR14" i="134"/>
  <c r="AR22" i="134"/>
  <c r="AR23" i="141"/>
  <c r="AR20" i="134"/>
  <c r="AR40" i="141"/>
  <c r="AR10" i="141"/>
  <c r="AR18" i="141"/>
  <c r="AR26" i="141"/>
  <c r="AR34" i="141"/>
  <c r="AR42" i="141"/>
  <c r="AR7" i="134"/>
  <c r="AR15" i="134"/>
  <c r="AR23" i="134"/>
  <c r="AR7" i="141"/>
  <c r="AR13" i="134"/>
  <c r="AR11" i="141"/>
  <c r="AR19" i="141"/>
  <c r="AR27" i="141"/>
  <c r="AR35" i="141"/>
  <c r="AR43" i="141"/>
  <c r="AR8" i="134"/>
  <c r="AR16" i="134"/>
  <c r="AR24" i="134"/>
  <c r="AR15" i="141"/>
  <c r="AR8" i="141"/>
  <c r="AR12" i="141"/>
  <c r="AR20" i="141"/>
  <c r="AR28" i="141"/>
  <c r="AR36" i="141"/>
  <c r="AR44" i="141"/>
  <c r="AR9" i="134"/>
  <c r="AR17" i="134"/>
  <c r="AR25" i="134"/>
  <c r="AR12" i="134"/>
  <c r="AR16" i="141"/>
  <c r="AR13" i="141"/>
  <c r="AR21" i="141"/>
  <c r="AR29" i="141"/>
  <c r="AR37" i="141"/>
  <c r="AR45" i="141"/>
  <c r="AR10" i="134"/>
  <c r="AR18" i="134"/>
  <c r="AR26" i="134"/>
  <c r="AR31" i="141"/>
  <c r="AR32" i="141"/>
  <c r="AR14" i="141"/>
  <c r="AR22" i="141"/>
  <c r="AR30" i="141"/>
  <c r="AR38" i="141"/>
  <c r="AR6" i="141"/>
  <c r="AR11" i="134"/>
  <c r="AR19" i="134"/>
  <c r="AR6" i="134"/>
  <c r="AR39" i="141"/>
  <c r="AR24" i="141"/>
  <c r="AR21" i="134"/>
  <c r="M13" i="143"/>
  <c r="M14" i="145"/>
  <c r="M7" i="145"/>
  <c r="M15" i="145"/>
  <c r="M11" i="143"/>
  <c r="M7" i="143"/>
  <c r="M8" i="145"/>
  <c r="M16" i="145"/>
  <c r="M13" i="145"/>
  <c r="M8" i="143"/>
  <c r="M9" i="145"/>
  <c r="M17" i="145"/>
  <c r="M9" i="143"/>
  <c r="M10" i="145"/>
  <c r="M18" i="145"/>
  <c r="M12" i="143"/>
  <c r="M10" i="143"/>
  <c r="M11" i="145"/>
  <c r="M12" i="145"/>
  <c r="BA7" i="37"/>
  <c r="BA15" i="37"/>
  <c r="BA23" i="37"/>
  <c r="BA31" i="37"/>
  <c r="BA39" i="37"/>
  <c r="BA47" i="37"/>
  <c r="BA55" i="37"/>
  <c r="BA62" i="37"/>
  <c r="BB7" i="37"/>
  <c r="BB15" i="37"/>
  <c r="BB23" i="37"/>
  <c r="BB31" i="37"/>
  <c r="BB39" i="37"/>
  <c r="BB47" i="37"/>
  <c r="BB55" i="37"/>
  <c r="BB62" i="37"/>
  <c r="BB70" i="37"/>
  <c r="BD31" i="135"/>
  <c r="BD39" i="135"/>
  <c r="BD47" i="135"/>
  <c r="BD55" i="135"/>
  <c r="BA10" i="37"/>
  <c r="BA50" i="37"/>
  <c r="BB10" i="37"/>
  <c r="BB34" i="37"/>
  <c r="BB58" i="37"/>
  <c r="BD34" i="135"/>
  <c r="BD6" i="135"/>
  <c r="BA27" i="37"/>
  <c r="BA51" i="37"/>
  <c r="BB11" i="37"/>
  <c r="BB35" i="37"/>
  <c r="BD43" i="135"/>
  <c r="BB21" i="37"/>
  <c r="BB60" i="37"/>
  <c r="BD53" i="135"/>
  <c r="BA30" i="37"/>
  <c r="BA61" i="37"/>
  <c r="BB30" i="37"/>
  <c r="BB61" i="37"/>
  <c r="BA8" i="37"/>
  <c r="BA16" i="37"/>
  <c r="BA24" i="37"/>
  <c r="BA32" i="37"/>
  <c r="BA40" i="37"/>
  <c r="BA48" i="37"/>
  <c r="BA56" i="37"/>
  <c r="BA63" i="37"/>
  <c r="BB8" i="37"/>
  <c r="BB16" i="37"/>
  <c r="BB24" i="37"/>
  <c r="BB32" i="37"/>
  <c r="BB40" i="37"/>
  <c r="BB48" i="37"/>
  <c r="BB56" i="37"/>
  <c r="BB63" i="37"/>
  <c r="BB71" i="37"/>
  <c r="BD32" i="135"/>
  <c r="BD40" i="135"/>
  <c r="BD48" i="135"/>
  <c r="BD56" i="135"/>
  <c r="BA18" i="37"/>
  <c r="BA42" i="37"/>
  <c r="BA65" i="37"/>
  <c r="BB26" i="37"/>
  <c r="BB50" i="37"/>
  <c r="BB6" i="37"/>
  <c r="BD50" i="135"/>
  <c r="BA19" i="37"/>
  <c r="BB19" i="37"/>
  <c r="BB43" i="37"/>
  <c r="BB66" i="37"/>
  <c r="BD51" i="135"/>
  <c r="BB29" i="37"/>
  <c r="BB68" i="37"/>
  <c r="BD45" i="135"/>
  <c r="BA38" i="37"/>
  <c r="BB14" i="37"/>
  <c r="BB38" i="37"/>
  <c r="BB69" i="37"/>
  <c r="BD54" i="135"/>
  <c r="BA9" i="37"/>
  <c r="BA17" i="37"/>
  <c r="BA25" i="37"/>
  <c r="BA33" i="37"/>
  <c r="BA41" i="37"/>
  <c r="BA49" i="37"/>
  <c r="BA57" i="37"/>
  <c r="BA64" i="37"/>
  <c r="BB9" i="37"/>
  <c r="BB17" i="37"/>
  <c r="BB25" i="37"/>
  <c r="BB33" i="37"/>
  <c r="BB41" i="37"/>
  <c r="BB49" i="37"/>
  <c r="BB57" i="37"/>
  <c r="BB64" i="37"/>
  <c r="BB72" i="37"/>
  <c r="BD33" i="135"/>
  <c r="BD41" i="135"/>
  <c r="BD49" i="135"/>
  <c r="BD57" i="135"/>
  <c r="BA26" i="37"/>
  <c r="BA34" i="37"/>
  <c r="BA58" i="37"/>
  <c r="BB18" i="37"/>
  <c r="BB42" i="37"/>
  <c r="BB65" i="37"/>
  <c r="BD42" i="135"/>
  <c r="BA11" i="37"/>
  <c r="BA35" i="37"/>
  <c r="BA43" i="37"/>
  <c r="BA66" i="37"/>
  <c r="BB27" i="37"/>
  <c r="BB51" i="37"/>
  <c r="BD35" i="135"/>
  <c r="BB13" i="37"/>
  <c r="BB45" i="37"/>
  <c r="BA14" i="37"/>
  <c r="BA54" i="37"/>
  <c r="BB22" i="37"/>
  <c r="BB54" i="37"/>
  <c r="BD38" i="135"/>
  <c r="BA12" i="37"/>
  <c r="BA20" i="37"/>
  <c r="BA28" i="37"/>
  <c r="BA36" i="37"/>
  <c r="BA44" i="37"/>
  <c r="BA52" i="37"/>
  <c r="BA59" i="37"/>
  <c r="BA67" i="37"/>
  <c r="BB12" i="37"/>
  <c r="BB20" i="37"/>
  <c r="BB28" i="37"/>
  <c r="BB36" i="37"/>
  <c r="BB44" i="37"/>
  <c r="BB52" i="37"/>
  <c r="BB59" i="37"/>
  <c r="BB67" i="37"/>
  <c r="BD36" i="135"/>
  <c r="BD44" i="135"/>
  <c r="BD52" i="135"/>
  <c r="BA13" i="37"/>
  <c r="BA21" i="37"/>
  <c r="BA29" i="37"/>
  <c r="BA37" i="37"/>
  <c r="BA45" i="37"/>
  <c r="BA53" i="37"/>
  <c r="BA60" i="37"/>
  <c r="BA68" i="37"/>
  <c r="BB37" i="37"/>
  <c r="BB53" i="37"/>
  <c r="BD37" i="135"/>
  <c r="BA22" i="37"/>
  <c r="BA46" i="37"/>
  <c r="BA6" i="37"/>
  <c r="BB46" i="37"/>
  <c r="BD46" i="135"/>
  <c r="BB73" i="37"/>
  <c r="X13" i="141"/>
  <c r="X21" i="141"/>
  <c r="X29" i="141"/>
  <c r="X27" i="141"/>
  <c r="X25" i="141"/>
  <c r="X12" i="141"/>
  <c r="X8" i="141"/>
  <c r="X16" i="141"/>
  <c r="X24" i="141"/>
  <c r="X32" i="141"/>
  <c r="X35" i="141"/>
  <c r="X33" i="141"/>
  <c r="X28" i="141"/>
  <c r="X11" i="141"/>
  <c r="X19" i="141"/>
  <c r="X9" i="141"/>
  <c r="X20" i="141"/>
  <c r="X14" i="141"/>
  <c r="X22" i="141"/>
  <c r="X30" i="141"/>
  <c r="X6" i="141"/>
  <c r="X17" i="141"/>
  <c r="X7" i="141"/>
  <c r="X15" i="141"/>
  <c r="X23" i="141"/>
  <c r="X31" i="141"/>
  <c r="X36" i="141"/>
  <c r="X10" i="141"/>
  <c r="X18" i="141"/>
  <c r="X26" i="141"/>
  <c r="X34" i="141"/>
  <c r="X25" i="145"/>
  <c r="X21" i="145"/>
  <c r="X17" i="145"/>
  <c r="X13" i="145"/>
  <c r="X9" i="145"/>
  <c r="X26" i="143"/>
  <c r="X22" i="143"/>
  <c r="X18" i="143"/>
  <c r="X14" i="143"/>
  <c r="X10" i="143"/>
  <c r="X6" i="143"/>
  <c r="AB23" i="139"/>
  <c r="AB19" i="139"/>
  <c r="AB15" i="139"/>
  <c r="AB11" i="139"/>
  <c r="AB7" i="139"/>
  <c r="X21" i="142"/>
  <c r="X13" i="142"/>
  <c r="AD11" i="37"/>
  <c r="AD19" i="37"/>
  <c r="AD27" i="37"/>
  <c r="AD35" i="37"/>
  <c r="AD43" i="37"/>
  <c r="AD51" i="37"/>
  <c r="AD10" i="140"/>
  <c r="AD17" i="140"/>
  <c r="AD25" i="140"/>
  <c r="AD33" i="140"/>
  <c r="AD41" i="140"/>
  <c r="AD7" i="135"/>
  <c r="AD15" i="135"/>
  <c r="AD23" i="135"/>
  <c r="X11" i="134"/>
  <c r="X19" i="134"/>
  <c r="X27" i="134"/>
  <c r="AD6" i="140"/>
  <c r="X11" i="145"/>
  <c r="X16" i="143"/>
  <c r="AB17" i="139"/>
  <c r="AB26" i="137"/>
  <c r="AD15" i="37"/>
  <c r="AD62" i="37"/>
  <c r="AD21" i="140"/>
  <c r="AD11" i="135"/>
  <c r="X23" i="134"/>
  <c r="AB23" i="137"/>
  <c r="AB20" i="137"/>
  <c r="AB16" i="137"/>
  <c r="AB12" i="137"/>
  <c r="AB9" i="137"/>
  <c r="X22" i="142"/>
  <c r="AD28" i="37"/>
  <c r="AD44" i="37"/>
  <c r="AD11" i="140"/>
  <c r="AD14" i="135"/>
  <c r="X10" i="134"/>
  <c r="X26" i="134"/>
  <c r="X33" i="134"/>
  <c r="X8" i="134"/>
  <c r="X26" i="142"/>
  <c r="X18" i="142"/>
  <c r="X10" i="142"/>
  <c r="AD8" i="37"/>
  <c r="AD16" i="37"/>
  <c r="AD24" i="37"/>
  <c r="AD32" i="37"/>
  <c r="AD40" i="37"/>
  <c r="AD48" i="37"/>
  <c r="AD56" i="37"/>
  <c r="AD7" i="140"/>
  <c r="AD14" i="140"/>
  <c r="AD22" i="140"/>
  <c r="AD30" i="140"/>
  <c r="AD38" i="140"/>
  <c r="AD10" i="135"/>
  <c r="AD18" i="135"/>
  <c r="AD26" i="135"/>
  <c r="AD28" i="135"/>
  <c r="AD30" i="135"/>
  <c r="X14" i="134"/>
  <c r="X22" i="134"/>
  <c r="X30" i="134"/>
  <c r="X32" i="134"/>
  <c r="X37" i="134"/>
  <c r="X20" i="143"/>
  <c r="X8" i="143"/>
  <c r="AB13" i="139"/>
  <c r="AD7" i="37"/>
  <c r="AD47" i="37"/>
  <c r="AD29" i="140"/>
  <c r="X15" i="134"/>
  <c r="AB22" i="137"/>
  <c r="AB19" i="137"/>
  <c r="AB15" i="137"/>
  <c r="AB11" i="137"/>
  <c r="AB7" i="137"/>
  <c r="AD12" i="37"/>
  <c r="AD59" i="37"/>
  <c r="AD34" i="140"/>
  <c r="AD27" i="135"/>
  <c r="X16" i="134"/>
  <c r="X24" i="145"/>
  <c r="X20" i="145"/>
  <c r="X16" i="145"/>
  <c r="X12" i="145"/>
  <c r="X8" i="145"/>
  <c r="X25" i="143"/>
  <c r="X21" i="143"/>
  <c r="X17" i="143"/>
  <c r="X13" i="143"/>
  <c r="X9" i="143"/>
  <c r="AB26" i="139"/>
  <c r="AB22" i="139"/>
  <c r="AB18" i="139"/>
  <c r="AB14" i="139"/>
  <c r="AB10" i="139"/>
  <c r="X23" i="142"/>
  <c r="X15" i="142"/>
  <c r="X7" i="142"/>
  <c r="AD13" i="37"/>
  <c r="AD21" i="37"/>
  <c r="AD29" i="37"/>
  <c r="AD37" i="37"/>
  <c r="AD45" i="37"/>
  <c r="AD53" i="37"/>
  <c r="AD60" i="37"/>
  <c r="AD12" i="140"/>
  <c r="AD19" i="140"/>
  <c r="AD27" i="140"/>
  <c r="AD35" i="140"/>
  <c r="AD13" i="135"/>
  <c r="AD21" i="135"/>
  <c r="X9" i="134"/>
  <c r="X17" i="134"/>
  <c r="X25" i="134"/>
  <c r="X34" i="134"/>
  <c r="X23" i="145"/>
  <c r="X19" i="145"/>
  <c r="X15" i="145"/>
  <c r="X24" i="143"/>
  <c r="AB25" i="139"/>
  <c r="AB9" i="139"/>
  <c r="X17" i="142"/>
  <c r="AD31" i="37"/>
  <c r="AD55" i="37"/>
  <c r="AD37" i="140"/>
  <c r="X7" i="134"/>
  <c r="AB24" i="137"/>
  <c r="AB18" i="137"/>
  <c r="AB14" i="137"/>
  <c r="AB10" i="137"/>
  <c r="AB6" i="137"/>
  <c r="X14" i="142"/>
  <c r="AD36" i="37"/>
  <c r="AD18" i="140"/>
  <c r="AD29" i="135"/>
  <c r="X18" i="134"/>
  <c r="X35" i="134"/>
  <c r="X20" i="142"/>
  <c r="X12" i="142"/>
  <c r="AD10" i="37"/>
  <c r="AD18" i="37"/>
  <c r="AD26" i="37"/>
  <c r="AD34" i="37"/>
  <c r="AD42" i="37"/>
  <c r="AD50" i="37"/>
  <c r="AD58" i="37"/>
  <c r="AD9" i="140"/>
  <c r="AD16" i="140"/>
  <c r="AD24" i="140"/>
  <c r="AD32" i="140"/>
  <c r="AD40" i="140"/>
  <c r="AD8" i="135"/>
  <c r="AD16" i="135"/>
  <c r="AD24" i="135"/>
  <c r="X12" i="134"/>
  <c r="X20" i="134"/>
  <c r="X28" i="134"/>
  <c r="X39" i="134"/>
  <c r="AD6" i="135"/>
  <c r="X7" i="145"/>
  <c r="X12" i="143"/>
  <c r="AB21" i="139"/>
  <c r="X25" i="142"/>
  <c r="X9" i="142"/>
  <c r="AD23" i="37"/>
  <c r="AD39" i="37"/>
  <c r="AD19" i="135"/>
  <c r="X36" i="134"/>
  <c r="AB25" i="137"/>
  <c r="AB21" i="137"/>
  <c r="AB17" i="137"/>
  <c r="AB13" i="137"/>
  <c r="AB8" i="137"/>
  <c r="AD20" i="37"/>
  <c r="AD52" i="37"/>
  <c r="AD26" i="140"/>
  <c r="AD42" i="140"/>
  <c r="AD22" i="135"/>
  <c r="X31" i="134"/>
  <c r="AD20" i="135"/>
  <c r="X26" i="145"/>
  <c r="X22" i="145"/>
  <c r="X18" i="145"/>
  <c r="X14" i="145"/>
  <c r="X10" i="145"/>
  <c r="X6" i="145"/>
  <c r="X23" i="143"/>
  <c r="X19" i="143"/>
  <c r="X15" i="143"/>
  <c r="X11" i="143"/>
  <c r="X7" i="143"/>
  <c r="AB24" i="139"/>
  <c r="AB20" i="139"/>
  <c r="AB16" i="139"/>
  <c r="AB12" i="139"/>
  <c r="AB8" i="139"/>
  <c r="X19" i="142"/>
  <c r="X11" i="142"/>
  <c r="AD9" i="37"/>
  <c r="AD17" i="37"/>
  <c r="AD25" i="37"/>
  <c r="AD33" i="37"/>
  <c r="AD41" i="37"/>
  <c r="AD49" i="37"/>
  <c r="AD57" i="37"/>
  <c r="AD8" i="140"/>
  <c r="AD15" i="140"/>
  <c r="AD23" i="140"/>
  <c r="AD31" i="140"/>
  <c r="AD39" i="140"/>
  <c r="AD9" i="135"/>
  <c r="AD17" i="135"/>
  <c r="AD25" i="135"/>
  <c r="X13" i="134"/>
  <c r="X21" i="134"/>
  <c r="X29" i="134"/>
  <c r="X38" i="134"/>
  <c r="X6" i="134"/>
  <c r="X24" i="142"/>
  <c r="X8" i="142"/>
  <c r="AD14" i="37"/>
  <c r="AD22" i="37"/>
  <c r="AD30" i="37"/>
  <c r="AD38" i="37"/>
  <c r="AD46" i="37"/>
  <c r="AD54" i="37"/>
  <c r="AD61" i="37"/>
  <c r="AD13" i="140"/>
  <c r="AD20" i="140"/>
  <c r="AD28" i="140"/>
  <c r="AD36" i="140"/>
  <c r="AD12" i="135"/>
  <c r="X24" i="134"/>
  <c r="AD6" i="37"/>
  <c r="P12" i="140"/>
  <c r="P19" i="140"/>
  <c r="P13" i="137"/>
  <c r="P21" i="137"/>
  <c r="P10" i="139"/>
  <c r="P18" i="139"/>
  <c r="P26" i="139"/>
  <c r="P10" i="137"/>
  <c r="P10" i="140"/>
  <c r="P24" i="139"/>
  <c r="P13" i="140"/>
  <c r="P20" i="140"/>
  <c r="P28" i="140"/>
  <c r="P6" i="140"/>
  <c r="P14" i="137"/>
  <c r="P22" i="137"/>
  <c r="P11" i="139"/>
  <c r="P19" i="139"/>
  <c r="P27" i="139"/>
  <c r="P22" i="139"/>
  <c r="P17" i="140"/>
  <c r="P21" i="140"/>
  <c r="P29" i="140"/>
  <c r="P7" i="137"/>
  <c r="P23" i="137"/>
  <c r="P12" i="139"/>
  <c r="P20" i="139"/>
  <c r="P28" i="139"/>
  <c r="P6" i="139"/>
  <c r="P23" i="139"/>
  <c r="P19" i="137"/>
  <c r="P7" i="140"/>
  <c r="P14" i="140"/>
  <c r="P22" i="140"/>
  <c r="P30" i="140"/>
  <c r="P8" i="137"/>
  <c r="P16" i="137"/>
  <c r="P13" i="139"/>
  <c r="P29" i="139"/>
  <c r="P14" i="139"/>
  <c r="P15" i="139"/>
  <c r="P11" i="137"/>
  <c r="P8" i="140"/>
  <c r="P15" i="140"/>
  <c r="P23" i="140"/>
  <c r="P31" i="140"/>
  <c r="P9" i="137"/>
  <c r="P17" i="137"/>
  <c r="O6" i="137"/>
  <c r="P7" i="139"/>
  <c r="P8" i="139"/>
  <c r="P9" i="140"/>
  <c r="P16" i="140"/>
  <c r="P24" i="140"/>
  <c r="P32" i="140"/>
  <c r="P33" i="140"/>
  <c r="P11" i="140"/>
  <c r="P18" i="140"/>
  <c r="P26" i="140"/>
  <c r="P34" i="140"/>
  <c r="P12" i="137"/>
  <c r="P20" i="137"/>
  <c r="P9" i="139"/>
  <c r="P17" i="139"/>
  <c r="P25" i="139"/>
  <c r="P18" i="137"/>
  <c r="P25" i="140"/>
  <c r="P16" i="139"/>
  <c r="AL7" i="145"/>
  <c r="AL15" i="145"/>
  <c r="AL12" i="145"/>
  <c r="AL8" i="145"/>
  <c r="AL16" i="145"/>
  <c r="AL9" i="145"/>
  <c r="AL17" i="145"/>
  <c r="AL10" i="145"/>
  <c r="AL18" i="145"/>
  <c r="AL13" i="145"/>
  <c r="AL11" i="145"/>
  <c r="AL19" i="145"/>
  <c r="AL14" i="145"/>
  <c r="AL14" i="143"/>
  <c r="AL22" i="143"/>
  <c r="AL23" i="143"/>
  <c r="AL13" i="143"/>
  <c r="AL7" i="143"/>
  <c r="AL15" i="143"/>
  <c r="AL12" i="143"/>
  <c r="AL8" i="143"/>
  <c r="AL16" i="143"/>
  <c r="AL24" i="143"/>
  <c r="AL20" i="143"/>
  <c r="AL9" i="143"/>
  <c r="AL17" i="143"/>
  <c r="AL19" i="143"/>
  <c r="AL21" i="143"/>
  <c r="AL10" i="143"/>
  <c r="AL18" i="143"/>
  <c r="AL11" i="143"/>
  <c r="AZ11" i="135"/>
  <c r="AZ19" i="135"/>
  <c r="AZ12" i="135"/>
  <c r="AZ20" i="135"/>
  <c r="AZ13" i="135"/>
  <c r="AZ6" i="135"/>
  <c r="AZ14" i="135"/>
  <c r="AZ7" i="135"/>
  <c r="AZ15" i="135"/>
  <c r="AZ18" i="135"/>
  <c r="AZ8" i="135"/>
  <c r="AZ16" i="135"/>
  <c r="AZ17" i="135"/>
  <c r="AZ9" i="135"/>
  <c r="AZ10" i="135"/>
  <c r="BB51" i="139"/>
  <c r="BB52" i="139"/>
  <c r="BB50" i="139"/>
  <c r="BB49" i="139"/>
  <c r="AN56" i="140"/>
  <c r="AN57" i="140"/>
  <c r="AN55" i="140"/>
  <c r="AN54" i="140"/>
  <c r="AN49" i="140"/>
  <c r="AN61" i="140"/>
  <c r="AN53" i="140"/>
  <c r="AN51" i="140"/>
  <c r="AN50" i="140"/>
  <c r="AN60" i="140"/>
  <c r="AN52" i="140"/>
  <c r="AN59" i="140"/>
  <c r="AN58" i="140"/>
  <c r="AO13" i="141"/>
  <c r="AO21" i="141"/>
  <c r="AO29" i="141"/>
  <c r="AO36" i="141"/>
  <c r="AO34" i="141"/>
  <c r="AO12" i="141"/>
  <c r="AO14" i="141"/>
  <c r="AO22" i="141"/>
  <c r="AO30" i="141"/>
  <c r="AO6" i="141"/>
  <c r="AO26" i="141"/>
  <c r="AO19" i="141"/>
  <c r="AO28" i="141"/>
  <c r="AO7" i="141"/>
  <c r="AO15" i="141"/>
  <c r="AO23" i="141"/>
  <c r="AO31" i="141"/>
  <c r="AO18" i="141"/>
  <c r="AO35" i="141"/>
  <c r="AO20" i="141"/>
  <c r="AO8" i="141"/>
  <c r="AO16" i="141"/>
  <c r="AO24" i="141"/>
  <c r="AO32" i="141"/>
  <c r="AO10" i="141"/>
  <c r="AO27" i="141"/>
  <c r="AO9" i="141"/>
  <c r="AO17" i="141"/>
  <c r="AO25" i="141"/>
  <c r="AO33" i="141"/>
  <c r="AO11" i="141"/>
  <c r="AL25" i="145"/>
  <c r="AL6" i="143"/>
  <c r="AR19" i="139"/>
  <c r="AR11" i="139"/>
  <c r="AQ25" i="137"/>
  <c r="AQ21" i="137"/>
  <c r="AQ17" i="137"/>
  <c r="AQ13" i="137"/>
  <c r="AQ9" i="137"/>
  <c r="AO21" i="142"/>
  <c r="AO13" i="142"/>
  <c r="AX10" i="37"/>
  <c r="AX14" i="37"/>
  <c r="AX18" i="37"/>
  <c r="AX22" i="37"/>
  <c r="AX26" i="37"/>
  <c r="AX30" i="37"/>
  <c r="AX34" i="37"/>
  <c r="AX38" i="37"/>
  <c r="AX42" i="37"/>
  <c r="AX46" i="37"/>
  <c r="AX50" i="37"/>
  <c r="AX54" i="37"/>
  <c r="AX58" i="37"/>
  <c r="AX61" i="37"/>
  <c r="AZ9" i="140"/>
  <c r="AZ13" i="140"/>
  <c r="AZ16" i="140"/>
  <c r="AZ20" i="140"/>
  <c r="AZ24" i="140"/>
  <c r="AZ28" i="140"/>
  <c r="AZ32" i="140"/>
  <c r="AZ36" i="140"/>
  <c r="AZ40" i="140"/>
  <c r="AY10" i="135"/>
  <c r="AY18" i="135"/>
  <c r="AY26" i="135"/>
  <c r="AY30" i="135"/>
  <c r="AO14" i="134"/>
  <c r="AO22" i="134"/>
  <c r="AO30" i="134"/>
  <c r="AO6" i="134"/>
  <c r="AR16" i="139"/>
  <c r="AY23" i="135"/>
  <c r="AO34" i="134"/>
  <c r="AY25" i="135"/>
  <c r="AL26" i="145"/>
  <c r="AR20" i="139"/>
  <c r="AR12" i="139"/>
  <c r="AO20" i="142"/>
  <c r="AO12" i="142"/>
  <c r="AY11" i="135"/>
  <c r="AY19" i="135"/>
  <c r="AO7" i="134"/>
  <c r="AO15" i="134"/>
  <c r="AO23" i="134"/>
  <c r="AO31" i="134"/>
  <c r="AO36" i="134"/>
  <c r="AL6" i="145"/>
  <c r="AO24" i="142"/>
  <c r="AO11" i="134"/>
  <c r="AO21" i="134"/>
  <c r="AR21" i="139"/>
  <c r="AR13" i="139"/>
  <c r="AQ26" i="137"/>
  <c r="AQ22" i="137"/>
  <c r="AQ18" i="137"/>
  <c r="AQ14" i="137"/>
  <c r="AQ10" i="137"/>
  <c r="AQ6" i="137"/>
  <c r="AO19" i="142"/>
  <c r="AO11" i="142"/>
  <c r="AX7" i="37"/>
  <c r="AX11" i="37"/>
  <c r="AX15" i="37"/>
  <c r="AX19" i="37"/>
  <c r="AX23" i="37"/>
  <c r="AX27" i="37"/>
  <c r="AX31" i="37"/>
  <c r="AX35" i="37"/>
  <c r="AX39" i="37"/>
  <c r="AX43" i="37"/>
  <c r="AX47" i="37"/>
  <c r="AX51" i="37"/>
  <c r="AX55" i="37"/>
  <c r="AX62" i="37"/>
  <c r="AZ10" i="140"/>
  <c r="AZ17" i="140"/>
  <c r="AZ21" i="140"/>
  <c r="AZ25" i="140"/>
  <c r="AZ29" i="140"/>
  <c r="AZ33" i="140"/>
  <c r="AZ37" i="140"/>
  <c r="AZ41" i="140"/>
  <c r="AY12" i="135"/>
  <c r="AY20" i="135"/>
  <c r="AY27" i="135"/>
  <c r="AO8" i="134"/>
  <c r="AO16" i="134"/>
  <c r="AO24" i="134"/>
  <c r="AO32" i="134"/>
  <c r="AY6" i="135"/>
  <c r="AO8" i="142"/>
  <c r="AO27" i="134"/>
  <c r="AL20" i="145"/>
  <c r="AL25" i="143"/>
  <c r="AR22" i="139"/>
  <c r="AR14" i="139"/>
  <c r="AR6" i="139"/>
  <c r="AO26" i="142"/>
  <c r="AO18" i="142"/>
  <c r="AO10" i="142"/>
  <c r="AY13" i="135"/>
  <c r="AY21" i="135"/>
  <c r="AO9" i="134"/>
  <c r="AO17" i="134"/>
  <c r="AO25" i="134"/>
  <c r="AO33" i="134"/>
  <c r="AO37" i="134"/>
  <c r="AY15" i="135"/>
  <c r="AO38" i="134"/>
  <c r="AO39" i="134"/>
  <c r="AL21" i="145"/>
  <c r="AL26" i="143"/>
  <c r="AR23" i="139"/>
  <c r="AR15" i="139"/>
  <c r="AR7" i="139"/>
  <c r="AQ23" i="137"/>
  <c r="AQ19" i="137"/>
  <c r="AQ15" i="137"/>
  <c r="AQ11" i="137"/>
  <c r="AQ7" i="137"/>
  <c r="AO25" i="142"/>
  <c r="AO17" i="142"/>
  <c r="AO9" i="142"/>
  <c r="AX8" i="37"/>
  <c r="AX12" i="37"/>
  <c r="AX16" i="37"/>
  <c r="AX20" i="37"/>
  <c r="AX24" i="37"/>
  <c r="AX28" i="37"/>
  <c r="AX32" i="37"/>
  <c r="AX36" i="37"/>
  <c r="AX40" i="37"/>
  <c r="AX44" i="37"/>
  <c r="AX48" i="37"/>
  <c r="AX52" i="37"/>
  <c r="AX56" i="37"/>
  <c r="AX59" i="37"/>
  <c r="AZ7" i="140"/>
  <c r="AZ11" i="140"/>
  <c r="AZ14" i="140"/>
  <c r="AZ18" i="140"/>
  <c r="AZ22" i="140"/>
  <c r="AZ26" i="140"/>
  <c r="AZ30" i="140"/>
  <c r="AZ34" i="140"/>
  <c r="AZ38" i="140"/>
  <c r="AZ42" i="140"/>
  <c r="AY14" i="135"/>
  <c r="AY22" i="135"/>
  <c r="AY28" i="135"/>
  <c r="AO10" i="134"/>
  <c r="AO18" i="134"/>
  <c r="AO26" i="134"/>
  <c r="AZ6" i="140"/>
  <c r="AL22" i="145"/>
  <c r="AR24" i="139"/>
  <c r="AR8" i="139"/>
  <c r="AO16" i="142"/>
  <c r="AY7" i="135"/>
  <c r="AO19" i="134"/>
  <c r="AO13" i="134"/>
  <c r="AO35" i="134"/>
  <c r="AL23" i="145"/>
  <c r="AR25" i="139"/>
  <c r="AR17" i="139"/>
  <c r="AR9" i="139"/>
  <c r="AQ24" i="137"/>
  <c r="AQ20" i="137"/>
  <c r="AQ16" i="137"/>
  <c r="AQ12" i="137"/>
  <c r="AQ8" i="137"/>
  <c r="AO23" i="142"/>
  <c r="AO15" i="142"/>
  <c r="AO7" i="142"/>
  <c r="AX9" i="37"/>
  <c r="AX13" i="37"/>
  <c r="AX17" i="37"/>
  <c r="AX21" i="37"/>
  <c r="AX25" i="37"/>
  <c r="AX29" i="37"/>
  <c r="AX33" i="37"/>
  <c r="AX37" i="37"/>
  <c r="AX41" i="37"/>
  <c r="AX45" i="37"/>
  <c r="AX49" i="37"/>
  <c r="AX53" i="37"/>
  <c r="AX57" i="37"/>
  <c r="AX60" i="37"/>
  <c r="AZ8" i="140"/>
  <c r="AZ12" i="140"/>
  <c r="AZ15" i="140"/>
  <c r="AZ19" i="140"/>
  <c r="AZ23" i="140"/>
  <c r="AZ27" i="140"/>
  <c r="AZ31" i="140"/>
  <c r="AZ35" i="140"/>
  <c r="AZ39" i="140"/>
  <c r="AY8" i="135"/>
  <c r="AY16" i="135"/>
  <c r="AY24" i="135"/>
  <c r="AY29" i="135"/>
  <c r="AO12" i="134"/>
  <c r="AO20" i="134"/>
  <c r="AO28" i="134"/>
  <c r="AL24" i="145"/>
  <c r="AR26" i="139"/>
  <c r="AR18" i="139"/>
  <c r="AR10" i="139"/>
  <c r="AO22" i="142"/>
  <c r="AO14" i="142"/>
  <c r="AO6" i="142"/>
  <c r="AY9" i="135"/>
  <c r="AY17" i="135"/>
  <c r="AO29" i="134"/>
  <c r="AX6" i="37"/>
  <c r="AG40" i="142"/>
  <c r="AG62" i="142"/>
  <c r="AG70" i="142"/>
  <c r="AL67" i="141"/>
  <c r="AG73" i="134"/>
  <c r="AG65" i="134"/>
  <c r="AG43" i="134"/>
  <c r="AN59" i="135"/>
  <c r="AN51" i="135"/>
  <c r="AN43" i="135"/>
  <c r="AN35" i="135"/>
  <c r="AU71" i="140"/>
  <c r="AU63" i="140"/>
  <c r="AM56" i="140"/>
  <c r="AM48" i="140"/>
  <c r="AG75" i="142"/>
  <c r="AU61" i="135"/>
  <c r="AN46" i="135"/>
  <c r="AM51" i="140"/>
  <c r="AU63" i="135"/>
  <c r="AU74" i="140"/>
  <c r="AG41" i="142"/>
  <c r="AG63" i="142"/>
  <c r="AG71" i="142"/>
  <c r="AG72" i="134"/>
  <c r="AG64" i="134"/>
  <c r="AG42" i="134"/>
  <c r="AU65" i="135"/>
  <c r="AU60" i="135"/>
  <c r="AN58" i="135"/>
  <c r="AN50" i="135"/>
  <c r="AN42" i="135"/>
  <c r="AN34" i="135"/>
  <c r="AU76" i="140"/>
  <c r="AU68" i="140"/>
  <c r="AM55" i="140"/>
  <c r="AM47" i="140"/>
  <c r="AM46" i="140"/>
  <c r="AG60" i="134"/>
  <c r="AU64" i="140"/>
  <c r="AG66" i="134"/>
  <c r="AG42" i="142"/>
  <c r="AG64" i="142"/>
  <c r="AG72" i="142"/>
  <c r="AL78" i="134"/>
  <c r="AG71" i="134"/>
  <c r="AG63" i="134"/>
  <c r="AG41" i="134"/>
  <c r="AU62" i="135"/>
  <c r="AN57" i="135"/>
  <c r="AN49" i="135"/>
  <c r="AN41" i="135"/>
  <c r="AN33" i="135"/>
  <c r="AU86" i="140"/>
  <c r="AU84" i="140"/>
  <c r="AU82" i="140"/>
  <c r="AU80" i="140"/>
  <c r="AU78" i="140"/>
  <c r="AU73" i="140"/>
  <c r="AU65" i="140"/>
  <c r="AM54" i="140"/>
  <c r="AG67" i="142"/>
  <c r="AG68" i="134"/>
  <c r="AN38" i="135"/>
  <c r="AN36" i="135"/>
  <c r="AG57" i="142"/>
  <c r="AG65" i="142"/>
  <c r="AG73" i="142"/>
  <c r="AL66" i="141"/>
  <c r="AG70" i="134"/>
  <c r="AG62" i="134"/>
  <c r="AG40" i="134"/>
  <c r="AN56" i="135"/>
  <c r="AN48" i="135"/>
  <c r="AN40" i="135"/>
  <c r="AN32" i="135"/>
  <c r="AU70" i="140"/>
  <c r="AM61" i="140"/>
  <c r="AM53" i="140"/>
  <c r="AM45" i="140"/>
  <c r="AG37" i="142"/>
  <c r="AG76" i="134"/>
  <c r="AU72" i="140"/>
  <c r="AM43" i="140"/>
  <c r="AN44" i="135"/>
  <c r="AM57" i="140"/>
  <c r="AG36" i="142"/>
  <c r="AG58" i="142"/>
  <c r="AG66" i="142"/>
  <c r="AG74" i="142"/>
  <c r="AL76" i="142"/>
  <c r="AG69" i="134"/>
  <c r="AG61" i="134"/>
  <c r="AU64" i="135"/>
  <c r="AN55" i="135"/>
  <c r="AN47" i="135"/>
  <c r="AN39" i="135"/>
  <c r="AN31" i="135"/>
  <c r="AU75" i="140"/>
  <c r="AU67" i="140"/>
  <c r="AU62" i="140"/>
  <c r="AM60" i="140"/>
  <c r="AM52" i="140"/>
  <c r="AM44" i="140"/>
  <c r="AG59" i="142"/>
  <c r="AN54" i="135"/>
  <c r="AM59" i="140"/>
  <c r="AG58" i="134"/>
  <c r="AM49" i="140"/>
  <c r="AG38" i="142"/>
  <c r="AG60" i="142"/>
  <c r="AG68" i="142"/>
  <c r="AL77" i="134"/>
  <c r="AG75" i="134"/>
  <c r="AG67" i="134"/>
  <c r="AG59" i="134"/>
  <c r="AN53" i="135"/>
  <c r="AN45" i="135"/>
  <c r="AN37" i="135"/>
  <c r="AU85" i="140"/>
  <c r="AU83" i="140"/>
  <c r="AU81" i="140"/>
  <c r="AU79" i="140"/>
  <c r="AU77" i="140"/>
  <c r="AU69" i="140"/>
  <c r="AM58" i="140"/>
  <c r="AM50" i="140"/>
  <c r="AG39" i="142"/>
  <c r="AG61" i="142"/>
  <c r="AG69" i="142"/>
  <c r="AL77" i="142"/>
  <c r="AL65" i="141"/>
  <c r="AL79" i="134"/>
  <c r="AG74" i="134"/>
  <c r="AN52" i="135"/>
  <c r="AU66" i="140"/>
  <c r="Y14" i="141"/>
  <c r="Y28" i="141"/>
  <c r="Y13" i="141"/>
  <c r="Y21" i="141"/>
  <c r="Y27" i="141"/>
  <c r="Y36" i="141"/>
  <c r="Y20" i="141"/>
  <c r="Y26" i="141"/>
  <c r="Y34" i="141"/>
  <c r="Y6" i="141"/>
  <c r="Y11" i="141"/>
  <c r="Y19" i="141"/>
  <c r="Y25" i="141"/>
  <c r="Y33" i="141"/>
  <c r="Y10" i="141"/>
  <c r="Y18" i="141"/>
  <c r="Y24" i="141"/>
  <c r="Y32" i="141"/>
  <c r="Y9" i="141"/>
  <c r="Y17" i="141"/>
  <c r="Y31" i="141"/>
  <c r="Y8" i="141"/>
  <c r="Y16" i="141"/>
  <c r="Y23" i="141"/>
  <c r="Y30" i="141"/>
  <c r="Y7" i="141"/>
  <c r="Y15" i="141"/>
  <c r="Y22" i="141"/>
  <c r="Y29" i="141"/>
  <c r="Y35" i="141"/>
  <c r="Y12" i="141"/>
  <c r="Y19" i="145"/>
  <c r="Y11" i="145"/>
  <c r="Y24" i="143"/>
  <c r="Y16" i="143"/>
  <c r="Y8" i="143"/>
  <c r="AC21" i="139"/>
  <c r="AC13" i="139"/>
  <c r="AC26" i="137"/>
  <c r="AC18" i="137"/>
  <c r="AC10" i="137"/>
  <c r="Y25" i="142"/>
  <c r="Y17" i="142"/>
  <c r="Y9" i="142"/>
  <c r="AE11" i="37"/>
  <c r="AE19" i="37"/>
  <c r="AE27" i="37"/>
  <c r="AE35" i="37"/>
  <c r="AE43" i="37"/>
  <c r="AE51" i="37"/>
  <c r="AE10" i="140"/>
  <c r="AE17" i="140"/>
  <c r="AE25" i="140"/>
  <c r="AE33" i="140"/>
  <c r="AE41" i="140"/>
  <c r="AE13" i="135"/>
  <c r="AE21" i="135"/>
  <c r="AE28" i="135"/>
  <c r="Y12" i="134"/>
  <c r="Y24" i="145"/>
  <c r="Y16" i="145"/>
  <c r="Y8" i="145"/>
  <c r="Y21" i="143"/>
  <c r="Y13" i="143"/>
  <c r="AC26" i="139"/>
  <c r="AC18" i="139"/>
  <c r="AC10" i="139"/>
  <c r="AC25" i="137"/>
  <c r="AC17" i="137"/>
  <c r="AC9" i="137"/>
  <c r="Y26" i="142"/>
  <c r="Y18" i="142"/>
  <c r="Y10" i="142"/>
  <c r="AE10" i="37"/>
  <c r="AE26" i="37"/>
  <c r="AE34" i="37"/>
  <c r="AE42" i="37"/>
  <c r="AE50" i="37"/>
  <c r="AE58" i="37"/>
  <c r="AE9" i="140"/>
  <c r="AE16" i="140"/>
  <c r="AE24" i="140"/>
  <c r="AE32" i="140"/>
  <c r="AE40" i="140"/>
  <c r="AE12" i="135"/>
  <c r="AE20" i="135"/>
  <c r="AE27" i="135"/>
  <c r="Y11" i="134"/>
  <c r="Y21" i="145"/>
  <c r="Y13" i="145"/>
  <c r="Y26" i="143"/>
  <c r="Y18" i="143"/>
  <c r="Y10" i="143"/>
  <c r="AC23" i="139"/>
  <c r="AC15" i="139"/>
  <c r="AC7" i="139"/>
  <c r="AC24" i="137"/>
  <c r="AC16" i="137"/>
  <c r="AC8" i="137"/>
  <c r="Y19" i="142"/>
  <c r="Y11" i="142"/>
  <c r="AE9" i="37"/>
  <c r="AE17" i="37"/>
  <c r="AE25" i="37"/>
  <c r="AE33" i="37"/>
  <c r="AE41" i="37"/>
  <c r="AE49" i="37"/>
  <c r="AE57" i="37"/>
  <c r="AE8" i="140"/>
  <c r="AE15" i="140"/>
  <c r="AE23" i="140"/>
  <c r="AE31" i="140"/>
  <c r="AE39" i="140"/>
  <c r="AE11" i="135"/>
  <c r="AE19" i="135"/>
  <c r="Y10" i="134"/>
  <c r="Y18" i="134"/>
  <c r="Y26" i="134"/>
  <c r="Y34" i="134"/>
  <c r="AE6" i="140"/>
  <c r="Y7" i="143"/>
  <c r="AC20" i="139"/>
  <c r="AC12" i="139"/>
  <c r="AC23" i="137"/>
  <c r="AC15" i="137"/>
  <c r="AC7" i="137"/>
  <c r="Y20" i="142"/>
  <c r="Y12" i="142"/>
  <c r="AE16" i="37"/>
  <c r="AE40" i="37"/>
  <c r="AE56" i="37"/>
  <c r="AE22" i="140"/>
  <c r="AE10" i="135"/>
  <c r="Y9" i="134"/>
  <c r="Y25" i="134"/>
  <c r="Y23" i="145"/>
  <c r="Y15" i="145"/>
  <c r="Y7" i="145"/>
  <c r="Y20" i="143"/>
  <c r="AC17" i="139"/>
  <c r="AC22" i="137"/>
  <c r="AC6" i="137"/>
  <c r="AE7" i="37"/>
  <c r="AE39" i="37"/>
  <c r="AE62" i="37"/>
  <c r="AE21" i="140"/>
  <c r="AE17" i="135"/>
  <c r="Y16" i="134"/>
  <c r="Y32" i="134"/>
  <c r="Y28" i="134"/>
  <c r="Y19" i="134"/>
  <c r="Y26" i="145"/>
  <c r="Y18" i="145"/>
  <c r="Y10" i="145"/>
  <c r="Y23" i="143"/>
  <c r="Y15" i="143"/>
  <c r="AE8" i="37"/>
  <c r="AE24" i="37"/>
  <c r="AE32" i="37"/>
  <c r="AE48" i="37"/>
  <c r="AE7" i="140"/>
  <c r="AE14" i="140"/>
  <c r="AE30" i="140"/>
  <c r="AE38" i="140"/>
  <c r="AE18" i="135"/>
  <c r="AE26" i="135"/>
  <c r="Y17" i="134"/>
  <c r="Y33" i="134"/>
  <c r="AE6" i="135"/>
  <c r="Y12" i="143"/>
  <c r="AC25" i="139"/>
  <c r="AC9" i="139"/>
  <c r="AC14" i="137"/>
  <c r="Y21" i="142"/>
  <c r="Y13" i="142"/>
  <c r="AE15" i="37"/>
  <c r="AE23" i="37"/>
  <c r="AE31" i="37"/>
  <c r="AE47" i="37"/>
  <c r="AE55" i="37"/>
  <c r="AE29" i="140"/>
  <c r="AE37" i="140"/>
  <c r="AE9" i="135"/>
  <c r="AE25" i="135"/>
  <c r="Y8" i="134"/>
  <c r="Y24" i="134"/>
  <c r="Y6" i="134"/>
  <c r="Y36" i="134"/>
  <c r="Y20" i="145"/>
  <c r="Y12" i="145"/>
  <c r="Y25" i="143"/>
  <c r="Y17" i="143"/>
  <c r="Y9" i="143"/>
  <c r="AC22" i="139"/>
  <c r="AC14" i="139"/>
  <c r="AC6" i="139"/>
  <c r="AC21" i="137"/>
  <c r="AC13" i="137"/>
  <c r="Y22" i="142"/>
  <c r="Y14" i="142"/>
  <c r="Y6" i="142"/>
  <c r="AE14" i="37"/>
  <c r="AE22" i="37"/>
  <c r="AE30" i="37"/>
  <c r="AE38" i="37"/>
  <c r="AE46" i="37"/>
  <c r="AE54" i="37"/>
  <c r="AE61" i="37"/>
  <c r="AE13" i="140"/>
  <c r="AE20" i="140"/>
  <c r="AE28" i="140"/>
  <c r="AE36" i="140"/>
  <c r="AE8" i="135"/>
  <c r="AE16" i="135"/>
  <c r="AE24" i="135"/>
  <c r="Y7" i="134"/>
  <c r="Y15" i="134"/>
  <c r="Y23" i="134"/>
  <c r="Y31" i="134"/>
  <c r="Y39" i="134"/>
  <c r="Y25" i="145"/>
  <c r="Y17" i="145"/>
  <c r="Y9" i="145"/>
  <c r="Y22" i="143"/>
  <c r="Y14" i="143"/>
  <c r="Y6" i="143"/>
  <c r="AC19" i="139"/>
  <c r="AC11" i="139"/>
  <c r="AC20" i="137"/>
  <c r="AC12" i="137"/>
  <c r="Y23" i="142"/>
  <c r="Y15" i="142"/>
  <c r="Y7" i="142"/>
  <c r="AE13" i="37"/>
  <c r="AE21" i="37"/>
  <c r="AE29" i="37"/>
  <c r="AE37" i="37"/>
  <c r="AE45" i="37"/>
  <c r="AE53" i="37"/>
  <c r="AE60" i="37"/>
  <c r="AE12" i="140"/>
  <c r="AE19" i="140"/>
  <c r="AE27" i="140"/>
  <c r="AE35" i="140"/>
  <c r="AE7" i="135"/>
  <c r="AE15" i="135"/>
  <c r="AE23" i="135"/>
  <c r="AE30" i="135"/>
  <c r="Y14" i="134"/>
  <c r="Y22" i="134"/>
  <c r="Y30" i="134"/>
  <c r="Y38" i="134"/>
  <c r="AE22" i="135"/>
  <c r="AE29" i="135"/>
  <c r="Y13" i="134"/>
  <c r="Y21" i="134"/>
  <c r="Y29" i="134"/>
  <c r="Y37" i="134"/>
  <c r="Y20" i="134"/>
  <c r="Y27" i="134"/>
  <c r="Y35" i="134"/>
  <c r="Y22" i="145"/>
  <c r="Y14" i="145"/>
  <c r="Y6" i="145"/>
  <c r="Y19" i="143"/>
  <c r="Y11" i="143"/>
  <c r="AC24" i="139"/>
  <c r="AC16" i="139"/>
  <c r="AC8" i="139"/>
  <c r="AC19" i="137"/>
  <c r="AC11" i="137"/>
  <c r="Y24" i="142"/>
  <c r="Y16" i="142"/>
  <c r="Y8" i="142"/>
  <c r="AE12" i="37"/>
  <c r="AE20" i="37"/>
  <c r="AE28" i="37"/>
  <c r="AE36" i="37"/>
  <c r="AE44" i="37"/>
  <c r="AE52" i="37"/>
  <c r="AE59" i="37"/>
  <c r="AE11" i="140"/>
  <c r="AE18" i="140"/>
  <c r="AE26" i="140"/>
  <c r="AE34" i="140"/>
  <c r="AE42" i="140"/>
  <c r="AE14" i="135"/>
  <c r="AA38" i="142"/>
  <c r="AA42" i="142"/>
  <c r="AA60" i="142"/>
  <c r="AA64" i="142"/>
  <c r="AA68" i="142"/>
  <c r="AA72" i="142"/>
  <c r="AA75" i="134"/>
  <c r="AA71" i="134"/>
  <c r="AA67" i="134"/>
  <c r="AA63" i="134"/>
  <c r="AA59" i="134"/>
  <c r="AA41" i="134"/>
  <c r="AG59" i="135"/>
  <c r="AG55" i="135"/>
  <c r="AG51" i="135"/>
  <c r="AG47" i="135"/>
  <c r="AG43" i="135"/>
  <c r="AG39" i="135"/>
  <c r="AG35" i="135"/>
  <c r="AG31" i="135"/>
  <c r="AA58" i="142"/>
  <c r="AA74" i="142"/>
  <c r="AA65" i="134"/>
  <c r="AA43" i="134"/>
  <c r="AG49" i="135"/>
  <c r="AG41" i="135"/>
  <c r="AG37" i="135"/>
  <c r="AG61" i="140"/>
  <c r="AG57" i="140"/>
  <c r="AG53" i="140"/>
  <c r="AG49" i="140"/>
  <c r="AG45" i="140"/>
  <c r="AA68" i="134"/>
  <c r="AA37" i="142"/>
  <c r="AA41" i="142"/>
  <c r="AA59" i="142"/>
  <c r="AA63" i="142"/>
  <c r="AA67" i="142"/>
  <c r="AA71" i="142"/>
  <c r="AA75" i="142"/>
  <c r="AA76" i="134"/>
  <c r="AA72" i="134"/>
  <c r="AA64" i="134"/>
  <c r="AA60" i="134"/>
  <c r="AA42" i="134"/>
  <c r="AG56" i="135"/>
  <c r="AG52" i="135"/>
  <c r="AG48" i="135"/>
  <c r="AG44" i="135"/>
  <c r="AG40" i="135"/>
  <c r="AG36" i="135"/>
  <c r="AG32" i="135"/>
  <c r="AE6" i="37"/>
  <c r="AG58" i="140"/>
  <c r="AG54" i="140"/>
  <c r="AG50" i="140"/>
  <c r="AG46" i="140"/>
  <c r="AA36" i="142"/>
  <c r="AA40" i="142"/>
  <c r="AA62" i="142"/>
  <c r="AA66" i="142"/>
  <c r="AA70" i="142"/>
  <c r="AA73" i="134"/>
  <c r="AA69" i="134"/>
  <c r="AA61" i="134"/>
  <c r="AG57" i="135"/>
  <c r="AG53" i="135"/>
  <c r="AG45" i="135"/>
  <c r="AG33" i="135"/>
  <c r="AG59" i="140"/>
  <c r="AG55" i="140"/>
  <c r="AG51" i="140"/>
  <c r="AG47" i="140"/>
  <c r="AG43" i="140"/>
  <c r="AA39" i="142"/>
  <c r="AA57" i="142"/>
  <c r="AA61" i="142"/>
  <c r="AA65" i="142"/>
  <c r="AA69" i="142"/>
  <c r="AA73" i="142"/>
  <c r="AA74" i="134"/>
  <c r="AA70" i="134"/>
  <c r="AA66" i="134"/>
  <c r="AA62" i="134"/>
  <c r="AA58" i="134"/>
  <c r="AA40" i="134"/>
  <c r="AG58" i="135"/>
  <c r="AG54" i="135"/>
  <c r="AG50" i="135"/>
  <c r="AG46" i="135"/>
  <c r="AG42" i="135"/>
  <c r="AG38" i="135"/>
  <c r="AG34" i="135"/>
  <c r="AG60" i="140"/>
  <c r="AG56" i="140"/>
  <c r="AG52" i="140"/>
  <c r="AG48" i="140"/>
  <c r="AG44" i="140"/>
  <c r="M17" i="128"/>
  <c r="M41" i="128"/>
  <c r="M157" i="128"/>
  <c r="M151" i="128"/>
  <c r="M50" i="128"/>
  <c r="P35" i="140" s="1"/>
  <c r="M36" i="128"/>
  <c r="M51" i="128"/>
  <c r="M64" i="128"/>
  <c r="M174" i="128"/>
  <c r="M22" i="128"/>
  <c r="M19" i="128"/>
  <c r="M62" i="128"/>
  <c r="M154" i="128"/>
  <c r="M69" i="128"/>
  <c r="M176" i="128"/>
  <c r="M162" i="128"/>
  <c r="M10" i="128"/>
  <c r="O29" i="37" s="1"/>
  <c r="M73" i="128"/>
  <c r="M181" i="128"/>
  <c r="M55" i="128"/>
  <c r="M74" i="128"/>
  <c r="M175" i="128"/>
  <c r="M33" i="128"/>
  <c r="M185" i="128"/>
  <c r="M15" i="128"/>
  <c r="M29" i="128"/>
  <c r="M23" i="128"/>
  <c r="M56" i="128"/>
  <c r="M161" i="128"/>
  <c r="M165" i="128"/>
  <c r="M183" i="128"/>
  <c r="M54" i="128"/>
  <c r="M67" i="128"/>
  <c r="N17" i="141" s="1"/>
  <c r="M61" i="128"/>
  <c r="M163" i="128"/>
  <c r="M76" i="128"/>
  <c r="M182" i="128"/>
  <c r="M7" i="128"/>
  <c r="M28" i="128"/>
  <c r="M164" i="128"/>
  <c r="M40" i="128"/>
  <c r="M43" i="128"/>
  <c r="P27" i="140" s="1"/>
  <c r="M173" i="128"/>
  <c r="M153" i="128"/>
  <c r="M178" i="128"/>
  <c r="M21" i="128"/>
  <c r="M58" i="128"/>
  <c r="M42" i="128"/>
  <c r="M158" i="128"/>
  <c r="M71" i="128"/>
  <c r="M180" i="128"/>
  <c r="M47" i="128"/>
  <c r="M38" i="128"/>
  <c r="M53" i="128"/>
  <c r="M160" i="128"/>
  <c r="M68" i="128"/>
  <c r="M166" i="128"/>
  <c r="M147" i="128"/>
  <c r="M16" i="128"/>
  <c r="M18" i="128"/>
  <c r="M52" i="128"/>
  <c r="M152" i="128"/>
  <c r="M66" i="128"/>
  <c r="M70" i="128"/>
  <c r="N9" i="141" s="1"/>
  <c r="M77" i="128"/>
  <c r="M8" i="128"/>
  <c r="M169" i="128"/>
  <c r="M155" i="128"/>
  <c r="M146" i="128"/>
  <c r="M14" i="128"/>
  <c r="M30" i="128"/>
  <c r="M35" i="128"/>
  <c r="M145" i="128"/>
  <c r="M63" i="128"/>
  <c r="M167" i="128"/>
  <c r="M26" i="128"/>
  <c r="M156" i="128"/>
  <c r="M46" i="128"/>
  <c r="M144" i="128"/>
  <c r="M60" i="128"/>
  <c r="M150" i="128"/>
  <c r="M171" i="128"/>
  <c r="M59" i="128"/>
  <c r="M72" i="128"/>
  <c r="M49" i="128"/>
  <c r="M75" i="128"/>
  <c r="N30" i="141" s="1"/>
  <c r="M65" i="128"/>
  <c r="M184" i="128"/>
  <c r="M149" i="128"/>
  <c r="M20" i="128"/>
  <c r="M172" i="128"/>
  <c r="M48" i="128"/>
  <c r="M148" i="128"/>
  <c r="M12" i="128"/>
  <c r="M37" i="128"/>
  <c r="P21" i="37" s="1"/>
  <c r="M25" i="128"/>
  <c r="O37" i="140" s="1"/>
  <c r="M31" i="128"/>
  <c r="M39" i="128"/>
  <c r="M9" i="128"/>
  <c r="M57" i="128"/>
  <c r="M168" i="128"/>
  <c r="M80" i="128"/>
  <c r="M6" i="128"/>
  <c r="M159" i="128"/>
  <c r="M34" i="128"/>
  <c r="M78" i="128"/>
  <c r="M186" i="128"/>
  <c r="M79" i="128"/>
  <c r="M11" i="128"/>
  <c r="M44" i="128"/>
  <c r="M32" i="128"/>
  <c r="P40" i="37" s="1"/>
  <c r="M13" i="128"/>
  <c r="M177" i="128"/>
  <c r="M27" i="128"/>
  <c r="M170" i="128"/>
  <c r="M179" i="128"/>
  <c r="M24" i="128"/>
  <c r="P7" i="37"/>
  <c r="P12" i="37"/>
  <c r="P20" i="37"/>
  <c r="P28" i="37"/>
  <c r="P36" i="37"/>
  <c r="P44" i="37"/>
  <c r="P52" i="37"/>
  <c r="P13" i="135"/>
  <c r="P21" i="135"/>
  <c r="P41" i="37"/>
  <c r="P10" i="135"/>
  <c r="P42" i="37"/>
  <c r="P11" i="135"/>
  <c r="P43" i="37"/>
  <c r="P13" i="37"/>
  <c r="P29" i="37"/>
  <c r="P37" i="37"/>
  <c r="P45" i="37"/>
  <c r="P53" i="37"/>
  <c r="P14" i="135"/>
  <c r="P6" i="135"/>
  <c r="P9" i="37"/>
  <c r="P10" i="37"/>
  <c r="P50" i="37"/>
  <c r="P19" i="37"/>
  <c r="P20" i="135"/>
  <c r="P14" i="37"/>
  <c r="P22" i="37"/>
  <c r="P30" i="37"/>
  <c r="P38" i="37"/>
  <c r="P46" i="37"/>
  <c r="P54" i="37"/>
  <c r="P7" i="135"/>
  <c r="P15" i="135"/>
  <c r="P17" i="37"/>
  <c r="P49" i="37"/>
  <c r="P18" i="37"/>
  <c r="P57" i="37"/>
  <c r="P11" i="37"/>
  <c r="P51" i="37"/>
  <c r="P15" i="37"/>
  <c r="P23" i="37"/>
  <c r="P31" i="37"/>
  <c r="P39" i="37"/>
  <c r="P47" i="37"/>
  <c r="P55" i="37"/>
  <c r="P8" i="135"/>
  <c r="P16" i="135"/>
  <c r="P33" i="37"/>
  <c r="P26" i="37"/>
  <c r="P19" i="135"/>
  <c r="P35" i="37"/>
  <c r="P8" i="37"/>
  <c r="P16" i="37"/>
  <c r="P24" i="37"/>
  <c r="P32" i="37"/>
  <c r="P48" i="37"/>
  <c r="P6" i="37"/>
  <c r="P9" i="135"/>
  <c r="P17" i="135"/>
  <c r="P25" i="37"/>
  <c r="P56" i="37"/>
  <c r="P18" i="135"/>
  <c r="P34" i="37"/>
  <c r="P27" i="37"/>
  <c r="P12" i="135"/>
  <c r="N31" i="141"/>
  <c r="N26" i="141"/>
  <c r="N34" i="141"/>
  <c r="N12" i="141"/>
  <c r="N20" i="141"/>
  <c r="N7" i="141"/>
  <c r="N15" i="141"/>
  <c r="N22" i="141"/>
  <c r="N29" i="141"/>
  <c r="N18" i="141"/>
  <c r="N32" i="141"/>
  <c r="N36" i="141"/>
  <c r="N10" i="141"/>
  <c r="N24" i="141"/>
  <c r="N6" i="141"/>
  <c r="N13" i="141"/>
  <c r="N21" i="141"/>
  <c r="N27" i="141"/>
  <c r="N35" i="141"/>
  <c r="N19" i="141"/>
  <c r="N14" i="141"/>
  <c r="N8" i="141"/>
  <c r="N16" i="141"/>
  <c r="N23" i="141"/>
  <c r="N11" i="141"/>
  <c r="N25" i="141"/>
  <c r="N33" i="141"/>
  <c r="N28" i="141"/>
  <c r="M21" i="145"/>
  <c r="M26" i="143"/>
  <c r="M18" i="143"/>
  <c r="O22" i="137"/>
  <c r="O14" i="137"/>
  <c r="N19" i="142"/>
  <c r="N11" i="142"/>
  <c r="O9" i="37"/>
  <c r="O17" i="37"/>
  <c r="O25" i="37"/>
  <c r="O33" i="37"/>
  <c r="O41" i="37"/>
  <c r="O49" i="37"/>
  <c r="O57" i="37"/>
  <c r="O8" i="140"/>
  <c r="O15" i="140"/>
  <c r="O23" i="140"/>
  <c r="O31" i="140"/>
  <c r="O39" i="140"/>
  <c r="O11" i="135"/>
  <c r="O19" i="135"/>
  <c r="N10" i="134"/>
  <c r="N18" i="134"/>
  <c r="N26" i="134"/>
  <c r="N34" i="134"/>
  <c r="O6" i="140"/>
  <c r="M16" i="143"/>
  <c r="O11" i="37"/>
  <c r="O35" i="37"/>
  <c r="O10" i="140"/>
  <c r="N28" i="134"/>
  <c r="O6" i="139"/>
  <c r="N22" i="142"/>
  <c r="O46" i="37"/>
  <c r="O20" i="140"/>
  <c r="N7" i="134"/>
  <c r="M22" i="145"/>
  <c r="M19" i="143"/>
  <c r="O25" i="137"/>
  <c r="O17" i="137"/>
  <c r="O9" i="137"/>
  <c r="N24" i="142"/>
  <c r="N16" i="142"/>
  <c r="N8" i="142"/>
  <c r="O12" i="37"/>
  <c r="O20" i="37"/>
  <c r="O28" i="37"/>
  <c r="O36" i="37"/>
  <c r="O44" i="37"/>
  <c r="O52" i="37"/>
  <c r="O59" i="37"/>
  <c r="O11" i="140"/>
  <c r="O18" i="140"/>
  <c r="O26" i="140"/>
  <c r="O34" i="140"/>
  <c r="O42" i="140"/>
  <c r="O14" i="135"/>
  <c r="O22" i="135"/>
  <c r="O29" i="135"/>
  <c r="N13" i="134"/>
  <c r="N21" i="134"/>
  <c r="N29" i="134"/>
  <c r="N37" i="134"/>
  <c r="M19" i="145"/>
  <c r="N9" i="142"/>
  <c r="O27" i="37"/>
  <c r="O51" i="37"/>
  <c r="O25" i="140"/>
  <c r="O28" i="135"/>
  <c r="M20" i="145"/>
  <c r="N6" i="142"/>
  <c r="O54" i="37"/>
  <c r="O13" i="140"/>
  <c r="O8" i="135"/>
  <c r="N39" i="134"/>
  <c r="M23" i="145"/>
  <c r="M20" i="143"/>
  <c r="O20" i="137"/>
  <c r="O12" i="137"/>
  <c r="N21" i="142"/>
  <c r="N13" i="142"/>
  <c r="O7" i="37"/>
  <c r="O15" i="37"/>
  <c r="O23" i="37"/>
  <c r="O31" i="37"/>
  <c r="O39" i="37"/>
  <c r="O47" i="37"/>
  <c r="O55" i="37"/>
  <c r="O62" i="37"/>
  <c r="O21" i="140"/>
  <c r="O29" i="140"/>
  <c r="O9" i="135"/>
  <c r="O17" i="135"/>
  <c r="O25" i="135"/>
  <c r="N8" i="134"/>
  <c r="N16" i="134"/>
  <c r="N24" i="134"/>
  <c r="N32" i="134"/>
  <c r="O8" i="137"/>
  <c r="O33" i="140"/>
  <c r="O13" i="135"/>
  <c r="O38" i="37"/>
  <c r="O16" i="135"/>
  <c r="M24" i="145"/>
  <c r="M21" i="143"/>
  <c r="O23" i="137"/>
  <c r="O15" i="137"/>
  <c r="O7" i="137"/>
  <c r="N26" i="142"/>
  <c r="N18" i="142"/>
  <c r="N10" i="142"/>
  <c r="O10" i="37"/>
  <c r="O18" i="37"/>
  <c r="O26" i="37"/>
  <c r="O34" i="37"/>
  <c r="O42" i="37"/>
  <c r="O50" i="37"/>
  <c r="O58" i="37"/>
  <c r="O9" i="140"/>
  <c r="O16" i="140"/>
  <c r="O24" i="140"/>
  <c r="O32" i="140"/>
  <c r="O40" i="140"/>
  <c r="O12" i="135"/>
  <c r="O20" i="135"/>
  <c r="O27" i="135"/>
  <c r="N11" i="134"/>
  <c r="N19" i="134"/>
  <c r="N27" i="134"/>
  <c r="N35" i="134"/>
  <c r="M24" i="143"/>
  <c r="O17" i="140"/>
  <c r="O21" i="135"/>
  <c r="N12" i="134"/>
  <c r="M25" i="143"/>
  <c r="O11" i="137"/>
  <c r="O14" i="37"/>
  <c r="O61" i="37"/>
  <c r="O36" i="140"/>
  <c r="N15" i="134"/>
  <c r="M25" i="145"/>
  <c r="M22" i="143"/>
  <c r="M14" i="143"/>
  <c r="O26" i="137"/>
  <c r="O18" i="137"/>
  <c r="O10" i="137"/>
  <c r="N23" i="142"/>
  <c r="N15" i="142"/>
  <c r="N7" i="142"/>
  <c r="O13" i="37"/>
  <c r="O21" i="37"/>
  <c r="O37" i="37"/>
  <c r="O45" i="37"/>
  <c r="O53" i="37"/>
  <c r="O60" i="37"/>
  <c r="O12" i="140"/>
  <c r="O19" i="140"/>
  <c r="O27" i="140"/>
  <c r="O35" i="140"/>
  <c r="O7" i="135"/>
  <c r="O15" i="135"/>
  <c r="O23" i="135"/>
  <c r="O30" i="135"/>
  <c r="N14" i="134"/>
  <c r="N22" i="134"/>
  <c r="N30" i="134"/>
  <c r="N38" i="134"/>
  <c r="O24" i="137"/>
  <c r="N25" i="142"/>
  <c r="O43" i="37"/>
  <c r="N20" i="134"/>
  <c r="M17" i="143"/>
  <c r="O19" i="137"/>
  <c r="O30" i="37"/>
  <c r="O24" i="135"/>
  <c r="N31" i="134"/>
  <c r="M26" i="145"/>
  <c r="M23" i="143"/>
  <c r="M15" i="143"/>
  <c r="O21" i="137"/>
  <c r="O13" i="137"/>
  <c r="N20" i="142"/>
  <c r="N12" i="142"/>
  <c r="O8" i="37"/>
  <c r="O16" i="37"/>
  <c r="O24" i="37"/>
  <c r="O32" i="37"/>
  <c r="O40" i="37"/>
  <c r="O48" i="37"/>
  <c r="O56" i="37"/>
  <c r="O7" i="140"/>
  <c r="O14" i="140"/>
  <c r="O22" i="140"/>
  <c r="O30" i="140"/>
  <c r="O38" i="140"/>
  <c r="O10" i="135"/>
  <c r="O18" i="135"/>
  <c r="O26" i="135"/>
  <c r="N9" i="134"/>
  <c r="N17" i="134"/>
  <c r="N25" i="134"/>
  <c r="N33" i="134"/>
  <c r="O6" i="135"/>
  <c r="N17" i="142"/>
  <c r="O19" i="37"/>
  <c r="O41" i="140"/>
  <c r="N36" i="134"/>
  <c r="O22" i="37"/>
  <c r="O28" i="140"/>
  <c r="N23" i="134"/>
  <c r="O41" i="142"/>
  <c r="O63" i="142"/>
  <c r="O71" i="142"/>
  <c r="O72" i="134"/>
  <c r="O64" i="134"/>
  <c r="O42" i="134"/>
  <c r="Q65" i="135"/>
  <c r="Q60" i="135"/>
  <c r="Q52" i="135"/>
  <c r="Q44" i="135"/>
  <c r="Q36" i="135"/>
  <c r="Q57" i="140"/>
  <c r="Q49" i="140"/>
  <c r="O38" i="142"/>
  <c r="O75" i="134"/>
  <c r="Q55" i="135"/>
  <c r="Q64" i="140"/>
  <c r="O69" i="142"/>
  <c r="Q46" i="135"/>
  <c r="Q51" i="140"/>
  <c r="O65" i="134"/>
  <c r="Q37" i="135"/>
  <c r="O42" i="142"/>
  <c r="O64" i="142"/>
  <c r="O72" i="142"/>
  <c r="O71" i="134"/>
  <c r="O63" i="134"/>
  <c r="O41" i="134"/>
  <c r="Q61" i="135"/>
  <c r="Q59" i="135"/>
  <c r="Q51" i="135"/>
  <c r="Q43" i="135"/>
  <c r="Q35" i="135"/>
  <c r="Q70" i="140"/>
  <c r="Q66" i="140"/>
  <c r="Q56" i="140"/>
  <c r="Q48" i="140"/>
  <c r="O68" i="142"/>
  <c r="O67" i="134"/>
  <c r="Q68" i="140"/>
  <c r="O39" i="142"/>
  <c r="Q38" i="135"/>
  <c r="Q59" i="140"/>
  <c r="Q45" i="135"/>
  <c r="O57" i="142"/>
  <c r="O65" i="142"/>
  <c r="O73" i="142"/>
  <c r="O70" i="134"/>
  <c r="O62" i="134"/>
  <c r="O40" i="134"/>
  <c r="Q62" i="135"/>
  <c r="Q58" i="135"/>
  <c r="Q50" i="135"/>
  <c r="Q42" i="135"/>
  <c r="Q34" i="135"/>
  <c r="Q55" i="140"/>
  <c r="Q47" i="140"/>
  <c r="O79" i="134"/>
  <c r="Q47" i="135"/>
  <c r="Q60" i="140"/>
  <c r="O61" i="142"/>
  <c r="O58" i="134"/>
  <c r="Q43" i="140"/>
  <c r="O73" i="134"/>
  <c r="Q58" i="140"/>
  <c r="O36" i="142"/>
  <c r="O58" i="142"/>
  <c r="O66" i="142"/>
  <c r="O74" i="142"/>
  <c r="O65" i="141"/>
  <c r="O77" i="134"/>
  <c r="O69" i="134"/>
  <c r="O61" i="134"/>
  <c r="Q57" i="135"/>
  <c r="Q49" i="135"/>
  <c r="Q41" i="135"/>
  <c r="Q33" i="135"/>
  <c r="Q67" i="140"/>
  <c r="Q62" i="140"/>
  <c r="Q54" i="140"/>
  <c r="Q46" i="140"/>
  <c r="O60" i="142"/>
  <c r="O67" i="141"/>
  <c r="Q39" i="135"/>
  <c r="Q52" i="140"/>
  <c r="O74" i="134"/>
  <c r="Q54" i="135"/>
  <c r="O62" i="142"/>
  <c r="Q53" i="135"/>
  <c r="Q65" i="140"/>
  <c r="Q50" i="140"/>
  <c r="O6" i="37"/>
  <c r="O37" i="142"/>
  <c r="O59" i="142"/>
  <c r="O67" i="142"/>
  <c r="O75" i="142"/>
  <c r="O77" i="142"/>
  <c r="O66" i="141"/>
  <c r="O78" i="134"/>
  <c r="O76" i="134"/>
  <c r="O68" i="134"/>
  <c r="O60" i="134"/>
  <c r="Q63" i="135"/>
  <c r="Q56" i="135"/>
  <c r="Q48" i="135"/>
  <c r="Q40" i="135"/>
  <c r="Q32" i="135"/>
  <c r="Q63" i="140"/>
  <c r="Q61" i="140"/>
  <c r="Q53" i="140"/>
  <c r="Q45" i="140"/>
  <c r="O76" i="142"/>
  <c r="O59" i="134"/>
  <c r="Q31" i="135"/>
  <c r="Q44" i="140"/>
  <c r="O66" i="134"/>
  <c r="Q64" i="135"/>
  <c r="O40" i="142"/>
  <c r="O70" i="142"/>
  <c r="O43" i="134"/>
  <c r="Q69" i="140"/>
  <c r="X51" i="139"/>
  <c r="X50" i="139"/>
  <c r="X49" i="139"/>
  <c r="V33" i="145"/>
  <c r="V41" i="145"/>
  <c r="Q65" i="37"/>
  <c r="U32" i="143"/>
  <c r="V39" i="145"/>
  <c r="V34" i="145"/>
  <c r="V42" i="145"/>
  <c r="Q66" i="37"/>
  <c r="Q63" i="37"/>
  <c r="V35" i="145"/>
  <c r="U30" i="143"/>
  <c r="Q67" i="37"/>
  <c r="U31" i="143"/>
  <c r="U33" i="143"/>
  <c r="V36" i="145"/>
  <c r="Q68" i="37"/>
  <c r="V37" i="145"/>
  <c r="V40" i="145"/>
  <c r="Q64" i="37"/>
  <c r="V38" i="145"/>
  <c r="L7" i="37"/>
  <c r="L15" i="37"/>
  <c r="L23" i="37"/>
  <c r="L31" i="37"/>
  <c r="L39" i="37"/>
  <c r="L47" i="37"/>
  <c r="L55" i="37"/>
  <c r="L11" i="140"/>
  <c r="L18" i="140"/>
  <c r="L26" i="140"/>
  <c r="L34" i="140"/>
  <c r="K13" i="134"/>
  <c r="K21" i="134"/>
  <c r="K7" i="141"/>
  <c r="K15" i="141"/>
  <c r="K22" i="141"/>
  <c r="K29" i="141"/>
  <c r="K37" i="141"/>
  <c r="K10" i="142"/>
  <c r="K18" i="142"/>
  <c r="L12" i="139"/>
  <c r="L20" i="139"/>
  <c r="L8" i="137"/>
  <c r="L16" i="137"/>
  <c r="K18" i="139"/>
  <c r="L8" i="37"/>
  <c r="L16" i="37"/>
  <c r="L24" i="37"/>
  <c r="L32" i="37"/>
  <c r="L40" i="37"/>
  <c r="L48" i="37"/>
  <c r="L56" i="37"/>
  <c r="L12" i="140"/>
  <c r="L19" i="140"/>
  <c r="L27" i="140"/>
  <c r="L6" i="140"/>
  <c r="K14" i="134"/>
  <c r="K22" i="134"/>
  <c r="K8" i="141"/>
  <c r="K16" i="141"/>
  <c r="K23" i="141"/>
  <c r="K30" i="141"/>
  <c r="K38" i="141"/>
  <c r="K11" i="142"/>
  <c r="K19" i="142"/>
  <c r="L13" i="139"/>
  <c r="L21" i="139"/>
  <c r="L9" i="137"/>
  <c r="L17" i="137"/>
  <c r="K11" i="139"/>
  <c r="L9" i="37"/>
  <c r="L17" i="37"/>
  <c r="L25" i="37"/>
  <c r="L33" i="37"/>
  <c r="L41" i="37"/>
  <c r="L49" i="37"/>
  <c r="L6" i="37"/>
  <c r="L13" i="140"/>
  <c r="L20" i="140"/>
  <c r="L28" i="140"/>
  <c r="K7" i="134"/>
  <c r="K15" i="134"/>
  <c r="K23" i="134"/>
  <c r="K9" i="141"/>
  <c r="K17" i="141"/>
  <c r="K31" i="141"/>
  <c r="K39" i="141"/>
  <c r="K12" i="142"/>
  <c r="K20" i="142"/>
  <c r="L14" i="139"/>
  <c r="L22" i="139"/>
  <c r="L10" i="137"/>
  <c r="L18" i="137"/>
  <c r="K12" i="139"/>
  <c r="K20" i="139"/>
  <c r="K19" i="139"/>
  <c r="L10" i="37"/>
  <c r="L18" i="37"/>
  <c r="L26" i="37"/>
  <c r="L34" i="37"/>
  <c r="L42" i="37"/>
  <c r="L50" i="37"/>
  <c r="L6" i="135"/>
  <c r="L21" i="140"/>
  <c r="L29" i="140"/>
  <c r="K8" i="134"/>
  <c r="K16" i="134"/>
  <c r="K24" i="134"/>
  <c r="K10" i="141"/>
  <c r="K18" i="141"/>
  <c r="K24" i="141"/>
  <c r="K32" i="141"/>
  <c r="K40" i="141"/>
  <c r="K13" i="142"/>
  <c r="L7" i="139"/>
  <c r="L15" i="139"/>
  <c r="L23" i="139"/>
  <c r="L11" i="137"/>
  <c r="L19" i="137"/>
  <c r="K13" i="139"/>
  <c r="K21" i="139"/>
  <c r="K22" i="139"/>
  <c r="L11" i="37"/>
  <c r="L19" i="37"/>
  <c r="L27" i="37"/>
  <c r="L35" i="37"/>
  <c r="L43" i="37"/>
  <c r="L51" i="37"/>
  <c r="L7" i="140"/>
  <c r="L14" i="140"/>
  <c r="L22" i="140"/>
  <c r="L30" i="140"/>
  <c r="K9" i="134"/>
  <c r="K17" i="134"/>
  <c r="K25" i="134"/>
  <c r="K11" i="141"/>
  <c r="K19" i="141"/>
  <c r="K25" i="141"/>
  <c r="K33" i="141"/>
  <c r="K41" i="141"/>
  <c r="K14" i="142"/>
  <c r="L8" i="139"/>
  <c r="L16" i="139"/>
  <c r="L24" i="139"/>
  <c r="L12" i="137"/>
  <c r="L6" i="137"/>
  <c r="K14" i="139"/>
  <c r="K15" i="139"/>
  <c r="L12" i="37"/>
  <c r="L20" i="37"/>
  <c r="L28" i="37"/>
  <c r="L36" i="37"/>
  <c r="L44" i="37"/>
  <c r="L52" i="37"/>
  <c r="L8" i="140"/>
  <c r="L15" i="140"/>
  <c r="L23" i="140"/>
  <c r="L31" i="140"/>
  <c r="K10" i="134"/>
  <c r="K18" i="134"/>
  <c r="K26" i="134"/>
  <c r="K12" i="141"/>
  <c r="K20" i="141"/>
  <c r="K26" i="141"/>
  <c r="K34" i="141"/>
  <c r="K7" i="142"/>
  <c r="K15" i="142"/>
  <c r="L9" i="139"/>
  <c r="L17" i="139"/>
  <c r="L25" i="139"/>
  <c r="L13" i="137"/>
  <c r="K7" i="139"/>
  <c r="L13" i="37"/>
  <c r="L21" i="37"/>
  <c r="L29" i="37"/>
  <c r="L37" i="37"/>
  <c r="L45" i="37"/>
  <c r="L53" i="37"/>
  <c r="L9" i="140"/>
  <c r="L16" i="140"/>
  <c r="L24" i="140"/>
  <c r="L32" i="140"/>
  <c r="K11" i="134"/>
  <c r="K19" i="134"/>
  <c r="K27" i="134"/>
  <c r="K13" i="141"/>
  <c r="K21" i="141"/>
  <c r="K27" i="141"/>
  <c r="K35" i="141"/>
  <c r="K8" i="142"/>
  <c r="K16" i="142"/>
  <c r="L10" i="139"/>
  <c r="L18" i="139"/>
  <c r="L6" i="139"/>
  <c r="L14" i="137"/>
  <c r="K8" i="139"/>
  <c r="K16" i="139"/>
  <c r="L14" i="37"/>
  <c r="L22" i="37"/>
  <c r="L30" i="37"/>
  <c r="L38" i="37"/>
  <c r="L46" i="37"/>
  <c r="L54" i="37"/>
  <c r="L10" i="140"/>
  <c r="L17" i="140"/>
  <c r="L25" i="140"/>
  <c r="L33" i="140"/>
  <c r="K12" i="134"/>
  <c r="K20" i="134"/>
  <c r="K28" i="134"/>
  <c r="K14" i="141"/>
  <c r="K28" i="141"/>
  <c r="K36" i="141"/>
  <c r="K9" i="142"/>
  <c r="K17" i="142"/>
  <c r="L11" i="139"/>
  <c r="L19" i="139"/>
  <c r="L7" i="137"/>
  <c r="L15" i="137"/>
  <c r="K9" i="139"/>
  <c r="K17" i="139"/>
  <c r="K10" i="139"/>
  <c r="K6" i="141"/>
  <c r="K16" i="137"/>
  <c r="K12" i="137"/>
  <c r="K8" i="137"/>
  <c r="K26" i="142"/>
  <c r="K24" i="142"/>
  <c r="K22" i="142"/>
  <c r="K25" i="140"/>
  <c r="K31" i="140"/>
  <c r="K32" i="134"/>
  <c r="K36" i="134"/>
  <c r="K24" i="137"/>
  <c r="K20" i="137"/>
  <c r="K37" i="140"/>
  <c r="K41" i="140"/>
  <c r="K38" i="134"/>
  <c r="K7" i="37"/>
  <c r="K9" i="37"/>
  <c r="K11" i="37"/>
  <c r="K13" i="37"/>
  <c r="K15" i="37"/>
  <c r="K17" i="37"/>
  <c r="K19" i="37"/>
  <c r="K21" i="37"/>
  <c r="K23" i="37"/>
  <c r="K25" i="37"/>
  <c r="K27" i="37"/>
  <c r="K29" i="37"/>
  <c r="K31" i="37"/>
  <c r="K33" i="37"/>
  <c r="K35" i="37"/>
  <c r="K37" i="37"/>
  <c r="K39" i="37"/>
  <c r="K41" i="37"/>
  <c r="K43" i="37"/>
  <c r="K45" i="37"/>
  <c r="K47" i="37"/>
  <c r="K49" i="37"/>
  <c r="K51" i="37"/>
  <c r="K53" i="37"/>
  <c r="K55" i="37"/>
  <c r="K57" i="37"/>
  <c r="K60" i="37"/>
  <c r="K62" i="37"/>
  <c r="K8" i="140"/>
  <c r="K10" i="140"/>
  <c r="K12" i="140"/>
  <c r="K15" i="140"/>
  <c r="K17" i="140"/>
  <c r="K21" i="140"/>
  <c r="K27" i="140"/>
  <c r="K29" i="140"/>
  <c r="K33" i="140"/>
  <c r="K30" i="134"/>
  <c r="K34" i="134"/>
  <c r="K25" i="137"/>
  <c r="K21" i="137"/>
  <c r="K17" i="137"/>
  <c r="K13" i="137"/>
  <c r="K9" i="137"/>
  <c r="K26" i="137"/>
  <c r="K22" i="137"/>
  <c r="K18" i="137"/>
  <c r="K14" i="137"/>
  <c r="K10" i="137"/>
  <c r="K6" i="137"/>
  <c r="K25" i="142"/>
  <c r="K8" i="37"/>
  <c r="K14" i="37"/>
  <c r="K18" i="37"/>
  <c r="K22" i="37"/>
  <c r="K30" i="37"/>
  <c r="K36" i="37"/>
  <c r="K38" i="37"/>
  <c r="K42" i="37"/>
  <c r="K44" i="37"/>
  <c r="K46" i="37"/>
  <c r="K54" i="37"/>
  <c r="K58" i="37"/>
  <c r="K59" i="37"/>
  <c r="K61" i="37"/>
  <c r="K9" i="140"/>
  <c r="K14" i="140"/>
  <c r="K16" i="140"/>
  <c r="K20" i="140"/>
  <c r="K26" i="140"/>
  <c r="K30" i="140"/>
  <c r="K36" i="140"/>
  <c r="K38" i="140"/>
  <c r="K42" i="140"/>
  <c r="K31" i="134"/>
  <c r="K35" i="134"/>
  <c r="K23" i="142"/>
  <c r="K21" i="142"/>
  <c r="K6" i="134"/>
  <c r="K6" i="140"/>
  <c r="K10" i="37"/>
  <c r="K12" i="37"/>
  <c r="K16" i="37"/>
  <c r="K20" i="37"/>
  <c r="K24" i="37"/>
  <c r="K26" i="37"/>
  <c r="K28" i="37"/>
  <c r="K32" i="37"/>
  <c r="K40" i="37"/>
  <c r="K48" i="37"/>
  <c r="K50" i="37"/>
  <c r="K52" i="37"/>
  <c r="K56" i="37"/>
  <c r="K7" i="140"/>
  <c r="K11" i="140"/>
  <c r="K13" i="140"/>
  <c r="K18" i="140"/>
  <c r="K22" i="140"/>
  <c r="K32" i="140"/>
  <c r="K39" i="134"/>
  <c r="K34" i="37"/>
  <c r="K24" i="140"/>
  <c r="K29" i="134"/>
  <c r="K33" i="134"/>
  <c r="K28" i="140"/>
  <c r="K34" i="140"/>
  <c r="K40" i="140"/>
  <c r="K37" i="134"/>
  <c r="K26" i="145"/>
  <c r="K25" i="145"/>
  <c r="K24" i="145"/>
  <c r="K23" i="145"/>
  <c r="K22" i="145"/>
  <c r="K21" i="145"/>
  <c r="K20" i="145"/>
  <c r="K19" i="145"/>
  <c r="K18" i="145"/>
  <c r="K17" i="145"/>
  <c r="K16" i="145"/>
  <c r="K15" i="145"/>
  <c r="K14" i="145"/>
  <c r="K13" i="145"/>
  <c r="K12" i="145"/>
  <c r="K11" i="145"/>
  <c r="K10" i="145"/>
  <c r="K9" i="145"/>
  <c r="K8" i="145"/>
  <c r="K7" i="145"/>
  <c r="K6" i="145"/>
  <c r="K26" i="143"/>
  <c r="K25" i="143"/>
  <c r="K24" i="143"/>
  <c r="K23" i="143"/>
  <c r="K22" i="143"/>
  <c r="K21" i="143"/>
  <c r="K20" i="143"/>
  <c r="K19" i="143"/>
  <c r="K18" i="143"/>
  <c r="K17" i="143"/>
  <c r="K16" i="143"/>
  <c r="K15" i="143"/>
  <c r="K14" i="143"/>
  <c r="K13" i="143"/>
  <c r="K12" i="143"/>
  <c r="K11" i="143"/>
  <c r="K10" i="143"/>
  <c r="K9" i="143"/>
  <c r="K8" i="143"/>
  <c r="K7" i="143"/>
  <c r="K6" i="143"/>
  <c r="K26" i="139"/>
  <c r="K25" i="139"/>
  <c r="K24" i="139"/>
  <c r="K23" i="139"/>
  <c r="K23" i="137"/>
  <c r="K19" i="137"/>
  <c r="K15" i="137"/>
  <c r="K11" i="137"/>
  <c r="K7" i="137"/>
  <c r="K6" i="142"/>
  <c r="K6" i="135"/>
  <c r="K19" i="140"/>
  <c r="K23" i="140"/>
  <c r="K35" i="140"/>
  <c r="K39" i="140"/>
  <c r="K62" i="135"/>
  <c r="K61" i="135"/>
  <c r="K60" i="135"/>
  <c r="K56" i="135"/>
  <c r="K52" i="135"/>
  <c r="K48" i="135"/>
  <c r="K44" i="135"/>
  <c r="K40" i="135"/>
  <c r="K36" i="135"/>
  <c r="K81" i="140"/>
  <c r="K75" i="140"/>
  <c r="K71" i="140"/>
  <c r="K84" i="140"/>
  <c r="K63" i="140"/>
  <c r="K58" i="140"/>
  <c r="K54" i="140"/>
  <c r="K50" i="140"/>
  <c r="K46" i="140"/>
  <c r="K80" i="140"/>
  <c r="K56" i="140"/>
  <c r="K44" i="140"/>
  <c r="K53" i="135"/>
  <c r="K45" i="135"/>
  <c r="K37" i="135"/>
  <c r="K38" i="142"/>
  <c r="K59" i="140"/>
  <c r="K43" i="140"/>
  <c r="K39" i="142"/>
  <c r="K57" i="142"/>
  <c r="K61" i="142"/>
  <c r="K65" i="142"/>
  <c r="K69" i="142"/>
  <c r="K73" i="142"/>
  <c r="K76" i="134"/>
  <c r="K72" i="134"/>
  <c r="K68" i="134"/>
  <c r="K64" i="134"/>
  <c r="K60" i="134"/>
  <c r="K42" i="134"/>
  <c r="K63" i="135"/>
  <c r="K64" i="140"/>
  <c r="K62" i="140"/>
  <c r="K64" i="135"/>
  <c r="K59" i="135"/>
  <c r="K55" i="135"/>
  <c r="K51" i="135"/>
  <c r="K47" i="135"/>
  <c r="K43" i="135"/>
  <c r="K39" i="135"/>
  <c r="K35" i="135"/>
  <c r="K79" i="140"/>
  <c r="K76" i="140"/>
  <c r="K72" i="140"/>
  <c r="K65" i="140"/>
  <c r="K82" i="140"/>
  <c r="K66" i="140"/>
  <c r="K57" i="140"/>
  <c r="K49" i="140"/>
  <c r="K45" i="140"/>
  <c r="K46" i="135"/>
  <c r="K34" i="135"/>
  <c r="K85" i="140"/>
  <c r="K74" i="140"/>
  <c r="K64" i="142"/>
  <c r="K76" i="142"/>
  <c r="K77" i="134"/>
  <c r="K55" i="140"/>
  <c r="K36" i="142"/>
  <c r="K40" i="142"/>
  <c r="K58" i="142"/>
  <c r="K62" i="142"/>
  <c r="K66" i="142"/>
  <c r="K70" i="142"/>
  <c r="K74" i="142"/>
  <c r="K75" i="134"/>
  <c r="K71" i="134"/>
  <c r="K67" i="134"/>
  <c r="K63" i="134"/>
  <c r="K59" i="134"/>
  <c r="K41" i="134"/>
  <c r="K65" i="135"/>
  <c r="K61" i="140"/>
  <c r="K53" i="140"/>
  <c r="K67" i="140"/>
  <c r="K68" i="140"/>
  <c r="K52" i="140"/>
  <c r="K73" i="134"/>
  <c r="K65" i="134"/>
  <c r="K43" i="134"/>
  <c r="K86" i="140"/>
  <c r="K67" i="141"/>
  <c r="K66" i="141"/>
  <c r="K65" i="141"/>
  <c r="K58" i="135"/>
  <c r="K54" i="135"/>
  <c r="K50" i="135"/>
  <c r="K42" i="135"/>
  <c r="K38" i="135"/>
  <c r="K77" i="140"/>
  <c r="K73" i="140"/>
  <c r="K57" i="135"/>
  <c r="K41" i="135"/>
  <c r="K83" i="140"/>
  <c r="K60" i="142"/>
  <c r="K68" i="142"/>
  <c r="K77" i="142"/>
  <c r="K78" i="134"/>
  <c r="K61" i="134"/>
  <c r="K78" i="140"/>
  <c r="K47" i="140"/>
  <c r="K6" i="37"/>
  <c r="K37" i="142"/>
  <c r="K41" i="142"/>
  <c r="K59" i="142"/>
  <c r="K63" i="142"/>
  <c r="K67" i="142"/>
  <c r="K71" i="142"/>
  <c r="K75" i="142"/>
  <c r="K74" i="134"/>
  <c r="K70" i="134"/>
  <c r="K66" i="134"/>
  <c r="K62" i="134"/>
  <c r="K58" i="134"/>
  <c r="K40" i="134"/>
  <c r="K60" i="140"/>
  <c r="K48" i="140"/>
  <c r="K49" i="135"/>
  <c r="K69" i="140"/>
  <c r="K42" i="142"/>
  <c r="K72" i="142"/>
  <c r="K79" i="134"/>
  <c r="K69" i="134"/>
  <c r="K70" i="140"/>
  <c r="K51" i="140"/>
  <c r="K49" i="139"/>
  <c r="K50" i="139"/>
  <c r="M49" i="139"/>
  <c r="K51" i="139"/>
  <c r="M50" i="139"/>
  <c r="M51" i="139"/>
  <c r="K32" i="143"/>
  <c r="K36" i="143"/>
  <c r="K40" i="143"/>
  <c r="K44" i="143"/>
  <c r="K48" i="143"/>
  <c r="K44" i="137"/>
  <c r="K52" i="137"/>
  <c r="L36" i="143"/>
  <c r="L48" i="143"/>
  <c r="K45" i="137"/>
  <c r="K35" i="143"/>
  <c r="L39" i="143"/>
  <c r="L47" i="143"/>
  <c r="K47" i="137"/>
  <c r="K46" i="143"/>
  <c r="K49" i="137"/>
  <c r="L32" i="143"/>
  <c r="K31" i="143"/>
  <c r="L31" i="143"/>
  <c r="K30" i="143"/>
  <c r="K50" i="143"/>
  <c r="K48" i="137"/>
  <c r="L30" i="143"/>
  <c r="K33" i="143"/>
  <c r="K37" i="143"/>
  <c r="K41" i="143"/>
  <c r="K45" i="143"/>
  <c r="K49" i="143"/>
  <c r="K42" i="137"/>
  <c r="K50" i="137"/>
  <c r="L40" i="143"/>
  <c r="K43" i="143"/>
  <c r="K51" i="143"/>
  <c r="K46" i="137"/>
  <c r="L51" i="143"/>
  <c r="K38" i="143"/>
  <c r="L38" i="143"/>
  <c r="L46" i="143"/>
  <c r="L33" i="143"/>
  <c r="L37" i="143"/>
  <c r="L41" i="143"/>
  <c r="L45" i="143"/>
  <c r="L49" i="143"/>
  <c r="K43" i="137"/>
  <c r="K51" i="137"/>
  <c r="L44" i="143"/>
  <c r="K39" i="143"/>
  <c r="K47" i="143"/>
  <c r="L35" i="143"/>
  <c r="L43" i="143"/>
  <c r="K34" i="143"/>
  <c r="K42" i="143"/>
  <c r="L34" i="143"/>
  <c r="L42" i="143"/>
  <c r="L50" i="143"/>
  <c r="AA23" i="145"/>
  <c r="AG16" i="37"/>
  <c r="AG22" i="140"/>
  <c r="AA25" i="134"/>
  <c r="AG8" i="140"/>
  <c r="AG16" i="135"/>
  <c r="AD16" i="139"/>
  <c r="AG60" i="37"/>
  <c r="AG30" i="135"/>
  <c r="AA26" i="142"/>
  <c r="AA21" i="145"/>
  <c r="AG9" i="140"/>
  <c r="AA11" i="134"/>
  <c r="AG9" i="37"/>
  <c r="AG13" i="140"/>
  <c r="AD22" i="139"/>
  <c r="AG62" i="37"/>
  <c r="AA8" i="134"/>
  <c r="AG25" i="37"/>
  <c r="AG46" i="37"/>
  <c r="AA8" i="143"/>
  <c r="AA7" i="142"/>
  <c r="AG44" i="37"/>
  <c r="AG14" i="135"/>
  <c r="AA13" i="143"/>
  <c r="AA16" i="142"/>
  <c r="AG35" i="37"/>
  <c r="AG41" i="140"/>
  <c r="AA6" i="134"/>
  <c r="AA18" i="134"/>
  <c r="AA23" i="134"/>
  <c r="AI70" i="140"/>
  <c r="AD75" i="142"/>
  <c r="AD67" i="134"/>
  <c r="AI62" i="140"/>
  <c r="AI46" i="140"/>
  <c r="AI57" i="135"/>
  <c r="AI41" i="135"/>
  <c r="AD36" i="142"/>
  <c r="AD66" i="142"/>
  <c r="AI67" i="140"/>
  <c r="AI42" i="135"/>
  <c r="AD74" i="134"/>
  <c r="AD58" i="134"/>
  <c r="AI58" i="135"/>
  <c r="AD57" i="142"/>
  <c r="AI39" i="135"/>
  <c r="AD68" i="142"/>
  <c r="AI61" i="140"/>
  <c r="AD72" i="134"/>
  <c r="AD65" i="142"/>
  <c r="AI33" i="135"/>
  <c r="AI55" i="140"/>
  <c r="AI62" i="135"/>
  <c r="AA9" i="134"/>
  <c r="AG8" i="135"/>
  <c r="AD20" i="139"/>
  <c r="AG17" i="135"/>
  <c r="AA24" i="143"/>
  <c r="AA28" i="134"/>
  <c r="AD61" i="142"/>
  <c r="AI65" i="135"/>
  <c r="AD73" i="142"/>
  <c r="AG6" i="37"/>
  <c r="AD9" i="139"/>
  <c r="AG33" i="37"/>
  <c r="AG23" i="135"/>
  <c r="AG58" i="37"/>
  <c r="AG55" i="37"/>
  <c r="AA16" i="143"/>
  <c r="AG36" i="140"/>
  <c r="AI50" i="140"/>
  <c r="AI59" i="135"/>
  <c r="AI64" i="135"/>
  <c r="AD76" i="134"/>
  <c r="AA15" i="145"/>
  <c r="AG24" i="37"/>
  <c r="AG30" i="140"/>
  <c r="AA33" i="134"/>
  <c r="AA10" i="134"/>
  <c r="AA39" i="134"/>
  <c r="AD8" i="139"/>
  <c r="AG12" i="140"/>
  <c r="AA14" i="134"/>
  <c r="AG49" i="37"/>
  <c r="AA13" i="145"/>
  <c r="AG10" i="37"/>
  <c r="AG16" i="140"/>
  <c r="AA19" i="134"/>
  <c r="AG23" i="140"/>
  <c r="AG28" i="140"/>
  <c r="AD14" i="139"/>
  <c r="AG7" i="37"/>
  <c r="AA16" i="134"/>
  <c r="AG57" i="37"/>
  <c r="AG20" i="140"/>
  <c r="AD21" i="139"/>
  <c r="AG52" i="37"/>
  <c r="AG22" i="135"/>
  <c r="AD26" i="139"/>
  <c r="AA8" i="142"/>
  <c r="AG43" i="37"/>
  <c r="AG13" i="135"/>
  <c r="AA29" i="134"/>
  <c r="AA9" i="145"/>
  <c r="AD66" i="141"/>
  <c r="AI43" i="140"/>
  <c r="AI58" i="140"/>
  <c r="AD65" i="134"/>
  <c r="AI47" i="140"/>
  <c r="AD77" i="142"/>
  <c r="AI55" i="135"/>
  <c r="AI66" i="140"/>
  <c r="AD38" i="142"/>
  <c r="AD59" i="142"/>
  <c r="AD42" i="134"/>
  <c r="AI56" i="135"/>
  <c r="AD58" i="142"/>
  <c r="AD66" i="134"/>
  <c r="AG15" i="135"/>
  <c r="AD15" i="139"/>
  <c r="AA12" i="142"/>
  <c r="AA23" i="142"/>
  <c r="AG34" i="140"/>
  <c r="AG25" i="140"/>
  <c r="AG41" i="37"/>
  <c r="AI45" i="135"/>
  <c r="AD62" i="134"/>
  <c r="AG8" i="37"/>
  <c r="AG54" i="37"/>
  <c r="AG53" i="37"/>
  <c r="AA31" i="134"/>
  <c r="AG27" i="135"/>
  <c r="AA9" i="143"/>
  <c r="AG36" i="37"/>
  <c r="AG27" i="37"/>
  <c r="AG31" i="140"/>
  <c r="AD69" i="134"/>
  <c r="AI54" i="140"/>
  <c r="AA7" i="145"/>
  <c r="AG32" i="37"/>
  <c r="AG38" i="140"/>
  <c r="AG6" i="135"/>
  <c r="AA34" i="134"/>
  <c r="AA22" i="145"/>
  <c r="AG13" i="37"/>
  <c r="AG19" i="140"/>
  <c r="AA22" i="134"/>
  <c r="AG19" i="135"/>
  <c r="AA26" i="143"/>
  <c r="AA25" i="142"/>
  <c r="AG18" i="37"/>
  <c r="AG24" i="140"/>
  <c r="AA27" i="134"/>
  <c r="AG11" i="135"/>
  <c r="AA15" i="134"/>
  <c r="AD6" i="139"/>
  <c r="AG15" i="37"/>
  <c r="AG21" i="140"/>
  <c r="AA24" i="134"/>
  <c r="AG15" i="140"/>
  <c r="AG24" i="135"/>
  <c r="AD13" i="139"/>
  <c r="AG59" i="37"/>
  <c r="AG29" i="135"/>
  <c r="AD18" i="139"/>
  <c r="AG51" i="37"/>
  <c r="AG21" i="135"/>
  <c r="AA26" i="145"/>
  <c r="AD19" i="139"/>
  <c r="AD79" i="134"/>
  <c r="AI44" i="135"/>
  <c r="AD76" i="142"/>
  <c r="AD63" i="134"/>
  <c r="AI63" i="135"/>
  <c r="AD65" i="141"/>
  <c r="AI53" i="135"/>
  <c r="AI37" i="135"/>
  <c r="AI50" i="135"/>
  <c r="AD40" i="142"/>
  <c r="AD70" i="142"/>
  <c r="AI59" i="140"/>
  <c r="AD69" i="142"/>
  <c r="AD70" i="134"/>
  <c r="AD40" i="134"/>
  <c r="AI54" i="135"/>
  <c r="AI56" i="140"/>
  <c r="AD41" i="142"/>
  <c r="AD37" i="142"/>
  <c r="AI60" i="140"/>
  <c r="AI48" i="140"/>
  <c r="AG7" i="140"/>
  <c r="AA6" i="142"/>
  <c r="AA15" i="143"/>
  <c r="AG20" i="135"/>
  <c r="AG47" i="37"/>
  <c r="AG28" i="37"/>
  <c r="AA8" i="145"/>
  <c r="AD71" i="134"/>
  <c r="AI68" i="140"/>
  <c r="AD24" i="139"/>
  <c r="AG42" i="140"/>
  <c r="AA36" i="134"/>
  <c r="AI69" i="140"/>
  <c r="AD64" i="142"/>
  <c r="AI49" i="140"/>
  <c r="AI34" i="135"/>
  <c r="AA20" i="143"/>
  <c r="AA19" i="142"/>
  <c r="AG40" i="37"/>
  <c r="AG10" i="135"/>
  <c r="AA10" i="145"/>
  <c r="AA25" i="145"/>
  <c r="AA14" i="145"/>
  <c r="AG21" i="37"/>
  <c r="AG27" i="140"/>
  <c r="AA30" i="134"/>
  <c r="AA6" i="143"/>
  <c r="AA18" i="143"/>
  <c r="AA17" i="142"/>
  <c r="AG26" i="37"/>
  <c r="AG32" i="140"/>
  <c r="AA35" i="134"/>
  <c r="AA26" i="134"/>
  <c r="AA20" i="145"/>
  <c r="AG23" i="37"/>
  <c r="AG29" i="140"/>
  <c r="AA32" i="134"/>
  <c r="AG39" i="140"/>
  <c r="AA7" i="134"/>
  <c r="AG11" i="140"/>
  <c r="AA13" i="134"/>
  <c r="AD10" i="139"/>
  <c r="AG28" i="135"/>
  <c r="AA7" i="143"/>
  <c r="AI60" i="135"/>
  <c r="AI32" i="135"/>
  <c r="AD78" i="134"/>
  <c r="AD61" i="134"/>
  <c r="AI38" i="135"/>
  <c r="AI51" i="135"/>
  <c r="AI35" i="135"/>
  <c r="AI36" i="135"/>
  <c r="AD42" i="142"/>
  <c r="AD72" i="142"/>
  <c r="AI57" i="140"/>
  <c r="AD67" i="141"/>
  <c r="AD68" i="134"/>
  <c r="AI52" i="135"/>
  <c r="AI52" i="140"/>
  <c r="AG22" i="37"/>
  <c r="AI74" i="140"/>
  <c r="AI64" i="140"/>
  <c r="AD75" i="134"/>
  <c r="AD59" i="134"/>
  <c r="AI49" i="135"/>
  <c r="AD74" i="142"/>
  <c r="AI48" i="135"/>
  <c r="AG45" i="37"/>
  <c r="AG50" i="37"/>
  <c r="AA17" i="143"/>
  <c r="AG19" i="37"/>
  <c r="AG61" i="37"/>
  <c r="AI72" i="140"/>
  <c r="AD41" i="134"/>
  <c r="AI51" i="140"/>
  <c r="AI40" i="135"/>
  <c r="AG14" i="140"/>
  <c r="AA18" i="142"/>
  <c r="AG14" i="37"/>
  <c r="AA21" i="143"/>
  <c r="AG33" i="140"/>
  <c r="AD67" i="142"/>
  <c r="AI45" i="140"/>
  <c r="AI61" i="135"/>
  <c r="AA12" i="143"/>
  <c r="AA11" i="142"/>
  <c r="AG48" i="37"/>
  <c r="AG18" i="135"/>
  <c r="AD12" i="139"/>
  <c r="AA14" i="143"/>
  <c r="AA6" i="145"/>
  <c r="AA22" i="142"/>
  <c r="AG29" i="37"/>
  <c r="AG35" i="140"/>
  <c r="AA38" i="134"/>
  <c r="AA13" i="142"/>
  <c r="AA10" i="143"/>
  <c r="AA9" i="142"/>
  <c r="AG34" i="37"/>
  <c r="AG40" i="140"/>
  <c r="AA21" i="134"/>
  <c r="AA17" i="145"/>
  <c r="AA12" i="145"/>
  <c r="AG31" i="37"/>
  <c r="AG37" i="140"/>
  <c r="AA37" i="134"/>
  <c r="AA19" i="145"/>
  <c r="AG12" i="37"/>
  <c r="AG18" i="140"/>
  <c r="AA24" i="145"/>
  <c r="AG10" i="140"/>
  <c r="AA12" i="134"/>
  <c r="AA10" i="142"/>
  <c r="AI63" i="140"/>
  <c r="AD62" i="142"/>
  <c r="AA17" i="134"/>
  <c r="AD7" i="139"/>
  <c r="AG25" i="135"/>
  <c r="AA15" i="142"/>
  <c r="AA24" i="142"/>
  <c r="AI71" i="140"/>
  <c r="AI43" i="135"/>
  <c r="AD60" i="134"/>
  <c r="AD25" i="139"/>
  <c r="AG56" i="37"/>
  <c r="AG26" i="135"/>
  <c r="AA19" i="143"/>
  <c r="AA14" i="142"/>
  <c r="AG37" i="37"/>
  <c r="AG7" i="135"/>
  <c r="AG6" i="140"/>
  <c r="AG38" i="37"/>
  <c r="AD23" i="139"/>
  <c r="AG42" i="37"/>
  <c r="AG12" i="135"/>
  <c r="AA23" i="143"/>
  <c r="AD11" i="139"/>
  <c r="AA25" i="143"/>
  <c r="AA20" i="142"/>
  <c r="AG39" i="37"/>
  <c r="AG9" i="135"/>
  <c r="AA18" i="145"/>
  <c r="AA22" i="143"/>
  <c r="AA11" i="145"/>
  <c r="AG20" i="37"/>
  <c r="AG26" i="140"/>
  <c r="AA16" i="145"/>
  <c r="AG11" i="37"/>
  <c r="AG17" i="140"/>
  <c r="AA20" i="134"/>
  <c r="AG17" i="37"/>
  <c r="AG30" i="37"/>
  <c r="AI73" i="140"/>
  <c r="AD39" i="142"/>
  <c r="AD73" i="134"/>
  <c r="AD43" i="134"/>
  <c r="AD71" i="142"/>
  <c r="AI47" i="135"/>
  <c r="AI31" i="135"/>
  <c r="AD63" i="142"/>
  <c r="AD60" i="142"/>
  <c r="AD77" i="134"/>
  <c r="AI53" i="140"/>
  <c r="AI44" i="140"/>
  <c r="AD64" i="134"/>
  <c r="AI65" i="140"/>
  <c r="AI46" i="135"/>
  <c r="AD17" i="139"/>
  <c r="AA11" i="143"/>
  <c r="AA21" i="142"/>
  <c r="M41" i="116"/>
  <c r="M42" i="116"/>
  <c r="M48" i="116"/>
  <c r="M44" i="116"/>
  <c r="M49" i="116"/>
  <c r="M40" i="116"/>
  <c r="M43" i="116"/>
  <c r="M47" i="116"/>
  <c r="M39" i="116"/>
  <c r="M46" i="116"/>
  <c r="M45" i="116"/>
  <c r="M8" i="116"/>
  <c r="BE69" i="37"/>
  <c r="BE67" i="37"/>
  <c r="BE63" i="37"/>
  <c r="BE68" i="37"/>
  <c r="BE64" i="37"/>
  <c r="BE66" i="37"/>
  <c r="BE65" i="37"/>
  <c r="AT49" i="139"/>
  <c r="AU49" i="139"/>
  <c r="AU50" i="139"/>
  <c r="AT51" i="139"/>
  <c r="AU51" i="139"/>
  <c r="AT50" i="139"/>
  <c r="AI71" i="37"/>
  <c r="AI72" i="37"/>
  <c r="AI63" i="37"/>
  <c r="AI70" i="37"/>
  <c r="AI65" i="37"/>
  <c r="AI69" i="37"/>
  <c r="AI68" i="37"/>
  <c r="AI67" i="37"/>
  <c r="AI66" i="37"/>
  <c r="AI64" i="37"/>
  <c r="AQ50" i="139"/>
  <c r="AR49" i="139"/>
  <c r="AR50" i="139"/>
  <c r="AR51" i="139"/>
  <c r="L104" i="116"/>
  <c r="L101" i="116"/>
  <c r="L105" i="116"/>
  <c r="L102" i="116"/>
  <c r="M7" i="116"/>
  <c r="M14" i="116"/>
  <c r="M21" i="116"/>
  <c r="M28" i="116"/>
  <c r="M50" i="116"/>
  <c r="M57" i="116"/>
  <c r="M61" i="116"/>
  <c r="M65" i="116"/>
  <c r="M69" i="116"/>
  <c r="M73" i="116"/>
  <c r="M77" i="116"/>
  <c r="M81" i="116"/>
  <c r="M85" i="116"/>
  <c r="M89" i="116"/>
  <c r="M93" i="116"/>
  <c r="M97" i="116"/>
  <c r="M11" i="116"/>
  <c r="M18" i="116"/>
  <c r="M25" i="116"/>
  <c r="M32" i="116"/>
  <c r="M54" i="116"/>
  <c r="M15" i="116"/>
  <c r="M22" i="116"/>
  <c r="M29" i="116"/>
  <c r="M36" i="116"/>
  <c r="M58" i="116"/>
  <c r="M62" i="116"/>
  <c r="M66" i="116"/>
  <c r="M70" i="116"/>
  <c r="M74" i="116"/>
  <c r="M78" i="116"/>
  <c r="M82" i="116"/>
  <c r="M86" i="116"/>
  <c r="M90" i="116"/>
  <c r="M94" i="116"/>
  <c r="M98" i="116"/>
  <c r="M19" i="116"/>
  <c r="M26" i="116"/>
  <c r="M33" i="116"/>
  <c r="M51" i="116"/>
  <c r="M12" i="116"/>
  <c r="M23" i="116"/>
  <c r="M30" i="116"/>
  <c r="M37" i="116"/>
  <c r="M55" i="116"/>
  <c r="M63" i="116"/>
  <c r="M67" i="116"/>
  <c r="M71" i="116"/>
  <c r="M75" i="116"/>
  <c r="M79" i="116"/>
  <c r="M83" i="116"/>
  <c r="M87" i="116"/>
  <c r="M91" i="116"/>
  <c r="M95" i="116"/>
  <c r="M99" i="116"/>
  <c r="M9" i="116"/>
  <c r="M16" i="116"/>
  <c r="M27" i="116"/>
  <c r="M34" i="116"/>
  <c r="M52" i="116"/>
  <c r="M59" i="116"/>
  <c r="M6" i="116"/>
  <c r="M13" i="116"/>
  <c r="M20" i="116"/>
  <c r="M31" i="116"/>
  <c r="M38" i="116"/>
  <c r="M56" i="116"/>
  <c r="M64" i="116"/>
  <c r="M68" i="116"/>
  <c r="M72" i="116"/>
  <c r="M76" i="116"/>
  <c r="M80" i="116"/>
  <c r="M84" i="116"/>
  <c r="M88" i="116"/>
  <c r="M92" i="116"/>
  <c r="M96" i="116"/>
  <c r="M100" i="116"/>
  <c r="M10" i="116"/>
  <c r="M17" i="116"/>
  <c r="M24" i="116"/>
  <c r="M35" i="116"/>
  <c r="M53" i="116"/>
  <c r="M60" i="116"/>
  <c r="AJ6" i="144"/>
  <c r="AJ43" i="144"/>
  <c r="AJ35" i="144"/>
  <c r="AJ27" i="144"/>
  <c r="AJ19" i="144"/>
  <c r="AJ11" i="144"/>
  <c r="AJ50" i="144"/>
  <c r="AJ42" i="144"/>
  <c r="AJ34" i="144"/>
  <c r="AJ26" i="144"/>
  <c r="AJ18" i="144"/>
  <c r="AJ10" i="144"/>
  <c r="AJ13" i="144"/>
  <c r="AJ36" i="144"/>
  <c r="AJ12" i="144"/>
  <c r="AJ49" i="144"/>
  <c r="AJ41" i="144"/>
  <c r="AJ33" i="144"/>
  <c r="AJ25" i="144"/>
  <c r="AJ17" i="144"/>
  <c r="AJ9" i="144"/>
  <c r="AJ46" i="144"/>
  <c r="AJ30" i="144"/>
  <c r="AJ45" i="144"/>
  <c r="AJ21" i="144"/>
  <c r="AJ44" i="144"/>
  <c r="AJ20" i="144"/>
  <c r="AJ48" i="144"/>
  <c r="AJ40" i="144"/>
  <c r="AJ32" i="144"/>
  <c r="AJ24" i="144"/>
  <c r="AJ16" i="144"/>
  <c r="AJ8" i="144"/>
  <c r="AJ14" i="144"/>
  <c r="AJ29" i="144"/>
  <c r="AJ28" i="144"/>
  <c r="AJ47" i="144"/>
  <c r="AJ39" i="144"/>
  <c r="AJ31" i="144"/>
  <c r="AJ23" i="144"/>
  <c r="AJ15" i="144"/>
  <c r="AJ7" i="144"/>
  <c r="AJ38" i="144"/>
  <c r="AJ22" i="144"/>
  <c r="AJ37" i="144"/>
  <c r="AO50" i="139"/>
  <c r="AP51" i="139"/>
  <c r="AO49" i="139"/>
  <c r="AP50" i="139"/>
  <c r="AP49" i="139"/>
  <c r="AO51" i="139"/>
  <c r="AN48" i="137"/>
  <c r="AN42" i="137"/>
  <c r="AN47" i="137"/>
  <c r="AN46" i="137"/>
  <c r="AN45" i="137"/>
  <c r="AN44" i="137"/>
  <c r="AN43" i="137"/>
  <c r="AN51" i="137"/>
  <c r="AN50" i="137"/>
  <c r="AN49" i="137"/>
  <c r="AM35" i="145"/>
  <c r="AM43" i="145"/>
  <c r="AM51" i="145"/>
  <c r="AJ45" i="137"/>
  <c r="AI48" i="137"/>
  <c r="AM36" i="145"/>
  <c r="AM44" i="145"/>
  <c r="AI43" i="137"/>
  <c r="AJ48" i="137"/>
  <c r="AI51" i="137"/>
  <c r="AM37" i="145"/>
  <c r="AM45" i="145"/>
  <c r="AJ43" i="137"/>
  <c r="AI46" i="137"/>
  <c r="AJ51" i="137"/>
  <c r="AM38" i="145"/>
  <c r="AM46" i="145"/>
  <c r="AJ46" i="137"/>
  <c r="AI49" i="137"/>
  <c r="AM39" i="145"/>
  <c r="AM47" i="145"/>
  <c r="AI44" i="137"/>
  <c r="AJ49" i="137"/>
  <c r="AM40" i="145"/>
  <c r="AM48" i="145"/>
  <c r="AJ44" i="137"/>
  <c r="AI47" i="137"/>
  <c r="AM33" i="145"/>
  <c r="AM41" i="145"/>
  <c r="AM49" i="145"/>
  <c r="AI42" i="137"/>
  <c r="AJ47" i="137"/>
  <c r="AI50" i="137"/>
  <c r="AM34" i="145"/>
  <c r="AJ42" i="137"/>
  <c r="AM42" i="145"/>
  <c r="AJ50" i="137"/>
  <c r="AM50" i="145"/>
  <c r="AI45" i="137"/>
  <c r="AG47" i="143"/>
  <c r="AG48" i="145"/>
  <c r="AG43" i="143"/>
  <c r="AG45" i="143"/>
  <c r="AG49" i="143"/>
  <c r="AG40" i="143"/>
  <c r="AG42" i="143"/>
  <c r="AG44" i="143"/>
  <c r="AG46" i="143"/>
  <c r="AG48" i="143"/>
  <c r="AG50" i="143"/>
  <c r="AG49" i="145"/>
  <c r="AG47" i="145"/>
  <c r="AG50" i="145"/>
  <c r="AG41" i="143"/>
  <c r="AG51" i="143"/>
  <c r="AG51" i="145"/>
  <c r="AP33" i="145"/>
  <c r="AP37" i="145"/>
  <c r="AP41" i="145"/>
  <c r="AP45" i="145"/>
  <c r="AP49" i="145"/>
  <c r="AP31" i="143"/>
  <c r="AP35" i="143"/>
  <c r="AP39" i="143"/>
  <c r="AP43" i="143"/>
  <c r="AP47" i="143"/>
  <c r="AP51" i="143"/>
  <c r="AM45" i="137"/>
  <c r="AO34" i="145"/>
  <c r="AO38" i="145"/>
  <c r="AO42" i="145"/>
  <c r="AO46" i="145"/>
  <c r="AO50" i="145"/>
  <c r="AO32" i="143"/>
  <c r="AO36" i="143"/>
  <c r="AO40" i="143"/>
  <c r="AO44" i="143"/>
  <c r="AO48" i="143"/>
  <c r="AK42" i="137"/>
  <c r="AK46" i="137"/>
  <c r="AK50" i="137"/>
  <c r="AP34" i="145"/>
  <c r="AP38" i="145"/>
  <c r="AP42" i="145"/>
  <c r="AP46" i="145"/>
  <c r="AP50" i="145"/>
  <c r="AP32" i="143"/>
  <c r="AP36" i="143"/>
  <c r="AP40" i="143"/>
  <c r="AP44" i="143"/>
  <c r="AP48" i="143"/>
  <c r="AM46" i="137"/>
  <c r="AM50" i="137"/>
  <c r="AO35" i="145"/>
  <c r="AO39" i="145"/>
  <c r="AO43" i="145"/>
  <c r="AO47" i="145"/>
  <c r="AO51" i="145"/>
  <c r="AO33" i="143"/>
  <c r="AO37" i="143"/>
  <c r="AO41" i="143"/>
  <c r="AO45" i="143"/>
  <c r="AO49" i="143"/>
  <c r="AK43" i="137"/>
  <c r="AK47" i="137"/>
  <c r="AK51" i="137"/>
  <c r="AP35" i="145"/>
  <c r="AP39" i="145"/>
  <c r="AP43" i="145"/>
  <c r="AP47" i="145"/>
  <c r="AP51" i="145"/>
  <c r="AP33" i="143"/>
  <c r="AP37" i="143"/>
  <c r="AP41" i="143"/>
  <c r="AP45" i="143"/>
  <c r="AP49" i="143"/>
  <c r="AM47" i="137"/>
  <c r="AM51" i="137"/>
  <c r="AO36" i="145"/>
  <c r="AO40" i="145"/>
  <c r="AO44" i="145"/>
  <c r="AO48" i="145"/>
  <c r="AO30" i="143"/>
  <c r="AO34" i="143"/>
  <c r="AO38" i="143"/>
  <c r="AO42" i="143"/>
  <c r="AO46" i="143"/>
  <c r="AO50" i="143"/>
  <c r="AK44" i="137"/>
  <c r="AK48" i="137"/>
  <c r="AK52" i="137"/>
  <c r="AP36" i="145"/>
  <c r="AP40" i="145"/>
  <c r="AP44" i="145"/>
  <c r="AP48" i="145"/>
  <c r="AP30" i="143"/>
  <c r="AP34" i="143"/>
  <c r="AP38" i="143"/>
  <c r="AP42" i="143"/>
  <c r="AP46" i="143"/>
  <c r="AP50" i="143"/>
  <c r="AM44" i="137"/>
  <c r="AM52" i="137"/>
  <c r="AO33" i="145"/>
  <c r="AO37" i="145"/>
  <c r="AO41" i="145"/>
  <c r="AO45" i="145"/>
  <c r="AO49" i="145"/>
  <c r="AO31" i="143"/>
  <c r="AO35" i="143"/>
  <c r="AO39" i="143"/>
  <c r="AO43" i="143"/>
  <c r="AO47" i="143"/>
  <c r="AO51" i="143"/>
  <c r="AK45" i="137"/>
  <c r="AK49" i="137"/>
  <c r="M77" i="113"/>
  <c r="M145" i="113"/>
  <c r="M14" i="113"/>
  <c r="M22" i="113"/>
  <c r="M30" i="113"/>
  <c r="M38" i="113"/>
  <c r="M110" i="113"/>
  <c r="M141" i="113"/>
  <c r="M10" i="113"/>
  <c r="M18" i="113"/>
  <c r="M26" i="113"/>
  <c r="M34" i="113"/>
  <c r="M42" i="113"/>
  <c r="M67" i="113"/>
  <c r="M83" i="113"/>
  <c r="M87" i="113"/>
  <c r="M91" i="113"/>
  <c r="M95" i="113"/>
  <c r="M99" i="113"/>
  <c r="M103" i="113"/>
  <c r="M123" i="113"/>
  <c r="M80" i="113"/>
  <c r="M7" i="113"/>
  <c r="M88" i="113"/>
  <c r="M134" i="113"/>
  <c r="M138" i="113"/>
  <c r="M142" i="113"/>
  <c r="M85" i="113"/>
  <c r="M92" i="113"/>
  <c r="M104" i="113"/>
  <c r="M115" i="113"/>
  <c r="M119" i="113"/>
  <c r="M127" i="113"/>
  <c r="M131" i="113"/>
  <c r="M135" i="113"/>
  <c r="M139" i="113"/>
  <c r="M75" i="113"/>
  <c r="M97" i="113"/>
  <c r="M116" i="113"/>
  <c r="M120" i="113"/>
  <c r="M86" i="113"/>
  <c r="M9" i="113"/>
  <c r="M13" i="113"/>
  <c r="AE18" i="37" s="1"/>
  <c r="M17" i="113"/>
  <c r="M21" i="113"/>
  <c r="M25" i="113"/>
  <c r="M29" i="113"/>
  <c r="M33" i="113"/>
  <c r="M37" i="113"/>
  <c r="M41" i="113"/>
  <c r="M45" i="113"/>
  <c r="M49" i="113"/>
  <c r="M53" i="113"/>
  <c r="M57" i="113"/>
  <c r="M61" i="113"/>
  <c r="M65" i="113"/>
  <c r="M79" i="113"/>
  <c r="M90" i="113"/>
  <c r="M109" i="113"/>
  <c r="M124" i="113"/>
  <c r="M69" i="113"/>
  <c r="M72" i="113"/>
  <c r="M102" i="113"/>
  <c r="M106" i="113"/>
  <c r="M113" i="113"/>
  <c r="M117" i="113"/>
  <c r="M73" i="113"/>
  <c r="M76" i="113"/>
  <c r="M89" i="113"/>
  <c r="M96" i="113"/>
  <c r="M114" i="113"/>
  <c r="M121" i="113"/>
  <c r="M128" i="113"/>
  <c r="M146" i="113"/>
  <c r="M11" i="113"/>
  <c r="M15" i="113"/>
  <c r="M19" i="113"/>
  <c r="M23" i="113"/>
  <c r="M27" i="113"/>
  <c r="M31" i="113"/>
  <c r="M35" i="113"/>
  <c r="M39" i="113"/>
  <c r="M43" i="113"/>
  <c r="M47" i="113"/>
  <c r="M51" i="113"/>
  <c r="M55" i="113"/>
  <c r="M59" i="113"/>
  <c r="M63" i="113"/>
  <c r="M93" i="113"/>
  <c r="M100" i="113"/>
  <c r="M107" i="113"/>
  <c r="M118" i="113"/>
  <c r="M125" i="113"/>
  <c r="M132" i="113"/>
  <c r="M8" i="113"/>
  <c r="M12" i="113"/>
  <c r="M16" i="113"/>
  <c r="M20" i="113"/>
  <c r="M24" i="113"/>
  <c r="M28" i="113"/>
  <c r="M32" i="113"/>
  <c r="M36" i="113"/>
  <c r="M40" i="113"/>
  <c r="M44" i="113"/>
  <c r="M48" i="113"/>
  <c r="M52" i="113"/>
  <c r="M56" i="113"/>
  <c r="M60" i="113"/>
  <c r="M64" i="113"/>
  <c r="M94" i="113"/>
  <c r="M101" i="113"/>
  <c r="M108" i="113"/>
  <c r="M126" i="113"/>
  <c r="M133" i="113"/>
  <c r="M140" i="113"/>
  <c r="M111" i="113"/>
  <c r="M122" i="113"/>
  <c r="M129" i="113"/>
  <c r="M136" i="113"/>
  <c r="M143" i="113"/>
  <c r="M68" i="113"/>
  <c r="M71" i="113"/>
  <c r="M81" i="113"/>
  <c r="M84" i="113"/>
  <c r="M98" i="113"/>
  <c r="M105" i="113"/>
  <c r="M112" i="113"/>
  <c r="M130" i="113"/>
  <c r="M137" i="113"/>
  <c r="M144" i="113"/>
  <c r="AH45" i="144"/>
  <c r="AH41" i="144"/>
  <c r="AH37" i="144"/>
  <c r="AH33" i="144"/>
  <c r="AH29" i="144"/>
  <c r="AH25" i="144"/>
  <c r="AH21" i="144"/>
  <c r="AH17" i="144"/>
  <c r="AH13" i="144"/>
  <c r="AH9" i="144"/>
  <c r="AH26" i="144"/>
  <c r="AH49" i="144"/>
  <c r="AH20" i="144"/>
  <c r="AH43" i="144"/>
  <c r="AH27" i="144"/>
  <c r="AH15" i="144"/>
  <c r="AH50" i="144"/>
  <c r="AH34" i="144"/>
  <c r="AH14" i="144"/>
  <c r="AH48" i="144"/>
  <c r="AH44" i="144"/>
  <c r="AH40" i="144"/>
  <c r="AH36" i="144"/>
  <c r="AH32" i="144"/>
  <c r="AH28" i="144"/>
  <c r="AH24" i="144"/>
  <c r="AH16" i="144"/>
  <c r="AH12" i="144"/>
  <c r="AH8" i="144"/>
  <c r="AH39" i="144"/>
  <c r="AH31" i="144"/>
  <c r="AH23" i="144"/>
  <c r="AH11" i="144"/>
  <c r="AH42" i="144"/>
  <c r="AH22" i="144"/>
  <c r="AH10" i="144"/>
  <c r="AH6" i="144"/>
  <c r="AH35" i="144"/>
  <c r="AH19" i="144"/>
  <c r="AH7" i="144"/>
  <c r="AH46" i="144"/>
  <c r="AH30" i="144"/>
  <c r="AH18" i="144"/>
  <c r="AH47" i="144"/>
  <c r="AH38" i="144"/>
  <c r="AS45" i="137"/>
  <c r="AS50" i="137"/>
  <c r="AT51" i="137"/>
  <c r="AX19" i="143"/>
  <c r="AX23" i="143"/>
  <c r="AX27" i="143"/>
  <c r="AX31" i="143"/>
  <c r="AX35" i="143"/>
  <c r="AX39" i="143"/>
  <c r="AX43" i="143"/>
  <c r="AX47" i="143"/>
  <c r="AX51" i="143"/>
  <c r="AZ36" i="145"/>
  <c r="AZ40" i="145"/>
  <c r="AZ44" i="145"/>
  <c r="AZ48" i="145"/>
  <c r="AS44" i="137"/>
  <c r="AT45" i="137"/>
  <c r="AT50" i="137"/>
  <c r="AX22" i="143"/>
  <c r="AX26" i="143"/>
  <c r="AX30" i="143"/>
  <c r="AX34" i="143"/>
  <c r="AX38" i="143"/>
  <c r="AX42" i="143"/>
  <c r="AX46" i="143"/>
  <c r="AX50" i="143"/>
  <c r="AZ35" i="145"/>
  <c r="AZ39" i="145"/>
  <c r="AZ43" i="145"/>
  <c r="AZ47" i="145"/>
  <c r="AZ51" i="145"/>
  <c r="AS43" i="137"/>
  <c r="AS48" i="137"/>
  <c r="AT49" i="137"/>
  <c r="AS42" i="137"/>
  <c r="AT43" i="137"/>
  <c r="AT48" i="137"/>
  <c r="AX21" i="143"/>
  <c r="AX25" i="143"/>
  <c r="AX29" i="143"/>
  <c r="AX33" i="143"/>
  <c r="AX37" i="143"/>
  <c r="AX41" i="143"/>
  <c r="AX45" i="143"/>
  <c r="AX49" i="143"/>
  <c r="AZ34" i="145"/>
  <c r="AZ38" i="145"/>
  <c r="AZ42" i="145"/>
  <c r="AZ46" i="145"/>
  <c r="AZ50" i="145"/>
  <c r="AT42" i="137"/>
  <c r="AS47" i="137"/>
  <c r="AS46" i="137"/>
  <c r="AT47" i="137"/>
  <c r="AX32" i="143"/>
  <c r="AX48" i="143"/>
  <c r="AZ33" i="145"/>
  <c r="AZ49" i="145"/>
  <c r="AT44" i="137"/>
  <c r="AS49" i="137"/>
  <c r="AX20" i="143"/>
  <c r="AX36" i="143"/>
  <c r="AZ37" i="145"/>
  <c r="AT46" i="137"/>
  <c r="AS51" i="137"/>
  <c r="AX44" i="143"/>
  <c r="AX24" i="143"/>
  <c r="AX40" i="143"/>
  <c r="AZ41" i="145"/>
  <c r="AX28" i="143"/>
  <c r="AZ45" i="145"/>
  <c r="BE8" i="143"/>
  <c r="BD15" i="143"/>
  <c r="BE16" i="143"/>
  <c r="BD23" i="143"/>
  <c r="BE24" i="143"/>
  <c r="BD31" i="143"/>
  <c r="BE32" i="143"/>
  <c r="BD39" i="143"/>
  <c r="BE40" i="143"/>
  <c r="BD47" i="143"/>
  <c r="BE48" i="143"/>
  <c r="BF9" i="145"/>
  <c r="BG10" i="145"/>
  <c r="BF17" i="145"/>
  <c r="BG18" i="145"/>
  <c r="BF25" i="145"/>
  <c r="BG26" i="145"/>
  <c r="BF33" i="145"/>
  <c r="BG34" i="145"/>
  <c r="BF41" i="145"/>
  <c r="BG42" i="145"/>
  <c r="BF49" i="145"/>
  <c r="BG50" i="145"/>
  <c r="BG45" i="145"/>
  <c r="BD14" i="143"/>
  <c r="BE15" i="143"/>
  <c r="BD22" i="143"/>
  <c r="BE23" i="143"/>
  <c r="BD30" i="143"/>
  <c r="BE31" i="143"/>
  <c r="BD38" i="143"/>
  <c r="BE39" i="143"/>
  <c r="BD46" i="143"/>
  <c r="BE47" i="143"/>
  <c r="BE7" i="143"/>
  <c r="BF8" i="145"/>
  <c r="BG9" i="145"/>
  <c r="BF16" i="145"/>
  <c r="BG17" i="145"/>
  <c r="BF24" i="145"/>
  <c r="BG25" i="145"/>
  <c r="BF32" i="145"/>
  <c r="BG33" i="145"/>
  <c r="BF40" i="145"/>
  <c r="BG41" i="145"/>
  <c r="BF48" i="145"/>
  <c r="BG49" i="145"/>
  <c r="BD13" i="143"/>
  <c r="BE14" i="143"/>
  <c r="BD21" i="143"/>
  <c r="BE22" i="143"/>
  <c r="BD29" i="143"/>
  <c r="BE30" i="143"/>
  <c r="BD37" i="143"/>
  <c r="BE38" i="143"/>
  <c r="BD45" i="143"/>
  <c r="BE46" i="143"/>
  <c r="BD7" i="143"/>
  <c r="BG8" i="145"/>
  <c r="BF15" i="145"/>
  <c r="BG16" i="145"/>
  <c r="BF23" i="145"/>
  <c r="BG24" i="145"/>
  <c r="BF31" i="145"/>
  <c r="BG32" i="145"/>
  <c r="BF39" i="145"/>
  <c r="BG40" i="145"/>
  <c r="BF47" i="145"/>
  <c r="BG48" i="145"/>
  <c r="BE51" i="143"/>
  <c r="BF20" i="145"/>
  <c r="BG29" i="145"/>
  <c r="BG37" i="145"/>
  <c r="BF6" i="145"/>
  <c r="BD12" i="143"/>
  <c r="BE13" i="143"/>
  <c r="BD20" i="143"/>
  <c r="BE21" i="143"/>
  <c r="BD28" i="143"/>
  <c r="BE29" i="143"/>
  <c r="BD36" i="143"/>
  <c r="BE37" i="143"/>
  <c r="BD44" i="143"/>
  <c r="BE45" i="143"/>
  <c r="BD6" i="143"/>
  <c r="BF14" i="145"/>
  <c r="BG15" i="145"/>
  <c r="BF22" i="145"/>
  <c r="BG23" i="145"/>
  <c r="BF30" i="145"/>
  <c r="BG31" i="145"/>
  <c r="BF38" i="145"/>
  <c r="BG39" i="145"/>
  <c r="BF46" i="145"/>
  <c r="BG47" i="145"/>
  <c r="BG7" i="145"/>
  <c r="BG21" i="145"/>
  <c r="BF44" i="145"/>
  <c r="BD11" i="143"/>
  <c r="BE12" i="143"/>
  <c r="BD19" i="143"/>
  <c r="BE20" i="143"/>
  <c r="BD27" i="143"/>
  <c r="BE28" i="143"/>
  <c r="BD35" i="143"/>
  <c r="BE36" i="143"/>
  <c r="BD43" i="143"/>
  <c r="BE44" i="143"/>
  <c r="BD51" i="143"/>
  <c r="BE6" i="143"/>
  <c r="BF13" i="145"/>
  <c r="BG14" i="145"/>
  <c r="BF21" i="145"/>
  <c r="BG22" i="145"/>
  <c r="BF29" i="145"/>
  <c r="BG30" i="145"/>
  <c r="BF37" i="145"/>
  <c r="BG38" i="145"/>
  <c r="BF45" i="145"/>
  <c r="BG46" i="145"/>
  <c r="BF7" i="145"/>
  <c r="BF12" i="145"/>
  <c r="BF28" i="145"/>
  <c r="BF36" i="145"/>
  <c r="BD10" i="143"/>
  <c r="BE11" i="143"/>
  <c r="BD18" i="143"/>
  <c r="BE19" i="143"/>
  <c r="BD26" i="143"/>
  <c r="BE27" i="143"/>
  <c r="BD34" i="143"/>
  <c r="BE35" i="143"/>
  <c r="BD42" i="143"/>
  <c r="BE43" i="143"/>
  <c r="BD50" i="143"/>
  <c r="BG13" i="145"/>
  <c r="BE18" i="143"/>
  <c r="BE34" i="143"/>
  <c r="BE50" i="143"/>
  <c r="BG20" i="145"/>
  <c r="BG36" i="145"/>
  <c r="BG6" i="145"/>
  <c r="BD17" i="143"/>
  <c r="BD33" i="143"/>
  <c r="BD49" i="143"/>
  <c r="BF19" i="145"/>
  <c r="BF35" i="145"/>
  <c r="BF51" i="145"/>
  <c r="BD9" i="143"/>
  <c r="BD41" i="143"/>
  <c r="BF11" i="145"/>
  <c r="BF43" i="145"/>
  <c r="BE17" i="143"/>
  <c r="BE33" i="143"/>
  <c r="BE49" i="143"/>
  <c r="BG19" i="145"/>
  <c r="BG35" i="145"/>
  <c r="BG51" i="145"/>
  <c r="BD16" i="143"/>
  <c r="BD32" i="143"/>
  <c r="BD48" i="143"/>
  <c r="BF18" i="145"/>
  <c r="BF34" i="145"/>
  <c r="BF50" i="145"/>
  <c r="BE10" i="143"/>
  <c r="BE26" i="143"/>
  <c r="BE42" i="143"/>
  <c r="BG12" i="145"/>
  <c r="BG28" i="145"/>
  <c r="BG44" i="145"/>
  <c r="BD25" i="143"/>
  <c r="BF27" i="145"/>
  <c r="BE9" i="143"/>
  <c r="BE25" i="143"/>
  <c r="BE41" i="143"/>
  <c r="BG11" i="145"/>
  <c r="BG27" i="145"/>
  <c r="BG43" i="145"/>
  <c r="BD8" i="143"/>
  <c r="BD24" i="143"/>
  <c r="BD40" i="143"/>
  <c r="BF10" i="145"/>
  <c r="BF26" i="145"/>
  <c r="BF42" i="145"/>
  <c r="M52" i="139"/>
  <c r="K83" i="37"/>
  <c r="K79" i="37"/>
  <c r="K75" i="37"/>
  <c r="K71" i="37"/>
  <c r="K67" i="37"/>
  <c r="K65" i="37"/>
  <c r="K52" i="139"/>
  <c r="K82" i="37"/>
  <c r="K78" i="37"/>
  <c r="K74" i="37"/>
  <c r="K70" i="37"/>
  <c r="K64" i="37"/>
  <c r="K81" i="37"/>
  <c r="K77" i="37"/>
  <c r="K73" i="37"/>
  <c r="K69" i="37"/>
  <c r="K66" i="37"/>
  <c r="K63" i="37"/>
  <c r="K76" i="37"/>
  <c r="J47" i="144"/>
  <c r="J39" i="144"/>
  <c r="J31" i="144"/>
  <c r="J23" i="144"/>
  <c r="J15" i="144"/>
  <c r="J6" i="144"/>
  <c r="J38" i="144"/>
  <c r="J30" i="144"/>
  <c r="J14" i="144"/>
  <c r="J26" i="144"/>
  <c r="J49" i="144"/>
  <c r="J9" i="144"/>
  <c r="K80" i="37"/>
  <c r="J16" i="144"/>
  <c r="K72" i="37"/>
  <c r="J46" i="144"/>
  <c r="J22" i="144"/>
  <c r="J50" i="144"/>
  <c r="J18" i="144"/>
  <c r="J33" i="144"/>
  <c r="J48" i="144"/>
  <c r="K68" i="37"/>
  <c r="J45" i="144"/>
  <c r="J37" i="144"/>
  <c r="J29" i="144"/>
  <c r="J21" i="144"/>
  <c r="J13" i="144"/>
  <c r="J44" i="144"/>
  <c r="J28" i="144"/>
  <c r="J12" i="144"/>
  <c r="J10" i="144"/>
  <c r="J17" i="144"/>
  <c r="J32" i="144"/>
  <c r="J36" i="144"/>
  <c r="J20" i="144"/>
  <c r="J34" i="144"/>
  <c r="J41" i="144"/>
  <c r="J40" i="144"/>
  <c r="J7" i="144"/>
  <c r="J43" i="144"/>
  <c r="J35" i="144"/>
  <c r="J27" i="144"/>
  <c r="J19" i="144"/>
  <c r="J11" i="144"/>
  <c r="J42" i="144"/>
  <c r="K84" i="37"/>
  <c r="J25" i="144"/>
  <c r="J24" i="144"/>
  <c r="M103" i="114"/>
  <c r="AL48" i="144"/>
  <c r="AL44" i="144"/>
  <c r="AL40" i="144"/>
  <c r="AL36" i="144"/>
  <c r="AL32" i="144"/>
  <c r="AL28" i="144"/>
  <c r="AL24" i="144"/>
  <c r="AL20" i="144"/>
  <c r="AL16" i="144"/>
  <c r="AL12" i="144"/>
  <c r="AL8" i="144"/>
  <c r="AL45" i="144"/>
  <c r="AL33" i="144"/>
  <c r="AL25" i="144"/>
  <c r="AL17" i="144"/>
  <c r="AL9" i="144"/>
  <c r="AL6" i="144"/>
  <c r="AL47" i="144"/>
  <c r="AL43" i="144"/>
  <c r="AL39" i="144"/>
  <c r="AL35" i="144"/>
  <c r="AL31" i="144"/>
  <c r="AL27" i="144"/>
  <c r="AL23" i="144"/>
  <c r="AL19" i="144"/>
  <c r="AL15" i="144"/>
  <c r="AL11" i="144"/>
  <c r="AL7" i="144"/>
  <c r="AL50" i="144"/>
  <c r="AL46" i="144"/>
  <c r="AL42" i="144"/>
  <c r="AL38" i="144"/>
  <c r="AL34" i="144"/>
  <c r="AL30" i="144"/>
  <c r="AL26" i="144"/>
  <c r="AL22" i="144"/>
  <c r="AL18" i="144"/>
  <c r="AL14" i="144"/>
  <c r="AL10" i="144"/>
  <c r="AL49" i="144"/>
  <c r="AL41" i="144"/>
  <c r="AL37" i="144"/>
  <c r="AL29" i="144"/>
  <c r="AL21" i="144"/>
  <c r="AL13" i="144"/>
  <c r="M10" i="117"/>
  <c r="M13" i="117"/>
  <c r="M18" i="117"/>
  <c r="M21" i="117"/>
  <c r="M26" i="117"/>
  <c r="M29" i="117"/>
  <c r="M34" i="117"/>
  <c r="M37" i="117"/>
  <c r="M42" i="117"/>
  <c r="M45" i="117"/>
  <c r="M50" i="117"/>
  <c r="M53" i="117"/>
  <c r="M58" i="117"/>
  <c r="M61" i="117"/>
  <c r="M66" i="117"/>
  <c r="M69" i="117"/>
  <c r="M74" i="117"/>
  <c r="M77" i="117"/>
  <c r="M82" i="117"/>
  <c r="M85" i="117"/>
  <c r="M90" i="117"/>
  <c r="M93" i="117"/>
  <c r="M98" i="117"/>
  <c r="M101" i="117"/>
  <c r="M106" i="117"/>
  <c r="M109" i="117"/>
  <c r="M114" i="117"/>
  <c r="M117" i="117"/>
  <c r="M122" i="117"/>
  <c r="M125" i="117"/>
  <c r="M130" i="117"/>
  <c r="M133" i="117"/>
  <c r="M138" i="117"/>
  <c r="M141" i="117"/>
  <c r="M146" i="117"/>
  <c r="M7" i="117"/>
  <c r="M12" i="117"/>
  <c r="M15" i="117"/>
  <c r="M20" i="117"/>
  <c r="M23" i="117"/>
  <c r="M28" i="117"/>
  <c r="M31" i="117"/>
  <c r="M36" i="117"/>
  <c r="M39" i="117"/>
  <c r="M44" i="117"/>
  <c r="M47" i="117"/>
  <c r="M52" i="117"/>
  <c r="M55" i="117"/>
  <c r="M60" i="117"/>
  <c r="M63" i="117"/>
  <c r="M68" i="117"/>
  <c r="M71" i="117"/>
  <c r="M76" i="117"/>
  <c r="M79" i="117"/>
  <c r="M84" i="117"/>
  <c r="M87" i="117"/>
  <c r="M92" i="117"/>
  <c r="M95" i="117"/>
  <c r="M100" i="117"/>
  <c r="M103" i="117"/>
  <c r="M108" i="117"/>
  <c r="M111" i="117"/>
  <c r="M116" i="117"/>
  <c r="M119" i="117"/>
  <c r="M124" i="117"/>
  <c r="M127" i="117"/>
  <c r="M132" i="117"/>
  <c r="M135" i="117"/>
  <c r="M140" i="117"/>
  <c r="M143" i="117"/>
  <c r="M6" i="117"/>
  <c r="M9" i="117"/>
  <c r="M14" i="117"/>
  <c r="M17" i="117"/>
  <c r="M22" i="117"/>
  <c r="M25" i="117"/>
  <c r="M30" i="117"/>
  <c r="M33" i="117"/>
  <c r="M38" i="117"/>
  <c r="M41" i="117"/>
  <c r="M46" i="117"/>
  <c r="M49" i="117"/>
  <c r="M54" i="117"/>
  <c r="M57" i="117"/>
  <c r="M62" i="117"/>
  <c r="M65" i="117"/>
  <c r="M70" i="117"/>
  <c r="M73" i="117"/>
  <c r="M78" i="117"/>
  <c r="M81" i="117"/>
  <c r="M86" i="117"/>
  <c r="M89" i="117"/>
  <c r="M94" i="117"/>
  <c r="M97" i="117"/>
  <c r="M102" i="117"/>
  <c r="M105" i="117"/>
  <c r="M110" i="117"/>
  <c r="M113" i="117"/>
  <c r="M118" i="117"/>
  <c r="M121" i="117"/>
  <c r="M126" i="117"/>
  <c r="M129" i="117"/>
  <c r="M134" i="117"/>
  <c r="M137" i="117"/>
  <c r="M142" i="117"/>
  <c r="M145" i="117"/>
  <c r="M8" i="117"/>
  <c r="M11" i="117"/>
  <c r="M16" i="117"/>
  <c r="M19" i="117"/>
  <c r="M24" i="117"/>
  <c r="M27" i="117"/>
  <c r="M32" i="117"/>
  <c r="M35" i="117"/>
  <c r="M40" i="117"/>
  <c r="M43" i="117"/>
  <c r="M48" i="117"/>
  <c r="M51" i="117"/>
  <c r="M56" i="117"/>
  <c r="M59" i="117"/>
  <c r="M64" i="117"/>
  <c r="M67" i="117"/>
  <c r="M72" i="117"/>
  <c r="M75" i="117"/>
  <c r="M80" i="117"/>
  <c r="M83" i="117"/>
  <c r="M88" i="117"/>
  <c r="M91" i="117"/>
  <c r="M96" i="117"/>
  <c r="M99" i="117"/>
  <c r="M104" i="117"/>
  <c r="M107" i="117"/>
  <c r="M112" i="117"/>
  <c r="M115" i="117"/>
  <c r="M120" i="117"/>
  <c r="M123" i="117"/>
  <c r="M128" i="117"/>
  <c r="M131" i="117"/>
  <c r="M136" i="117"/>
  <c r="M139" i="117"/>
  <c r="M144" i="117"/>
  <c r="M112" i="114"/>
  <c r="M15" i="114"/>
  <c r="M64" i="114"/>
  <c r="M67" i="114"/>
  <c r="M104" i="114"/>
  <c r="M32" i="114"/>
  <c r="M79" i="114"/>
  <c r="M29" i="114"/>
  <c r="M114" i="114"/>
  <c r="M70" i="114"/>
  <c r="M47" i="114"/>
  <c r="M105" i="114"/>
  <c r="M45" i="114"/>
  <c r="M19" i="114"/>
  <c r="M59" i="114"/>
  <c r="M71" i="114"/>
  <c r="M48" i="114"/>
  <c r="M89" i="114"/>
  <c r="M34" i="114"/>
  <c r="M31" i="114"/>
  <c r="M13" i="114"/>
  <c r="M39" i="114"/>
  <c r="M20" i="114"/>
  <c r="M93" i="114"/>
  <c r="M35" i="114"/>
  <c r="M50" i="114"/>
  <c r="M25" i="114"/>
  <c r="M96" i="114"/>
  <c r="M54" i="114"/>
  <c r="M86" i="114"/>
  <c r="M21" i="114"/>
  <c r="M94" i="114"/>
  <c r="M77" i="114"/>
  <c r="M7" i="114"/>
  <c r="M36" i="114"/>
  <c r="M14" i="114"/>
  <c r="M26" i="114"/>
  <c r="M23" i="114"/>
  <c r="M41" i="114"/>
  <c r="M73" i="114"/>
  <c r="M87" i="114"/>
  <c r="M108" i="114"/>
  <c r="M78" i="114"/>
  <c r="M8" i="114"/>
  <c r="M74" i="114"/>
  <c r="M83" i="114"/>
  <c r="M56" i="114"/>
  <c r="M62" i="114"/>
  <c r="M100" i="114"/>
  <c r="M109" i="114"/>
  <c r="M9" i="114"/>
  <c r="M10" i="114"/>
  <c r="M69" i="114"/>
  <c r="M44" i="114"/>
  <c r="M53" i="114"/>
  <c r="M18" i="114"/>
  <c r="M11" i="114"/>
  <c r="M58" i="114"/>
  <c r="M75" i="114"/>
  <c r="M91" i="114"/>
  <c r="M16" i="114"/>
  <c r="M68" i="114"/>
  <c r="M80" i="114"/>
  <c r="M30" i="114"/>
  <c r="M12" i="114"/>
  <c r="M115" i="114"/>
  <c r="M92" i="114"/>
  <c r="M38" i="114"/>
  <c r="M17" i="114"/>
  <c r="M46" i="114"/>
  <c r="M81" i="114"/>
  <c r="M49" i="114"/>
  <c r="M90" i="114"/>
  <c r="M42" i="114"/>
  <c r="M106" i="114"/>
  <c r="M76" i="114"/>
  <c r="M6" i="114"/>
  <c r="M27" i="114"/>
  <c r="M66" i="114"/>
  <c r="M22" i="114"/>
  <c r="M40" i="114"/>
  <c r="M43" i="114"/>
  <c r="M57" i="114"/>
  <c r="M60" i="114"/>
  <c r="M107" i="114"/>
  <c r="M72" i="114"/>
  <c r="M63" i="114"/>
  <c r="M28" i="114"/>
  <c r="M51" i="114"/>
  <c r="M111" i="114"/>
  <c r="M97" i="114"/>
  <c r="M102" i="114"/>
  <c r="M84" i="114"/>
  <c r="M55" i="114"/>
  <c r="M61" i="114"/>
  <c r="M95" i="114"/>
  <c r="M82" i="114"/>
  <c r="M37" i="114"/>
  <c r="M52" i="114"/>
  <c r="M24" i="114"/>
  <c r="M85" i="114"/>
  <c r="M65" i="114"/>
  <c r="M88" i="114"/>
  <c r="M113" i="114"/>
  <c r="M101" i="114"/>
  <c r="M98" i="114"/>
  <c r="M110" i="114"/>
  <c r="M99" i="114"/>
  <c r="M33" i="114"/>
  <c r="AI6" i="144"/>
  <c r="AI50" i="144"/>
  <c r="AI49" i="144"/>
  <c r="AI48" i="144"/>
  <c r="AI47" i="144"/>
  <c r="AI46" i="144"/>
  <c r="AI45" i="144"/>
  <c r="AI44" i="144"/>
  <c r="AI43" i="144"/>
  <c r="AI42" i="144"/>
  <c r="AI41" i="144"/>
  <c r="AI40" i="144"/>
  <c r="AI39" i="144"/>
  <c r="AI38" i="144"/>
  <c r="AI37" i="144"/>
  <c r="AI36" i="144"/>
  <c r="AI35" i="144"/>
  <c r="AI34" i="144"/>
  <c r="AI33" i="144"/>
  <c r="AI32" i="144"/>
  <c r="AI31" i="144"/>
  <c r="AI30" i="144"/>
  <c r="AI29" i="144"/>
  <c r="AI28" i="144"/>
  <c r="AI27" i="144"/>
  <c r="AI26" i="144"/>
  <c r="AI25" i="144"/>
  <c r="AI24" i="144"/>
  <c r="AI23" i="144"/>
  <c r="AI22" i="144"/>
  <c r="AI21" i="144"/>
  <c r="AI20" i="144"/>
  <c r="AI19" i="144"/>
  <c r="AI18" i="144"/>
  <c r="AI17" i="144"/>
  <c r="AI16" i="144"/>
  <c r="AI15" i="144"/>
  <c r="AI14" i="144"/>
  <c r="AI13" i="144"/>
  <c r="AI12" i="144"/>
  <c r="AI11" i="144"/>
  <c r="AI10" i="144"/>
  <c r="AI9" i="144"/>
  <c r="AI8" i="144"/>
  <c r="AI7" i="144"/>
  <c r="M85" i="128"/>
  <c r="M88" i="128"/>
  <c r="O16" i="137" s="1"/>
  <c r="M91" i="128"/>
  <c r="M94" i="128"/>
  <c r="M101" i="128"/>
  <c r="M6" i="145" s="1"/>
  <c r="M104" i="128"/>
  <c r="M107" i="128"/>
  <c r="M110" i="128"/>
  <c r="M117" i="128"/>
  <c r="M120" i="128"/>
  <c r="M123" i="128"/>
  <c r="M126" i="128"/>
  <c r="M133" i="128"/>
  <c r="M136" i="128"/>
  <c r="M139" i="128"/>
  <c r="M142" i="128"/>
  <c r="M81" i="128"/>
  <c r="M84" i="128"/>
  <c r="N14" i="142" s="1"/>
  <c r="M87" i="128"/>
  <c r="M90" i="128"/>
  <c r="M97" i="128"/>
  <c r="P21" i="139" s="1"/>
  <c r="M100" i="128"/>
  <c r="M103" i="128"/>
  <c r="M106" i="128"/>
  <c r="M113" i="128"/>
  <c r="M116" i="128"/>
  <c r="M119" i="128"/>
  <c r="M122" i="128"/>
  <c r="M129" i="128"/>
  <c r="M132" i="128"/>
  <c r="M135" i="128"/>
  <c r="M138" i="128"/>
  <c r="M83" i="128"/>
  <c r="M86" i="128"/>
  <c r="M93" i="128"/>
  <c r="M96" i="128"/>
  <c r="M99" i="128"/>
  <c r="M102" i="128"/>
  <c r="M109" i="128"/>
  <c r="P6" i="137" s="1"/>
  <c r="M112" i="128"/>
  <c r="M115" i="128"/>
  <c r="M118" i="128"/>
  <c r="M125" i="128"/>
  <c r="M128" i="128"/>
  <c r="M131" i="128"/>
  <c r="M134" i="128"/>
  <c r="M141" i="128"/>
  <c r="M82" i="128"/>
  <c r="M89" i="128"/>
  <c r="M92" i="128"/>
  <c r="M95" i="128"/>
  <c r="P15" i="137" s="1"/>
  <c r="M98" i="128"/>
  <c r="M105" i="128"/>
  <c r="M108" i="128"/>
  <c r="M111" i="128"/>
  <c r="M114" i="128"/>
  <c r="M6" i="143" s="1"/>
  <c r="M121" i="128"/>
  <c r="M124" i="128"/>
  <c r="M127" i="128"/>
  <c r="M130" i="128"/>
  <c r="M137" i="128"/>
  <c r="M140" i="128"/>
  <c r="M143" i="128"/>
  <c r="M67" i="112"/>
  <c r="M24" i="112"/>
  <c r="M26" i="112"/>
  <c r="M61" i="112"/>
  <c r="M19" i="112"/>
  <c r="M29" i="112"/>
  <c r="M25" i="112"/>
  <c r="M64" i="112"/>
  <c r="M41" i="112"/>
  <c r="M8" i="112"/>
  <c r="M10" i="112"/>
  <c r="M49" i="112"/>
  <c r="M15" i="112"/>
  <c r="M9" i="112"/>
  <c r="M55" i="112"/>
  <c r="M68" i="112"/>
  <c r="M6" i="112"/>
  <c r="M42" i="112"/>
  <c r="M140" i="112"/>
  <c r="M20" i="112"/>
  <c r="M45" i="112"/>
  <c r="M17" i="112"/>
  <c r="M72" i="112"/>
  <c r="M52" i="112"/>
  <c r="M56" i="112"/>
  <c r="M11" i="112"/>
  <c r="M34" i="112"/>
  <c r="M57" i="112"/>
  <c r="M23" i="112"/>
  <c r="M65" i="112"/>
  <c r="M30" i="112"/>
  <c r="M22" i="112"/>
  <c r="M59" i="112"/>
  <c r="M33" i="112"/>
  <c r="M13" i="112"/>
  <c r="M47" i="112"/>
  <c r="M63" i="112"/>
  <c r="M51" i="112"/>
  <c r="M44" i="112"/>
  <c r="M27" i="112"/>
  <c r="M14" i="112"/>
  <c r="M21" i="112"/>
  <c r="M70" i="112"/>
  <c r="M18" i="112"/>
  <c r="M54" i="112"/>
  <c r="M38" i="112"/>
  <c r="M76" i="112"/>
  <c r="M32" i="112"/>
  <c r="M60" i="112"/>
  <c r="AN38" i="143" s="1"/>
  <c r="M69" i="112"/>
  <c r="M66" i="112"/>
  <c r="M36" i="112"/>
  <c r="M83" i="112"/>
  <c r="M84" i="112"/>
  <c r="M90" i="112"/>
  <c r="M93" i="112"/>
  <c r="M99" i="112"/>
  <c r="M100" i="112"/>
  <c r="M106" i="112"/>
  <c r="M109" i="112"/>
  <c r="M115" i="112"/>
  <c r="M116" i="112"/>
  <c r="M122" i="112"/>
  <c r="M125" i="112"/>
  <c r="M133" i="112"/>
  <c r="M141" i="112"/>
  <c r="M35" i="112"/>
  <c r="M7" i="112"/>
  <c r="M79" i="112"/>
  <c r="M80" i="112"/>
  <c r="M86" i="112"/>
  <c r="M89" i="112"/>
  <c r="M95" i="112"/>
  <c r="M96" i="112"/>
  <c r="M102" i="112"/>
  <c r="M105" i="112"/>
  <c r="M111" i="112"/>
  <c r="M112" i="112"/>
  <c r="M118" i="112"/>
  <c r="M121" i="112"/>
  <c r="M127" i="112"/>
  <c r="M130" i="112"/>
  <c r="M135" i="112"/>
  <c r="M138" i="112"/>
  <c r="M143" i="112"/>
  <c r="M16" i="112"/>
  <c r="M37" i="112"/>
  <c r="M77" i="112"/>
  <c r="M71" i="112"/>
  <c r="M31" i="112"/>
  <c r="M46" i="112"/>
  <c r="M48" i="112"/>
  <c r="M62" i="112"/>
  <c r="M50" i="112"/>
  <c r="M43" i="112"/>
  <c r="M28" i="112"/>
  <c r="M73" i="112"/>
  <c r="M75" i="112"/>
  <c r="M12" i="112"/>
  <c r="M40" i="112"/>
  <c r="M74" i="112"/>
  <c r="M82" i="112"/>
  <c r="M85" i="112"/>
  <c r="M91" i="112"/>
  <c r="M92" i="112"/>
  <c r="M98" i="112"/>
  <c r="M101" i="112"/>
  <c r="M107" i="112"/>
  <c r="M108" i="112"/>
  <c r="M114" i="112"/>
  <c r="M117" i="112"/>
  <c r="M123" i="112"/>
  <c r="M124" i="112"/>
  <c r="M129" i="112"/>
  <c r="M137" i="112"/>
  <c r="M39" i="112"/>
  <c r="M58" i="112"/>
  <c r="M78" i="112"/>
  <c r="M81" i="112"/>
  <c r="M87" i="112"/>
  <c r="M88" i="112"/>
  <c r="M94" i="112"/>
  <c r="M97" i="112"/>
  <c r="M103" i="112"/>
  <c r="M104" i="112"/>
  <c r="M110" i="112"/>
  <c r="M113" i="112"/>
  <c r="M119" i="112"/>
  <c r="M120" i="112"/>
  <c r="M126" i="112"/>
  <c r="M131" i="112"/>
  <c r="M134" i="112"/>
  <c r="M139" i="112"/>
  <c r="M142" i="112"/>
  <c r="M144" i="112"/>
  <c r="BA82" i="37"/>
  <c r="BA78" i="37"/>
  <c r="BA74" i="37"/>
  <c r="BA70" i="37"/>
  <c r="AG6" i="144"/>
  <c r="BA81" i="37"/>
  <c r="BA77" i="37"/>
  <c r="BA73" i="37"/>
  <c r="BA69" i="37"/>
  <c r="AG50" i="144"/>
  <c r="AG49" i="144"/>
  <c r="AG48" i="144"/>
  <c r="AG47" i="144"/>
  <c r="AG46" i="144"/>
  <c r="AG45" i="144"/>
  <c r="AG44" i="144"/>
  <c r="AG43" i="144"/>
  <c r="AG42" i="144"/>
  <c r="AG41" i="144"/>
  <c r="AG40" i="144"/>
  <c r="AG39" i="144"/>
  <c r="AG38" i="144"/>
  <c r="AG37" i="144"/>
  <c r="AG36" i="144"/>
  <c r="AG35" i="144"/>
  <c r="AG34" i="144"/>
  <c r="AG33" i="144"/>
  <c r="AG32" i="144"/>
  <c r="AG31" i="144"/>
  <c r="AG30" i="144"/>
  <c r="AG29" i="144"/>
  <c r="AG28" i="144"/>
  <c r="AG27" i="144"/>
  <c r="AG26" i="144"/>
  <c r="AG25" i="144"/>
  <c r="AG24" i="144"/>
  <c r="AG23" i="144"/>
  <c r="AG22" i="144"/>
  <c r="AG21" i="144"/>
  <c r="AG20" i="144"/>
  <c r="AG19" i="144"/>
  <c r="AG18" i="144"/>
  <c r="AG17" i="144"/>
  <c r="AG16" i="144"/>
  <c r="AG15" i="144"/>
  <c r="AG14" i="144"/>
  <c r="AG13" i="144"/>
  <c r="AG12" i="144"/>
  <c r="AG11" i="144"/>
  <c r="AG10" i="144"/>
  <c r="AG9" i="144"/>
  <c r="AG8" i="144"/>
  <c r="AG7" i="144"/>
  <c r="BA84" i="37"/>
  <c r="BA80" i="37"/>
  <c r="BA76" i="37"/>
  <c r="BA72" i="37"/>
  <c r="BA79" i="37"/>
  <c r="BA75" i="37"/>
  <c r="BA71" i="37"/>
  <c r="BA83" i="37"/>
  <c r="BD52" i="139"/>
  <c r="AS83" i="37"/>
  <c r="AS81" i="37"/>
  <c r="AS79" i="37"/>
  <c r="AS77" i="37"/>
  <c r="AS75" i="37"/>
  <c r="AS73" i="37"/>
  <c r="AS71" i="37"/>
  <c r="AS69" i="37"/>
  <c r="AS67" i="37"/>
  <c r="AS66" i="37"/>
  <c r="AS84" i="37"/>
  <c r="AS82" i="37"/>
  <c r="AS80" i="37"/>
  <c r="AS78" i="37"/>
  <c r="AS76" i="37"/>
  <c r="AS74" i="37"/>
  <c r="AS72" i="37"/>
  <c r="AS70" i="37"/>
  <c r="AS68" i="37"/>
  <c r="AC47" i="144"/>
  <c r="AC43" i="144"/>
  <c r="AC39" i="144"/>
  <c r="AC35" i="144"/>
  <c r="AC31" i="144"/>
  <c r="AC27" i="144"/>
  <c r="AC23" i="144"/>
  <c r="AC19" i="144"/>
  <c r="AC15" i="144"/>
  <c r="AC11" i="144"/>
  <c r="AC7" i="144"/>
  <c r="AC50" i="144"/>
  <c r="AC46" i="144"/>
  <c r="AC42" i="144"/>
  <c r="AC38" i="144"/>
  <c r="AC34" i="144"/>
  <c r="AC30" i="144"/>
  <c r="AC26" i="144"/>
  <c r="AC22" i="144"/>
  <c r="AC18" i="144"/>
  <c r="AC14" i="144"/>
  <c r="AC10" i="144"/>
  <c r="AC6" i="144"/>
  <c r="AC49" i="144"/>
  <c r="AC45" i="144"/>
  <c r="AC41" i="144"/>
  <c r="AC37" i="144"/>
  <c r="AC33" i="144"/>
  <c r="AC29" i="144"/>
  <c r="AC25" i="144"/>
  <c r="AC21" i="144"/>
  <c r="AC17" i="144"/>
  <c r="AC13" i="144"/>
  <c r="AC9" i="144"/>
  <c r="AU52" i="137"/>
  <c r="AC48" i="144"/>
  <c r="AC44" i="144"/>
  <c r="AC40" i="144"/>
  <c r="AC36" i="144"/>
  <c r="AC32" i="144"/>
  <c r="AC28" i="144"/>
  <c r="AC24" i="144"/>
  <c r="AC20" i="144"/>
  <c r="AC16" i="144"/>
  <c r="AC12" i="144"/>
  <c r="AC8" i="144"/>
  <c r="M34" i="118"/>
  <c r="M29" i="118"/>
  <c r="M47" i="118"/>
  <c r="M27" i="118"/>
  <c r="M32" i="118"/>
  <c r="M45" i="118"/>
  <c r="M18" i="118"/>
  <c r="M16" i="118"/>
  <c r="M11" i="118"/>
  <c r="M17" i="118"/>
  <c r="X16" i="142" s="1"/>
  <c r="M19" i="118"/>
  <c r="X6" i="142" s="1"/>
  <c r="M20" i="118"/>
  <c r="M15" i="118"/>
  <c r="M21" i="118"/>
  <c r="M8" i="118"/>
  <c r="M14" i="118"/>
  <c r="M9" i="118"/>
  <c r="M10" i="118"/>
  <c r="M12" i="118"/>
  <c r="M22" i="118"/>
  <c r="M13" i="118"/>
  <c r="M25" i="118"/>
  <c r="M41" i="118"/>
  <c r="M43" i="118"/>
  <c r="M48" i="118"/>
  <c r="M50" i="118"/>
  <c r="M31" i="118"/>
  <c r="M36" i="118"/>
  <c r="AE49" i="144"/>
  <c r="AE45" i="144"/>
  <c r="AE41" i="144"/>
  <c r="AE37" i="144"/>
  <c r="AE33" i="144"/>
  <c r="AE29" i="144"/>
  <c r="AE25" i="144"/>
  <c r="AE21" i="144"/>
  <c r="AE17" i="144"/>
  <c r="AE13" i="144"/>
  <c r="AE9" i="144"/>
  <c r="AE42" i="144"/>
  <c r="AE26" i="144"/>
  <c r="AE14" i="144"/>
  <c r="AE6" i="144"/>
  <c r="AE48" i="144"/>
  <c r="AE44" i="144"/>
  <c r="AE40" i="144"/>
  <c r="AE36" i="144"/>
  <c r="AE32" i="144"/>
  <c r="AE28" i="144"/>
  <c r="AE24" i="144"/>
  <c r="AE20" i="144"/>
  <c r="AE16" i="144"/>
  <c r="AE12" i="144"/>
  <c r="AE8" i="144"/>
  <c r="AE46" i="144"/>
  <c r="AE38" i="144"/>
  <c r="AE30" i="144"/>
  <c r="AE22" i="144"/>
  <c r="AE47" i="144"/>
  <c r="AE43" i="144"/>
  <c r="AE39" i="144"/>
  <c r="AE35" i="144"/>
  <c r="AE31" i="144"/>
  <c r="AE27" i="144"/>
  <c r="AE23" i="144"/>
  <c r="AE19" i="144"/>
  <c r="AE15" i="144"/>
  <c r="AE11" i="144"/>
  <c r="AE7" i="144"/>
  <c r="AE50" i="144"/>
  <c r="AE34" i="144"/>
  <c r="AE18" i="144"/>
  <c r="AE10" i="144"/>
  <c r="M24" i="118"/>
  <c r="M26" i="118"/>
  <c r="M33" i="118"/>
  <c r="M35" i="118"/>
  <c r="M40" i="118"/>
  <c r="M42" i="118"/>
  <c r="M49" i="118"/>
  <c r="M51" i="118"/>
  <c r="M23" i="118"/>
  <c r="AB6" i="139" s="1"/>
  <c r="M28" i="118"/>
  <c r="M30" i="118"/>
  <c r="M39" i="118"/>
  <c r="M44" i="118"/>
  <c r="M46" i="118"/>
  <c r="AF50" i="144"/>
  <c r="AF42" i="144"/>
  <c r="AF34" i="144"/>
  <c r="AF26" i="144"/>
  <c r="AF18" i="144"/>
  <c r="AF10" i="144"/>
  <c r="AF6" i="144"/>
  <c r="AF43" i="144"/>
  <c r="AF35" i="144"/>
  <c r="AF27" i="144"/>
  <c r="AF19" i="144"/>
  <c r="AF11" i="144"/>
  <c r="AF44" i="144"/>
  <c r="AF36" i="144"/>
  <c r="AF28" i="144"/>
  <c r="AF20" i="144"/>
  <c r="AF12" i="144"/>
  <c r="AF45" i="144"/>
  <c r="AF37" i="144"/>
  <c r="AF29" i="144"/>
  <c r="AF21" i="144"/>
  <c r="AF13" i="144"/>
  <c r="AF46" i="144"/>
  <c r="AF38" i="144"/>
  <c r="AF30" i="144"/>
  <c r="AF22" i="144"/>
  <c r="AF14" i="144"/>
  <c r="AF47" i="144"/>
  <c r="AF39" i="144"/>
  <c r="AF31" i="144"/>
  <c r="AF23" i="144"/>
  <c r="AF15" i="144"/>
  <c r="AF7" i="144"/>
  <c r="AF48" i="144"/>
  <c r="AF40" i="144"/>
  <c r="AF32" i="144"/>
  <c r="AF24" i="144"/>
  <c r="AF16" i="144"/>
  <c r="AF8" i="144"/>
  <c r="AF49" i="144"/>
  <c r="AF41" i="144"/>
  <c r="AF33" i="144"/>
  <c r="AF25" i="144"/>
  <c r="AF17" i="144"/>
  <c r="AF9" i="144"/>
  <c r="AN69" i="37"/>
  <c r="AN70" i="37"/>
  <c r="AN84" i="37"/>
  <c r="AN68" i="37"/>
  <c r="AN71" i="37"/>
  <c r="AN83" i="37"/>
  <c r="AN67" i="37"/>
  <c r="AN82" i="37"/>
  <c r="AN81" i="37"/>
  <c r="AN66" i="37"/>
  <c r="AN80" i="37"/>
  <c r="AN79" i="37"/>
  <c r="AN65" i="37"/>
  <c r="AN78" i="37"/>
  <c r="AN64" i="37"/>
  <c r="AN77" i="37"/>
  <c r="AN63" i="37"/>
  <c r="AN76" i="37"/>
  <c r="AN75" i="37"/>
  <c r="AN74" i="37"/>
  <c r="AN73" i="37"/>
  <c r="AN72" i="37"/>
  <c r="M24" i="120"/>
  <c r="M15" i="120"/>
  <c r="M23" i="120"/>
  <c r="M42" i="120"/>
  <c r="M9" i="120"/>
  <c r="AN12" i="37" s="1"/>
  <c r="M6" i="120"/>
  <c r="M31" i="120"/>
  <c r="M27" i="120"/>
  <c r="M36" i="120"/>
  <c r="M47" i="120"/>
  <c r="M40" i="120"/>
  <c r="M46" i="120"/>
  <c r="M12" i="120"/>
  <c r="M41" i="120"/>
  <c r="M38" i="120"/>
  <c r="M25" i="120"/>
  <c r="M49" i="120"/>
  <c r="M50" i="120"/>
  <c r="M30" i="120"/>
  <c r="M52" i="120"/>
  <c r="M7" i="120"/>
  <c r="AN13" i="37" s="1"/>
  <c r="M19" i="120"/>
  <c r="M39" i="120"/>
  <c r="M20" i="120"/>
  <c r="M51" i="120"/>
  <c r="M45" i="120"/>
  <c r="M32" i="120"/>
  <c r="M13" i="120"/>
  <c r="M22" i="120"/>
  <c r="M14" i="120"/>
  <c r="M28" i="120"/>
  <c r="M26" i="120"/>
  <c r="M17" i="120"/>
  <c r="M33" i="120"/>
  <c r="M10" i="120"/>
  <c r="M53" i="120"/>
  <c r="M35" i="120"/>
  <c r="M44" i="120"/>
  <c r="M21" i="120"/>
  <c r="M48" i="120"/>
  <c r="M18" i="120"/>
  <c r="M34" i="120"/>
  <c r="M43" i="120"/>
  <c r="M16" i="120"/>
  <c r="M11" i="120"/>
  <c r="AN11" i="37" s="1"/>
  <c r="M37" i="120"/>
  <c r="M8" i="120"/>
  <c r="M29" i="120"/>
  <c r="AB49" i="144"/>
  <c r="AB45" i="144"/>
  <c r="AB41" i="144"/>
  <c r="AB37" i="144"/>
  <c r="AB33" i="144"/>
  <c r="AB29" i="144"/>
  <c r="AB25" i="144"/>
  <c r="AB21" i="144"/>
  <c r="AB17" i="144"/>
  <c r="AB13" i="144"/>
  <c r="AB9" i="144"/>
  <c r="AB44" i="144"/>
  <c r="AB24" i="144"/>
  <c r="AB16" i="144"/>
  <c r="AB6" i="144"/>
  <c r="AB50" i="144"/>
  <c r="AB46" i="144"/>
  <c r="AB42" i="144"/>
  <c r="AB38" i="144"/>
  <c r="AB34" i="144"/>
  <c r="AB30" i="144"/>
  <c r="AB26" i="144"/>
  <c r="AB22" i="144"/>
  <c r="AB18" i="144"/>
  <c r="AB14" i="144"/>
  <c r="AB10" i="144"/>
  <c r="AT52" i="137"/>
  <c r="AB40" i="144"/>
  <c r="AB28" i="144"/>
  <c r="AB12" i="144"/>
  <c r="AB47" i="144"/>
  <c r="AB43" i="144"/>
  <c r="AB39" i="144"/>
  <c r="AB35" i="144"/>
  <c r="AB31" i="144"/>
  <c r="AB27" i="144"/>
  <c r="AB23" i="144"/>
  <c r="AB19" i="144"/>
  <c r="AB15" i="144"/>
  <c r="AB11" i="144"/>
  <c r="AB7" i="144"/>
  <c r="AB48" i="144"/>
  <c r="AB36" i="144"/>
  <c r="AB32" i="144"/>
  <c r="AB20" i="144"/>
  <c r="AB8" i="144"/>
  <c r="U38" i="144"/>
  <c r="M110" i="123"/>
  <c r="M122" i="123"/>
  <c r="M58" i="123"/>
  <c r="M19" i="123"/>
  <c r="M165" i="123"/>
  <c r="M158" i="123"/>
  <c r="M93" i="123"/>
  <c r="M103" i="123"/>
  <c r="M151" i="123"/>
  <c r="M38" i="123"/>
  <c r="M76" i="123"/>
  <c r="M77" i="123"/>
  <c r="M109" i="123"/>
  <c r="M46" i="123"/>
  <c r="M86" i="123"/>
  <c r="M88" i="123"/>
  <c r="M126" i="123"/>
  <c r="M90" i="123"/>
  <c r="M82" i="123"/>
  <c r="M50" i="123"/>
  <c r="M85" i="123"/>
  <c r="M73" i="123"/>
  <c r="M128" i="123"/>
  <c r="M150" i="123"/>
  <c r="M145" i="123"/>
  <c r="M61" i="123"/>
  <c r="M162" i="123"/>
  <c r="M163" i="123"/>
  <c r="M63" i="123"/>
  <c r="M75" i="123"/>
  <c r="M154" i="123"/>
  <c r="M132" i="123"/>
  <c r="M54" i="123"/>
  <c r="M160" i="123"/>
  <c r="M133" i="123"/>
  <c r="M115" i="123"/>
  <c r="M92" i="123"/>
  <c r="M152" i="123"/>
  <c r="M147" i="123"/>
  <c r="M40" i="123"/>
  <c r="M143" i="123"/>
  <c r="M146" i="123"/>
  <c r="M49" i="123"/>
  <c r="M31" i="123"/>
  <c r="M83" i="123"/>
  <c r="M51" i="123"/>
  <c r="M138" i="123"/>
  <c r="M26" i="123"/>
  <c r="M106" i="123"/>
  <c r="M148" i="123"/>
  <c r="M161" i="123"/>
  <c r="M43" i="123"/>
  <c r="M81" i="123"/>
  <c r="M124" i="123"/>
  <c r="M16" i="123"/>
  <c r="M127" i="123"/>
  <c r="M71" i="123"/>
  <c r="M169" i="123"/>
  <c r="M69" i="123"/>
  <c r="M159" i="123"/>
  <c r="M101" i="123"/>
  <c r="M70" i="123"/>
  <c r="M23" i="123"/>
  <c r="M119" i="123"/>
  <c r="M66" i="123"/>
  <c r="M36" i="123"/>
  <c r="M95" i="123"/>
  <c r="M84" i="123"/>
  <c r="M139" i="123"/>
  <c r="M140" i="123"/>
  <c r="M55" i="123"/>
  <c r="M64" i="123"/>
  <c r="M131" i="123"/>
  <c r="M125" i="123"/>
  <c r="M18" i="123"/>
  <c r="M79" i="123"/>
  <c r="M157" i="123"/>
  <c r="M136" i="123"/>
  <c r="M134" i="123"/>
  <c r="M91" i="123"/>
  <c r="M141" i="123"/>
  <c r="M105" i="123"/>
  <c r="M27" i="123"/>
  <c r="M28" i="123"/>
  <c r="M137" i="123"/>
  <c r="M99" i="123"/>
  <c r="M123" i="123"/>
  <c r="M53" i="123"/>
  <c r="M156" i="123"/>
  <c r="M149" i="123"/>
  <c r="M111" i="123"/>
  <c r="M144" i="123"/>
  <c r="M47" i="123"/>
  <c r="M37" i="123"/>
  <c r="M21" i="123"/>
  <c r="M30" i="123"/>
  <c r="M168" i="123"/>
  <c r="M32" i="123"/>
  <c r="M153" i="123"/>
  <c r="M89" i="123"/>
  <c r="M120" i="123"/>
  <c r="M116" i="123"/>
  <c r="M45" i="123"/>
  <c r="M98" i="123"/>
  <c r="M94" i="123"/>
  <c r="M142" i="123"/>
  <c r="M118" i="123"/>
  <c r="M29" i="123"/>
  <c r="M22" i="123"/>
  <c r="M107" i="123"/>
  <c r="M121" i="123"/>
  <c r="M20" i="123"/>
  <c r="M57" i="123"/>
  <c r="M60" i="123"/>
  <c r="M17" i="123"/>
  <c r="M113" i="123"/>
  <c r="M108" i="123"/>
  <c r="M74" i="123"/>
  <c r="M100" i="123"/>
  <c r="M164" i="123"/>
  <c r="M129" i="123"/>
  <c r="M117" i="123"/>
  <c r="M24" i="123"/>
  <c r="M59" i="123"/>
  <c r="M39" i="123"/>
  <c r="M42" i="123"/>
  <c r="M97" i="123"/>
  <c r="M112" i="123"/>
  <c r="M48" i="123"/>
  <c r="M34" i="123"/>
  <c r="M35" i="123"/>
  <c r="M114" i="123"/>
  <c r="M25" i="123"/>
  <c r="M67" i="123"/>
  <c r="M87" i="123"/>
  <c r="M130" i="123"/>
  <c r="M72" i="123"/>
  <c r="M65" i="123"/>
  <c r="M104" i="123"/>
  <c r="M62" i="123"/>
  <c r="M78" i="123"/>
  <c r="M96" i="123"/>
  <c r="M135" i="123"/>
  <c r="M52" i="123"/>
  <c r="M166" i="123"/>
  <c r="M33" i="123"/>
  <c r="M68" i="123"/>
  <c r="M41" i="123"/>
  <c r="M80" i="123"/>
  <c r="M56" i="123"/>
  <c r="M155" i="123"/>
  <c r="M44" i="123"/>
  <c r="M167" i="123"/>
  <c r="M102" i="123"/>
  <c r="M12" i="82"/>
  <c r="M18" i="82"/>
  <c r="M16" i="82"/>
  <c r="M23" i="82"/>
  <c r="K6" i="139" s="1"/>
  <c r="M41" i="82"/>
  <c r="M36" i="82"/>
  <c r="M27" i="82"/>
  <c r="M39" i="82"/>
  <c r="M13" i="82"/>
  <c r="M32" i="82"/>
  <c r="M9" i="82"/>
  <c r="M21" i="82"/>
  <c r="M33" i="82"/>
  <c r="M30" i="82"/>
  <c r="M35" i="82"/>
  <c r="M28" i="82"/>
  <c r="M14" i="82"/>
  <c r="M25" i="82"/>
  <c r="M6" i="82"/>
  <c r="M40" i="82"/>
  <c r="M37" i="82"/>
  <c r="M10" i="82"/>
  <c r="M29" i="82"/>
  <c r="M31" i="82"/>
  <c r="M24" i="82"/>
  <c r="M17" i="82"/>
  <c r="M11" i="82"/>
  <c r="M38" i="82"/>
  <c r="M22" i="82"/>
  <c r="M20" i="82"/>
  <c r="M34" i="82"/>
  <c r="M19" i="82"/>
  <c r="M26" i="82"/>
  <c r="M8" i="82"/>
  <c r="M6" i="113"/>
  <c r="M46" i="113"/>
  <c r="M50" i="113"/>
  <c r="M54" i="113"/>
  <c r="M58" i="113"/>
  <c r="M62" i="113"/>
  <c r="M66" i="113"/>
  <c r="M70" i="113"/>
  <c r="M74" i="113"/>
  <c r="M78" i="113"/>
  <c r="M82" i="113"/>
  <c r="M128" i="112"/>
  <c r="M132" i="112"/>
  <c r="M136" i="112"/>
  <c r="N6" i="134" l="1"/>
  <c r="BK43" i="143"/>
  <c r="BK49" i="143"/>
  <c r="BK21" i="143"/>
  <c r="BM34" i="145"/>
  <c r="BK29" i="143"/>
  <c r="BM42" i="145"/>
  <c r="BM17" i="145"/>
  <c r="BM24" i="145"/>
  <c r="BK12" i="143"/>
  <c r="BK42" i="143"/>
  <c r="BM33" i="145"/>
  <c r="BK25" i="143"/>
  <c r="BM46" i="145"/>
  <c r="BM32" i="145"/>
  <c r="BK47" i="143"/>
  <c r="BM38" i="145"/>
  <c r="BM20" i="145"/>
  <c r="BK41" i="143"/>
  <c r="BM51" i="145"/>
  <c r="BM37" i="145"/>
  <c r="BM45" i="145"/>
  <c r="BM50" i="145"/>
  <c r="BK16" i="143"/>
  <c r="BK27" i="143"/>
  <c r="BM39" i="145"/>
  <c r="BK51" i="143"/>
  <c r="BK24" i="143"/>
  <c r="BM26" i="145"/>
  <c r="BM36" i="145"/>
  <c r="BK40" i="143"/>
  <c r="BM41" i="145"/>
  <c r="BM16" i="145"/>
  <c r="BK48" i="143"/>
  <c r="BK31" i="143"/>
  <c r="BK34" i="143"/>
  <c r="BM43" i="145"/>
  <c r="BM47" i="145"/>
  <c r="BK18" i="143"/>
  <c r="BK23" i="143"/>
  <c r="BK33" i="143"/>
  <c r="BK9" i="143"/>
  <c r="BM19" i="145"/>
  <c r="BK50" i="143"/>
  <c r="BM13" i="145"/>
  <c r="BM18" i="145"/>
  <c r="BM15" i="145"/>
  <c r="BM30" i="145"/>
  <c r="BK15" i="143"/>
  <c r="BK39" i="143"/>
  <c r="BK28" i="143"/>
  <c r="BK19" i="143"/>
  <c r="BK10" i="143"/>
  <c r="BK38" i="143"/>
  <c r="BK17" i="143"/>
  <c r="BM23" i="145"/>
  <c r="BM31" i="145"/>
  <c r="BK37" i="143"/>
  <c r="BK45" i="143"/>
  <c r="BK46" i="143"/>
  <c r="BM40" i="145"/>
  <c r="BM27" i="145"/>
  <c r="BM49" i="145"/>
  <c r="BM48" i="145"/>
  <c r="BM35" i="145"/>
  <c r="BM14" i="145"/>
  <c r="BM21" i="145"/>
  <c r="BK8" i="143"/>
  <c r="BM22" i="145"/>
  <c r="BK32" i="143"/>
  <c r="BK26" i="143"/>
  <c r="BK35" i="143"/>
  <c r="BK11" i="143"/>
  <c r="BM12" i="145"/>
  <c r="BK20" i="143"/>
  <c r="BM29" i="145"/>
  <c r="BM44" i="145"/>
  <c r="BM28" i="145"/>
  <c r="BK36" i="143"/>
  <c r="BK44" i="143"/>
  <c r="BK14" i="143"/>
  <c r="BK13" i="143"/>
  <c r="BK22" i="143"/>
  <c r="BK30" i="143"/>
  <c r="BM25" i="145"/>
  <c r="BL19" i="145"/>
  <c r="BL12" i="145"/>
  <c r="BJ8" i="143"/>
  <c r="BL8" i="145"/>
  <c r="BL23" i="145"/>
  <c r="BJ11" i="143"/>
  <c r="BL6" i="145"/>
  <c r="BJ12" i="143"/>
  <c r="BL10" i="145"/>
  <c r="BJ10" i="143"/>
  <c r="BL17" i="145"/>
  <c r="BL21" i="145"/>
  <c r="BJ6" i="143"/>
  <c r="BJ9" i="143"/>
  <c r="BL14" i="145"/>
  <c r="BL18" i="145"/>
  <c r="BL20" i="145"/>
  <c r="BL13" i="145"/>
  <c r="BL9" i="145"/>
  <c r="BJ7" i="143"/>
  <c r="BL7" i="145"/>
  <c r="BL16" i="145"/>
  <c r="BL11" i="145"/>
  <c r="BL22" i="145"/>
  <c r="BL15" i="145"/>
  <c r="AV52" i="143"/>
  <c r="AM48" i="137"/>
  <c r="AM42" i="137"/>
  <c r="AQ52" i="139"/>
  <c r="AQ51" i="139"/>
  <c r="AM43" i="137"/>
  <c r="AQ49" i="139"/>
  <c r="AM49" i="137"/>
  <c r="AN51" i="143"/>
  <c r="AN48" i="145"/>
  <c r="AN32" i="143"/>
  <c r="AM32" i="143"/>
  <c r="AM37" i="143"/>
  <c r="AN31" i="143"/>
  <c r="AN44" i="145"/>
  <c r="AM44" i="143"/>
  <c r="AN50" i="145"/>
  <c r="AM33" i="143"/>
  <c r="AN49" i="145"/>
  <c r="AM38" i="143"/>
  <c r="AN34" i="143"/>
  <c r="AN45" i="145"/>
  <c r="AN41" i="143"/>
  <c r="AN30" i="143"/>
  <c r="AN35" i="143"/>
  <c r="AN43" i="143"/>
  <c r="AN40" i="145"/>
  <c r="AN47" i="145"/>
  <c r="AN36" i="145"/>
  <c r="AM47" i="143"/>
  <c r="AM36" i="143"/>
  <c r="AN42" i="145"/>
  <c r="AN41" i="145"/>
  <c r="AM30" i="143"/>
  <c r="AM51" i="143"/>
  <c r="AN37" i="145"/>
  <c r="AM50" i="143"/>
  <c r="AN44" i="143"/>
  <c r="AN51" i="145"/>
  <c r="AN33" i="143"/>
  <c r="AM46" i="143"/>
  <c r="AN48" i="143"/>
  <c r="AN39" i="145"/>
  <c r="AM48" i="143"/>
  <c r="AN46" i="145"/>
  <c r="AN47" i="143"/>
  <c r="AM39" i="143"/>
  <c r="AN34" i="145"/>
  <c r="AM49" i="143"/>
  <c r="AM43" i="143"/>
  <c r="AN45" i="143"/>
  <c r="AN50" i="143"/>
  <c r="AM42" i="143"/>
  <c r="AN36" i="143"/>
  <c r="AN43" i="145"/>
  <c r="AN46" i="143"/>
  <c r="AN33" i="145"/>
  <c r="AN40" i="143"/>
  <c r="AM40" i="143"/>
  <c r="AN38" i="145"/>
  <c r="AM45" i="143"/>
  <c r="AN39" i="143"/>
  <c r="AM31" i="143"/>
  <c r="AM41" i="143"/>
  <c r="AM35" i="143"/>
  <c r="AN37" i="143"/>
  <c r="AN42" i="143"/>
  <c r="AM34" i="143"/>
  <c r="AN35" i="145"/>
  <c r="AN49" i="143"/>
  <c r="BL28" i="145"/>
  <c r="BL49" i="145"/>
  <c r="BL46" i="145"/>
  <c r="BJ28" i="143"/>
  <c r="BL38" i="145"/>
  <c r="BL25" i="145"/>
  <c r="BL30" i="145"/>
  <c r="BL31" i="145"/>
  <c r="BJ18" i="143"/>
  <c r="BJ20" i="143"/>
  <c r="BJ23" i="143"/>
  <c r="BJ21" i="143"/>
  <c r="BJ22" i="143"/>
  <c r="BL39" i="145"/>
  <c r="BJ26" i="143"/>
  <c r="BL26" i="145"/>
  <c r="BJ35" i="143"/>
  <c r="BL36" i="145"/>
  <c r="BJ16" i="143"/>
  <c r="BJ29" i="143"/>
  <c r="BJ50" i="143"/>
  <c r="BJ48" i="143"/>
  <c r="BL51" i="145"/>
  <c r="BL47" i="145"/>
  <c r="BJ34" i="143"/>
  <c r="BL34" i="145"/>
  <c r="BJ36" i="143"/>
  <c r="BJ47" i="143"/>
  <c r="BJ33" i="143"/>
  <c r="BL37" i="145"/>
  <c r="BJ19" i="143"/>
  <c r="BJ44" i="143"/>
  <c r="BL45" i="145"/>
  <c r="BJ17" i="143"/>
  <c r="BL44" i="145"/>
  <c r="BJ40" i="143"/>
  <c r="BL50" i="145"/>
  <c r="BL35" i="145"/>
  <c r="BL42" i="145"/>
  <c r="BJ13" i="143"/>
  <c r="BJ31" i="143"/>
  <c r="BJ14" i="143"/>
  <c r="BJ24" i="143"/>
  <c r="BJ49" i="143"/>
  <c r="BJ43" i="143"/>
  <c r="BJ25" i="143"/>
  <c r="BJ42" i="143"/>
  <c r="BL27" i="145"/>
  <c r="BL48" i="145"/>
  <c r="BJ45" i="143"/>
  <c r="BJ41" i="143"/>
  <c r="BJ51" i="143"/>
  <c r="BL32" i="145"/>
  <c r="BJ39" i="143"/>
  <c r="BJ32" i="143"/>
  <c r="BL29" i="145"/>
  <c r="BJ46" i="143"/>
  <c r="BJ38" i="143"/>
  <c r="BL24" i="145"/>
  <c r="BJ15" i="143"/>
  <c r="BL41" i="145"/>
  <c r="BL43" i="145"/>
  <c r="BJ30" i="143"/>
  <c r="BL40" i="145"/>
  <c r="BJ27" i="143"/>
  <c r="BL33" i="145"/>
  <c r="BJ37" i="143"/>
  <c r="U39" i="144"/>
  <c r="U40" i="144" l="1"/>
  <c r="U41" i="144" l="1"/>
  <c r="U42" i="144" l="1"/>
  <c r="U43" i="144" l="1"/>
  <c r="U44" i="144" l="1"/>
  <c r="U45" i="144" l="1"/>
  <c r="U46" i="144" l="1"/>
  <c r="U47" i="144" l="1"/>
  <c r="U48" i="144" l="1"/>
  <c r="U49" i="144" l="1"/>
  <c r="U50" i="144" l="1"/>
  <c r="A2" i="121" l="1"/>
  <c r="A1" i="121" s="1"/>
  <c r="A26" i="123" l="1"/>
  <c r="A102" i="123"/>
  <c r="A32" i="123"/>
  <c r="A105" i="123"/>
  <c r="A35" i="123"/>
  <c r="A89" i="123"/>
  <c r="A42" i="123"/>
  <c r="A78" i="123"/>
  <c r="A59" i="123"/>
  <c r="A41" i="123"/>
  <c r="A28" i="123"/>
  <c r="A99" i="123"/>
  <c r="A68" i="123"/>
  <c r="A15" i="123"/>
  <c r="A115" i="123"/>
  <c r="A76" i="123"/>
  <c r="A36" i="123"/>
  <c r="A43" i="123"/>
  <c r="A13" i="123"/>
  <c r="A110" i="123"/>
  <c r="A20" i="123"/>
  <c r="A33" i="123"/>
  <c r="A81" i="123"/>
  <c r="A100" i="123"/>
  <c r="A77" i="123"/>
  <c r="A34" i="123"/>
  <c r="A74" i="123"/>
  <c r="A118" i="123"/>
  <c r="A25" i="123"/>
  <c r="A85" i="123"/>
  <c r="A63" i="123"/>
  <c r="A67" i="123"/>
  <c r="A117" i="123"/>
  <c r="A52" i="123"/>
  <c r="A38" i="123"/>
  <c r="A56" i="123"/>
  <c r="A48" i="123"/>
  <c r="A64" i="123"/>
  <c r="A98" i="123"/>
  <c r="A27" i="123"/>
  <c r="A37" i="123"/>
  <c r="A116" i="123"/>
  <c r="A107" i="123"/>
  <c r="A60" i="123"/>
  <c r="A108" i="123"/>
  <c r="A65" i="123"/>
  <c r="A53" i="123"/>
  <c r="A79" i="123"/>
  <c r="A86" i="123"/>
  <c r="A88" i="123"/>
  <c r="A75" i="123"/>
  <c r="A73" i="123"/>
  <c r="A40" i="123"/>
  <c r="A23" i="123"/>
  <c r="A83" i="123"/>
  <c r="A119" i="123"/>
  <c r="A91" i="123"/>
  <c r="A93" i="123"/>
  <c r="A82" i="123"/>
  <c r="A54" i="123"/>
  <c r="A14" i="123"/>
  <c r="A71" i="123"/>
  <c r="A114" i="123"/>
  <c r="A39" i="123"/>
  <c r="A50" i="123"/>
  <c r="A12" i="123"/>
  <c r="A49" i="123"/>
  <c r="A30" i="123"/>
  <c r="A94" i="123"/>
  <c r="A58" i="123"/>
  <c r="A66" i="123"/>
  <c r="A101" i="123"/>
  <c r="A70" i="123"/>
  <c r="A10" i="123"/>
  <c r="A24" i="123"/>
  <c r="A31" i="123"/>
  <c r="A95" i="123"/>
  <c r="A87" i="123"/>
  <c r="A46" i="123"/>
  <c r="A44" i="123"/>
  <c r="A111" i="123"/>
  <c r="A57" i="123"/>
  <c r="A84" i="123"/>
  <c r="A106" i="123"/>
  <c r="A104" i="123"/>
  <c r="A109" i="123"/>
  <c r="A47" i="123"/>
  <c r="A51" i="123"/>
  <c r="A17" i="123"/>
  <c r="A19" i="123"/>
  <c r="A45" i="123"/>
  <c r="A112" i="123"/>
  <c r="A22" i="123"/>
  <c r="A18" i="123"/>
  <c r="A92" i="123"/>
  <c r="A16" i="123"/>
  <c r="A72" i="123"/>
  <c r="A90" i="123"/>
  <c r="A62" i="123"/>
  <c r="A69" i="123"/>
  <c r="A55" i="123"/>
  <c r="A97" i="123"/>
  <c r="A103" i="123"/>
  <c r="A80" i="123"/>
  <c r="A29" i="123"/>
  <c r="A113" i="123"/>
  <c r="A61" i="123"/>
  <c r="A96" i="123"/>
  <c r="A11" i="123"/>
  <c r="A9" i="123"/>
  <c r="A21" i="123"/>
  <c r="A8" i="123"/>
  <c r="A7" i="123"/>
  <c r="AL7" i="135" l="1"/>
  <c r="AL25" i="135"/>
  <c r="AL29" i="135"/>
  <c r="AF7" i="141"/>
  <c r="AE9" i="142"/>
  <c r="AE24" i="134"/>
  <c r="AK66" i="140"/>
  <c r="AE7" i="141"/>
  <c r="AF12" i="142"/>
  <c r="AE18" i="141"/>
  <c r="AK35" i="140"/>
  <c r="AE30" i="142"/>
  <c r="AF33" i="141"/>
  <c r="AE11" i="141"/>
  <c r="AK28" i="140"/>
  <c r="AF28" i="141"/>
  <c r="AE23" i="142"/>
  <c r="AF14" i="142"/>
  <c r="AE20" i="141"/>
  <c r="AK37" i="140"/>
  <c r="AE30" i="141"/>
  <c r="AK56" i="140"/>
  <c r="H56" i="140" s="1"/>
  <c r="AF39" i="142"/>
  <c r="AE20" i="134"/>
  <c r="AK62" i="140"/>
  <c r="AF21" i="141"/>
  <c r="AF26" i="142"/>
  <c r="AK8" i="140"/>
  <c r="AL15" i="135"/>
  <c r="AL10" i="135"/>
  <c r="AL12" i="135"/>
  <c r="AF15" i="141"/>
  <c r="AE17" i="142"/>
  <c r="AK11" i="140"/>
  <c r="AK74" i="140"/>
  <c r="AK9" i="140"/>
  <c r="AF20" i="142"/>
  <c r="AE26" i="141"/>
  <c r="AK43" i="140"/>
  <c r="H43" i="140" s="1"/>
  <c r="AF9" i="142"/>
  <c r="AF13" i="142"/>
  <c r="AE19" i="141"/>
  <c r="AK36" i="140"/>
  <c r="AE14" i="142"/>
  <c r="AE14" i="134"/>
  <c r="AF22" i="142"/>
  <c r="AE28" i="141"/>
  <c r="AK45" i="140"/>
  <c r="H45" i="140" s="1"/>
  <c r="AK39" i="140"/>
  <c r="AF11" i="141"/>
  <c r="AE13" i="142"/>
  <c r="AK7" i="140"/>
  <c r="AK70" i="140"/>
  <c r="AE22" i="134"/>
  <c r="AF34" i="142"/>
  <c r="AE15" i="134"/>
  <c r="AK57" i="140"/>
  <c r="AK79" i="140"/>
  <c r="AF17" i="142"/>
  <c r="AE24" i="142"/>
  <c r="AK16" i="140"/>
  <c r="AF10" i="142"/>
  <c r="AK49" i="140"/>
  <c r="H49" i="140" s="1"/>
  <c r="AL23" i="135"/>
  <c r="AL18" i="135"/>
  <c r="AL20" i="135"/>
  <c r="AF23" i="141"/>
  <c r="AE25" i="142"/>
  <c r="AK18" i="140"/>
  <c r="AK82" i="140"/>
  <c r="AK48" i="140"/>
  <c r="H48" i="140" s="1"/>
  <c r="AF28" i="142"/>
  <c r="AE9" i="134"/>
  <c r="AK51" i="140"/>
  <c r="AF33" i="142"/>
  <c r="AF21" i="142"/>
  <c r="AE27" i="141"/>
  <c r="AK44" i="140"/>
  <c r="H44" i="140" s="1"/>
  <c r="AE14" i="141"/>
  <c r="AK32" i="140"/>
  <c r="AF30" i="142"/>
  <c r="AE11" i="134"/>
  <c r="AK53" i="140"/>
  <c r="AK55" i="140"/>
  <c r="AF19" i="141"/>
  <c r="AE21" i="142"/>
  <c r="AK14" i="140"/>
  <c r="AK78" i="140"/>
  <c r="AK40" i="140"/>
  <c r="AE8" i="142"/>
  <c r="AE23" i="134"/>
  <c r="AK65" i="140"/>
  <c r="AF29" i="141"/>
  <c r="AF7" i="142"/>
  <c r="AF24" i="142"/>
  <c r="AF22" i="141"/>
  <c r="AE29" i="141"/>
  <c r="AK31" i="140"/>
  <c r="AE7" i="134"/>
  <c r="AL8" i="135"/>
  <c r="AL26" i="135"/>
  <c r="AL28" i="135"/>
  <c r="AF31" i="141"/>
  <c r="AE9" i="141"/>
  <c r="AK26" i="140"/>
  <c r="AF16" i="142"/>
  <c r="AK80" i="140"/>
  <c r="AF36" i="142"/>
  <c r="AE17" i="134"/>
  <c r="AK59" i="140"/>
  <c r="AE15" i="142"/>
  <c r="AF29" i="142"/>
  <c r="AE10" i="134"/>
  <c r="AK52" i="140"/>
  <c r="AK15" i="140"/>
  <c r="AK72" i="140"/>
  <c r="AF38" i="142"/>
  <c r="AE19" i="134"/>
  <c r="AK61" i="140"/>
  <c r="AK6" i="140"/>
  <c r="AF27" i="141"/>
  <c r="AE29" i="142"/>
  <c r="AK22" i="140"/>
  <c r="AK86" i="140"/>
  <c r="AF14" i="141"/>
  <c r="AE16" i="142"/>
  <c r="AK10" i="140"/>
  <c r="AK73" i="140"/>
  <c r="AE15" i="141"/>
  <c r="AE13" i="141"/>
  <c r="AK30" i="140"/>
  <c r="AK17" i="140"/>
  <c r="AK85" i="140"/>
  <c r="AF23" i="142"/>
  <c r="AL16" i="135"/>
  <c r="AL21" i="135"/>
  <c r="AL13" i="135"/>
  <c r="AF11" i="142"/>
  <c r="AE17" i="141"/>
  <c r="AK34" i="140"/>
  <c r="AF32" i="142"/>
  <c r="AF8" i="141"/>
  <c r="AE10" i="142"/>
  <c r="AE25" i="134"/>
  <c r="AK67" i="140"/>
  <c r="AE31" i="141"/>
  <c r="AF37" i="142"/>
  <c r="AE18" i="134"/>
  <c r="AK60" i="140"/>
  <c r="AK47" i="140"/>
  <c r="H47" i="140" s="1"/>
  <c r="AF10" i="141"/>
  <c r="AE12" i="142"/>
  <c r="AE27" i="134"/>
  <c r="AK69" i="140"/>
  <c r="AK81" i="140"/>
  <c r="AE23" i="141"/>
  <c r="AF6" i="142"/>
  <c r="AL24" i="135"/>
  <c r="AL11" i="135"/>
  <c r="AL14" i="135"/>
  <c r="AF19" i="142"/>
  <c r="AE25" i="141"/>
  <c r="AK42" i="140"/>
  <c r="AE22" i="142"/>
  <c r="AF16" i="141"/>
  <c r="AE18" i="142"/>
  <c r="AK12" i="140"/>
  <c r="AK75" i="140"/>
  <c r="AF9" i="141"/>
  <c r="AE11" i="142"/>
  <c r="AE26" i="134"/>
  <c r="AK68" i="140"/>
  <c r="AK63" i="140"/>
  <c r="AF18" i="141"/>
  <c r="AE20" i="142"/>
  <c r="AK77" i="140"/>
  <c r="AE7" i="142"/>
  <c r="AF15" i="142"/>
  <c r="AE21" i="141"/>
  <c r="AK38" i="140"/>
  <c r="AE21" i="134"/>
  <c r="AF30" i="141"/>
  <c r="AE8" i="141"/>
  <c r="AK25" i="140"/>
  <c r="AF12" i="141"/>
  <c r="AK64" i="140"/>
  <c r="AE28" i="142"/>
  <c r="AE16" i="141"/>
  <c r="AL9" i="135"/>
  <c r="AL19" i="135"/>
  <c r="AL22" i="135"/>
  <c r="AF27" i="142"/>
  <c r="AE8" i="134"/>
  <c r="AK50" i="140"/>
  <c r="AE13" i="134"/>
  <c r="AF24" i="141"/>
  <c r="AE26" i="142"/>
  <c r="I26" i="142" s="1"/>
  <c r="AK19" i="140"/>
  <c r="AK83" i="140"/>
  <c r="AF17" i="141"/>
  <c r="AE19" i="142"/>
  <c r="AK13" i="140"/>
  <c r="AK76" i="140"/>
  <c r="AF13" i="141"/>
  <c r="AF26" i="141"/>
  <c r="AK21" i="140"/>
  <c r="AK46" i="140"/>
  <c r="H46" i="140" s="1"/>
  <c r="AK33" i="140"/>
  <c r="AE22" i="141"/>
  <c r="AL17" i="135"/>
  <c r="AL27" i="135"/>
  <c r="AL6" i="135"/>
  <c r="AF35" i="142"/>
  <c r="AE16" i="134"/>
  <c r="AK58" i="140"/>
  <c r="AK23" i="140"/>
  <c r="AF32" i="141"/>
  <c r="AE10" i="141"/>
  <c r="AK27" i="140"/>
  <c r="AF20" i="141"/>
  <c r="AF25" i="141"/>
  <c r="AE27" i="142"/>
  <c r="AK20" i="140"/>
  <c r="AK84" i="140"/>
  <c r="AF25" i="142"/>
  <c r="AF6" i="141"/>
  <c r="AE12" i="141"/>
  <c r="AK29" i="140"/>
  <c r="AF8" i="142"/>
  <c r="AK24" i="140"/>
  <c r="AF31" i="142"/>
  <c r="AE12" i="134"/>
  <c r="AK54" i="140"/>
  <c r="AK71" i="140"/>
  <c r="AF18" i="142"/>
  <c r="AE24" i="141"/>
  <c r="AK41" i="140"/>
  <c r="AI11" i="139"/>
  <c r="AK25" i="135"/>
  <c r="H27" i="135" s="1"/>
  <c r="AJ28" i="140"/>
  <c r="AD13" i="143"/>
  <c r="AK12" i="135"/>
  <c r="AE34" i="134"/>
  <c r="AD12" i="143"/>
  <c r="AK24" i="135"/>
  <c r="AD11" i="143"/>
  <c r="AJ21" i="37"/>
  <c r="AJ37" i="37"/>
  <c r="H27" i="37" s="1"/>
  <c r="AJ53" i="37"/>
  <c r="AJ12" i="140"/>
  <c r="AJ27" i="140"/>
  <c r="AE36" i="134"/>
  <c r="AJ40" i="140"/>
  <c r="H40" i="140" s="1"/>
  <c r="AI15" i="139"/>
  <c r="AI21" i="139"/>
  <c r="AK19" i="135"/>
  <c r="AD18" i="145"/>
  <c r="AH11" i="137"/>
  <c r="H11" i="137" s="1"/>
  <c r="AJ16" i="37"/>
  <c r="AJ32" i="37"/>
  <c r="H49" i="37" s="1"/>
  <c r="AJ48" i="37"/>
  <c r="AJ7" i="140"/>
  <c r="AJ24" i="140"/>
  <c r="U42" i="142"/>
  <c r="I42" i="142" s="1"/>
  <c r="U72" i="142"/>
  <c r="U66" i="134"/>
  <c r="X64" i="135"/>
  <c r="H52" i="140"/>
  <c r="U66" i="141"/>
  <c r="X50" i="135"/>
  <c r="X34" i="135"/>
  <c r="X59" i="140"/>
  <c r="U61" i="142"/>
  <c r="U67" i="141"/>
  <c r="U63" i="134"/>
  <c r="X59" i="135"/>
  <c r="X43" i="135"/>
  <c r="X85" i="140"/>
  <c r="X77" i="140"/>
  <c r="X69" i="140"/>
  <c r="H69" i="140" s="1"/>
  <c r="H51" i="140"/>
  <c r="U77" i="134"/>
  <c r="X84" i="140"/>
  <c r="X68" i="140"/>
  <c r="H68" i="140" s="1"/>
  <c r="X66" i="140"/>
  <c r="U42" i="134"/>
  <c r="X80" i="140"/>
  <c r="AE36" i="141"/>
  <c r="AH7" i="137"/>
  <c r="AJ41" i="140"/>
  <c r="AD16" i="143"/>
  <c r="U38" i="142"/>
  <c r="X63" i="140"/>
  <c r="X79" i="140"/>
  <c r="AJ35" i="37"/>
  <c r="H34" i="37" s="1"/>
  <c r="AK26" i="135"/>
  <c r="AD26" i="145"/>
  <c r="AJ30" i="37"/>
  <c r="U70" i="142"/>
  <c r="U78" i="134"/>
  <c r="X70" i="140"/>
  <c r="AE33" i="141"/>
  <c r="AE35" i="141"/>
  <c r="I35" i="141" s="1"/>
  <c r="AD25" i="145"/>
  <c r="AH20" i="137"/>
  <c r="AJ36" i="140"/>
  <c r="AI26" i="139"/>
  <c r="AK20" i="135"/>
  <c r="H24" i="135" s="1"/>
  <c r="AK21" i="135"/>
  <c r="AJ26" i="140"/>
  <c r="AI25" i="139"/>
  <c r="AJ22" i="140"/>
  <c r="AI24" i="139"/>
  <c r="AJ7" i="37"/>
  <c r="AJ23" i="37"/>
  <c r="AJ39" i="37"/>
  <c r="AJ55" i="37"/>
  <c r="AJ29" i="140"/>
  <c r="H7" i="140" s="1"/>
  <c r="AI7" i="139"/>
  <c r="AJ38" i="140"/>
  <c r="AI13" i="139"/>
  <c r="AD10" i="145"/>
  <c r="AJ18" i="37"/>
  <c r="AJ34" i="37"/>
  <c r="H23" i="37" s="1"/>
  <c r="AJ50" i="37"/>
  <c r="H54" i="37" s="1"/>
  <c r="AJ9" i="140"/>
  <c r="AJ32" i="140"/>
  <c r="U58" i="142"/>
  <c r="U74" i="142"/>
  <c r="U64" i="134"/>
  <c r="X63" i="135"/>
  <c r="H50" i="140"/>
  <c r="AJ6" i="37"/>
  <c r="X48" i="135"/>
  <c r="X32" i="135"/>
  <c r="U63" i="142"/>
  <c r="U61" i="134"/>
  <c r="X57" i="135"/>
  <c r="X41" i="135"/>
  <c r="X76" i="140"/>
  <c r="X74" i="140"/>
  <c r="U72" i="134"/>
  <c r="X56" i="135"/>
  <c r="U71" i="142"/>
  <c r="AH6" i="137"/>
  <c r="AJ8" i="140"/>
  <c r="AI12" i="139"/>
  <c r="AJ18" i="140"/>
  <c r="U57" i="142"/>
  <c r="X31" i="135"/>
  <c r="H31" i="135" s="1"/>
  <c r="AI19" i="139"/>
  <c r="AD19" i="143"/>
  <c r="AI23" i="139"/>
  <c r="AJ14" i="37"/>
  <c r="AJ20" i="140"/>
  <c r="X45" i="135"/>
  <c r="AD17" i="145"/>
  <c r="AH12" i="137"/>
  <c r="H7" i="137" s="1"/>
  <c r="AJ6" i="140"/>
  <c r="AK22" i="135"/>
  <c r="AI18" i="139"/>
  <c r="AE6" i="134"/>
  <c r="AK14" i="135"/>
  <c r="AI17" i="139"/>
  <c r="AK7" i="135"/>
  <c r="AJ33" i="140"/>
  <c r="AJ34" i="140"/>
  <c r="AI16" i="139"/>
  <c r="AJ9" i="37"/>
  <c r="AJ25" i="37"/>
  <c r="AJ41" i="37"/>
  <c r="AJ57" i="37"/>
  <c r="AJ15" i="140"/>
  <c r="AJ31" i="140"/>
  <c r="H36" i="140" s="1"/>
  <c r="AE32" i="134"/>
  <c r="AD21" i="145"/>
  <c r="AH24" i="137"/>
  <c r="AE33" i="134"/>
  <c r="AH26" i="137"/>
  <c r="AK28" i="135"/>
  <c r="AD23" i="143"/>
  <c r="AJ20" i="37"/>
  <c r="AJ36" i="37"/>
  <c r="H50" i="37" s="1"/>
  <c r="AJ52" i="37"/>
  <c r="AJ11" i="140"/>
  <c r="AJ42" i="140"/>
  <c r="H42" i="140" s="1"/>
  <c r="U60" i="142"/>
  <c r="U76" i="142"/>
  <c r="U62" i="134"/>
  <c r="X62" i="135"/>
  <c r="U79" i="134"/>
  <c r="X46" i="135"/>
  <c r="X61" i="140"/>
  <c r="U65" i="142"/>
  <c r="U75" i="134"/>
  <c r="U59" i="134"/>
  <c r="X55" i="135"/>
  <c r="X39" i="135"/>
  <c r="X83" i="140"/>
  <c r="X75" i="140"/>
  <c r="X67" i="140"/>
  <c r="H67" i="140" s="1"/>
  <c r="X44" i="135"/>
  <c r="U67" i="142"/>
  <c r="U43" i="134"/>
  <c r="X37" i="135"/>
  <c r="X82" i="140"/>
  <c r="U66" i="142"/>
  <c r="X49" i="135"/>
  <c r="AD6" i="143"/>
  <c r="AK8" i="135"/>
  <c r="AJ44" i="37"/>
  <c r="X54" i="135"/>
  <c r="AE6" i="141"/>
  <c r="AE38" i="134"/>
  <c r="AI22" i="139"/>
  <c r="AJ51" i="37"/>
  <c r="H55" i="37" s="1"/>
  <c r="X65" i="135"/>
  <c r="U75" i="142"/>
  <c r="X86" i="140"/>
  <c r="AE34" i="141"/>
  <c r="I34" i="141" s="1"/>
  <c r="AD9" i="145"/>
  <c r="AE28" i="134"/>
  <c r="I28" i="134" s="1"/>
  <c r="AD20" i="145"/>
  <c r="AE35" i="134"/>
  <c r="AI10" i="139"/>
  <c r="AD12" i="145"/>
  <c r="AE37" i="134"/>
  <c r="AI9" i="139"/>
  <c r="AK15" i="135"/>
  <c r="AE29" i="134"/>
  <c r="I29" i="134" s="1"/>
  <c r="AI8" i="139"/>
  <c r="AJ11" i="37"/>
  <c r="H26" i="37" s="1"/>
  <c r="AJ27" i="37"/>
  <c r="AJ43" i="37"/>
  <c r="AJ17" i="140"/>
  <c r="AJ35" i="140"/>
  <c r="AD25" i="143"/>
  <c r="AD13" i="145"/>
  <c r="AH16" i="137"/>
  <c r="AD19" i="145"/>
  <c r="AH18" i="137"/>
  <c r="I18" i="137" s="1"/>
  <c r="AK30" i="135"/>
  <c r="H30" i="135" s="1"/>
  <c r="AD15" i="143"/>
  <c r="AJ22" i="37"/>
  <c r="H43" i="37" s="1"/>
  <c r="AJ38" i="37"/>
  <c r="H14" i="37" s="1"/>
  <c r="AJ54" i="37"/>
  <c r="AJ13" i="140"/>
  <c r="U62" i="142"/>
  <c r="U76" i="134"/>
  <c r="U60" i="134"/>
  <c r="X62" i="140"/>
  <c r="H62" i="140" s="1"/>
  <c r="X60" i="135"/>
  <c r="H53" i="140"/>
  <c r="U37" i="142"/>
  <c r="U73" i="134"/>
  <c r="X53" i="135"/>
  <c r="X58" i="140"/>
  <c r="U41" i="142"/>
  <c r="X33" i="135"/>
  <c r="AD8" i="145"/>
  <c r="AD7" i="145"/>
  <c r="AD6" i="145"/>
  <c r="AJ33" i="37"/>
  <c r="H8" i="37" s="1"/>
  <c r="AD10" i="143"/>
  <c r="AJ12" i="37"/>
  <c r="U40" i="134"/>
  <c r="X61" i="135"/>
  <c r="X38" i="135"/>
  <c r="U67" i="134"/>
  <c r="AK17" i="135"/>
  <c r="H22" i="135" s="1"/>
  <c r="AD20" i="143"/>
  <c r="AJ19" i="37"/>
  <c r="H29" i="37" s="1"/>
  <c r="AK11" i="135"/>
  <c r="AJ46" i="37"/>
  <c r="X52" i="135"/>
  <c r="X78" i="140"/>
  <c r="AE32" i="141"/>
  <c r="AD22" i="143"/>
  <c r="AK6" i="135"/>
  <c r="AD9" i="143"/>
  <c r="AD24" i="145"/>
  <c r="AH21" i="137"/>
  <c r="AI14" i="139"/>
  <c r="AD23" i="145"/>
  <c r="AH22" i="137"/>
  <c r="AK23" i="135"/>
  <c r="H9" i="135" s="1"/>
  <c r="AK13" i="135"/>
  <c r="AD22" i="145"/>
  <c r="AH23" i="137"/>
  <c r="AJ13" i="37"/>
  <c r="H16" i="37" s="1"/>
  <c r="AJ29" i="37"/>
  <c r="H20" i="37" s="1"/>
  <c r="AJ45" i="37"/>
  <c r="H30" i="37" s="1"/>
  <c r="AJ60" i="37"/>
  <c r="H60" i="37" s="1"/>
  <c r="AJ19" i="140"/>
  <c r="AJ37" i="140"/>
  <c r="AI6" i="139"/>
  <c r="AD26" i="143"/>
  <c r="AH8" i="137"/>
  <c r="AD11" i="145"/>
  <c r="AH10" i="137"/>
  <c r="AD7" i="143"/>
  <c r="AJ8" i="37"/>
  <c r="AJ24" i="37"/>
  <c r="H44" i="37" s="1"/>
  <c r="AJ40" i="37"/>
  <c r="H28" i="37" s="1"/>
  <c r="AJ56" i="37"/>
  <c r="AJ14" i="140"/>
  <c r="AE39" i="134"/>
  <c r="U64" i="142"/>
  <c r="U74" i="134"/>
  <c r="U58" i="134"/>
  <c r="X60" i="140"/>
  <c r="X58" i="135"/>
  <c r="X42" i="135"/>
  <c r="U39" i="142"/>
  <c r="U69" i="142"/>
  <c r="U71" i="134"/>
  <c r="U41" i="134"/>
  <c r="X51" i="135"/>
  <c r="X35" i="135"/>
  <c r="X81" i="140"/>
  <c r="X73" i="140"/>
  <c r="X65" i="140"/>
  <c r="H65" i="140" s="1"/>
  <c r="AJ26" i="37"/>
  <c r="H13" i="37" s="1"/>
  <c r="AJ16" i="140"/>
  <c r="U77" i="142"/>
  <c r="H55" i="140"/>
  <c r="X72" i="140"/>
  <c r="H72" i="140" s="1"/>
  <c r="AD17" i="143"/>
  <c r="AJ49" i="37"/>
  <c r="H53" i="37" s="1"/>
  <c r="AK16" i="135"/>
  <c r="AE30" i="134"/>
  <c r="I30" i="134" s="1"/>
  <c r="AJ59" i="37"/>
  <c r="H25" i="37" s="1"/>
  <c r="U68" i="142"/>
  <c r="U73" i="142"/>
  <c r="X71" i="140"/>
  <c r="H71" i="140" s="1"/>
  <c r="AD21" i="143"/>
  <c r="AJ25" i="140"/>
  <c r="AH25" i="137"/>
  <c r="AJ61" i="37"/>
  <c r="H61" i="37" s="1"/>
  <c r="U68" i="134"/>
  <c r="H57" i="140"/>
  <c r="U59" i="142"/>
  <c r="U65" i="141"/>
  <c r="AD14" i="143"/>
  <c r="AE6" i="142"/>
  <c r="AK10" i="135"/>
  <c r="AH17" i="137"/>
  <c r="H17" i="137" s="1"/>
  <c r="AD16" i="145"/>
  <c r="AH13" i="137"/>
  <c r="H16" i="137" s="1"/>
  <c r="AE31" i="134"/>
  <c r="I31" i="134" s="1"/>
  <c r="AH9" i="137"/>
  <c r="H10" i="137" s="1"/>
  <c r="AD15" i="145"/>
  <c r="AH14" i="137"/>
  <c r="H8" i="137" s="1"/>
  <c r="AK27" i="135"/>
  <c r="AD14" i="145"/>
  <c r="AH15" i="137"/>
  <c r="AJ15" i="37"/>
  <c r="AJ31" i="37"/>
  <c r="H48" i="37" s="1"/>
  <c r="AJ47" i="37"/>
  <c r="AJ62" i="37"/>
  <c r="AJ21" i="140"/>
  <c r="AJ39" i="140"/>
  <c r="AD18" i="143"/>
  <c r="AD24" i="143"/>
  <c r="AI20" i="139"/>
  <c r="AJ10" i="37"/>
  <c r="H10" i="37" s="1"/>
  <c r="AJ42" i="37"/>
  <c r="H6" i="37" s="1"/>
  <c r="AJ58" i="37"/>
  <c r="H59" i="37" s="1"/>
  <c r="U36" i="142"/>
  <c r="X40" i="135"/>
  <c r="U69" i="134"/>
  <c r="X64" i="140"/>
  <c r="H64" i="140" s="1"/>
  <c r="AK9" i="135"/>
  <c r="AK18" i="135"/>
  <c r="H7" i="135" s="1"/>
  <c r="AK29" i="135"/>
  <c r="AJ17" i="37"/>
  <c r="H21" i="37" s="1"/>
  <c r="AJ23" i="140"/>
  <c r="AJ28" i="37"/>
  <c r="H46" i="37" s="1"/>
  <c r="U70" i="134"/>
  <c r="X47" i="135"/>
  <c r="AJ10" i="140"/>
  <c r="AJ30" i="140"/>
  <c r="H35" i="140" s="1"/>
  <c r="AD8" i="143"/>
  <c r="AH19" i="137"/>
  <c r="U40" i="142"/>
  <c r="H54" i="140"/>
  <c r="X36" i="135"/>
  <c r="U65" i="134"/>
  <c r="AD49" i="139"/>
  <c r="AD51" i="139"/>
  <c r="AF43" i="145"/>
  <c r="AF35" i="145"/>
  <c r="AF33" i="143"/>
  <c r="AF41" i="143"/>
  <c r="AF39" i="143"/>
  <c r="AF49" i="139"/>
  <c r="AF51" i="139"/>
  <c r="AF42" i="145"/>
  <c r="AF34" i="145"/>
  <c r="AF34" i="143"/>
  <c r="AF42" i="143"/>
  <c r="AF50" i="139"/>
  <c r="AF38" i="143"/>
  <c r="AF41" i="145"/>
  <c r="AF33" i="145"/>
  <c r="AF35" i="143"/>
  <c r="AF43" i="143"/>
  <c r="AF38" i="145"/>
  <c r="AF40" i="145"/>
  <c r="AF36" i="143"/>
  <c r="AF44" i="143"/>
  <c r="AF46" i="145"/>
  <c r="AF37" i="145"/>
  <c r="AD50" i="139"/>
  <c r="AF39" i="145"/>
  <c r="AF37" i="143"/>
  <c r="AF45" i="143"/>
  <c r="AF30" i="143"/>
  <c r="AF31" i="143"/>
  <c r="AF46" i="143"/>
  <c r="AF45" i="145"/>
  <c r="AF44" i="145"/>
  <c r="AF36" i="145"/>
  <c r="AF32" i="143"/>
  <c r="AF40" i="143"/>
  <c r="AD41" i="145"/>
  <c r="S44" i="144"/>
  <c r="AE49" i="145"/>
  <c r="AD38" i="143"/>
  <c r="S18" i="144"/>
  <c r="AD48" i="143"/>
  <c r="AD39" i="145"/>
  <c r="AE48" i="143"/>
  <c r="AD34" i="143"/>
  <c r="AD31" i="143"/>
  <c r="AD36" i="143"/>
  <c r="AD35" i="145"/>
  <c r="AD39" i="143"/>
  <c r="AE47" i="145"/>
  <c r="AD30" i="143"/>
  <c r="AD33" i="145"/>
  <c r="AD36" i="145"/>
  <c r="AD34" i="145"/>
  <c r="S6" i="144"/>
  <c r="AD41" i="143"/>
  <c r="S7" i="144"/>
  <c r="S17" i="144"/>
  <c r="S23" i="144"/>
  <c r="AE33" i="143"/>
  <c r="AD40" i="145"/>
  <c r="AD45" i="145"/>
  <c r="AD35" i="143"/>
  <c r="S32" i="144"/>
  <c r="AE42" i="145"/>
  <c r="S40" i="144"/>
  <c r="AE32" i="143"/>
  <c r="AE37" i="145"/>
  <c r="S21" i="144"/>
  <c r="AE36" i="143"/>
  <c r="AD42" i="145"/>
  <c r="AE45" i="143"/>
  <c r="S15" i="144"/>
  <c r="AD43" i="143"/>
  <c r="AE44" i="145"/>
  <c r="S13" i="144"/>
  <c r="S35" i="144"/>
  <c r="AE43" i="145"/>
  <c r="AE34" i="145"/>
  <c r="AE40" i="145"/>
  <c r="S30" i="144"/>
  <c r="S16" i="144"/>
  <c r="AE35" i="143"/>
  <c r="S33" i="144"/>
  <c r="AD51" i="143"/>
  <c r="AE44" i="143"/>
  <c r="S41" i="144"/>
  <c r="AE39" i="143"/>
  <c r="AD49" i="143"/>
  <c r="S48" i="144"/>
  <c r="AE42" i="143"/>
  <c r="AE41" i="145"/>
  <c r="AD51" i="145"/>
  <c r="AD50" i="143"/>
  <c r="AE45" i="145"/>
  <c r="S9" i="144"/>
  <c r="AD47" i="143"/>
  <c r="S19" i="144"/>
  <c r="AD44" i="143"/>
  <c r="X83" i="37"/>
  <c r="AD49" i="145"/>
  <c r="X81" i="37"/>
  <c r="AD43" i="145"/>
  <c r="AD46" i="143"/>
  <c r="AD37" i="143"/>
  <c r="S49" i="144"/>
  <c r="S43" i="144"/>
  <c r="S25" i="144"/>
  <c r="AE38" i="145"/>
  <c r="S46" i="144"/>
  <c r="AD48" i="145"/>
  <c r="AE50" i="143"/>
  <c r="AD46" i="145"/>
  <c r="AE41" i="143"/>
  <c r="S8" i="144"/>
  <c r="S14" i="144"/>
  <c r="AE37" i="143"/>
  <c r="S11" i="144"/>
  <c r="AE46" i="143"/>
  <c r="AD38" i="145"/>
  <c r="S31" i="144"/>
  <c r="S24" i="144"/>
  <c r="AD33" i="143"/>
  <c r="AE50" i="145"/>
  <c r="X84" i="37"/>
  <c r="AE35" i="145"/>
  <c r="AE46" i="145"/>
  <c r="AD32" i="143"/>
  <c r="X82" i="37"/>
  <c r="AE48" i="145"/>
  <c r="S10" i="144"/>
  <c r="S27" i="144"/>
  <c r="AD44" i="145"/>
  <c r="S29" i="144"/>
  <c r="AD37" i="145"/>
  <c r="S22" i="144"/>
  <c r="AE47" i="143"/>
  <c r="AE31" i="143"/>
  <c r="S42" i="144"/>
  <c r="AE30" i="143"/>
  <c r="AE34" i="143"/>
  <c r="AE43" i="143"/>
  <c r="AB52" i="139"/>
  <c r="AE33" i="145"/>
  <c r="S45" i="144"/>
  <c r="S50" i="144"/>
  <c r="AD50" i="145"/>
  <c r="AE51" i="145"/>
  <c r="AE40" i="143"/>
  <c r="AE49" i="143"/>
  <c r="AE39" i="145"/>
  <c r="AD45" i="143"/>
  <c r="S12" i="144"/>
  <c r="S26" i="144"/>
  <c r="AD40" i="143"/>
  <c r="S36" i="144"/>
  <c r="AE36" i="145"/>
  <c r="S39" i="144"/>
  <c r="S28" i="144"/>
  <c r="AD42" i="143"/>
  <c r="S47" i="144"/>
  <c r="S38" i="144"/>
  <c r="S20" i="144"/>
  <c r="AE38" i="143"/>
  <c r="AD47" i="145"/>
  <c r="S37" i="144"/>
  <c r="AE51" i="143"/>
  <c r="S34" i="144"/>
  <c r="H7" i="37" l="1"/>
  <c r="H37" i="37"/>
  <c r="H33" i="37"/>
  <c r="H42" i="37"/>
  <c r="H17" i="37"/>
  <c r="H40" i="37"/>
  <c r="H36" i="37"/>
  <c r="H57" i="37"/>
  <c r="H32" i="37"/>
  <c r="H12" i="37"/>
  <c r="H51" i="37"/>
  <c r="H35" i="37"/>
  <c r="H18" i="37"/>
  <c r="H41" i="37"/>
  <c r="H58" i="37"/>
  <c r="H9" i="37"/>
  <c r="H52" i="37"/>
  <c r="H11" i="37"/>
  <c r="H39" i="37"/>
  <c r="H15" i="37"/>
  <c r="H47" i="37"/>
  <c r="H19" i="37"/>
  <c r="H22" i="37"/>
  <c r="H31" i="37"/>
  <c r="H24" i="37"/>
  <c r="H45" i="37"/>
  <c r="H38" i="37"/>
  <c r="H56" i="37"/>
  <c r="H38" i="140"/>
  <c r="H15" i="137"/>
  <c r="H39" i="140"/>
  <c r="H10" i="140"/>
  <c r="H6" i="140"/>
  <c r="H18" i="140"/>
  <c r="H15" i="140"/>
  <c r="H12" i="135"/>
  <c r="H14" i="135"/>
  <c r="H17" i="135"/>
  <c r="H18" i="135"/>
  <c r="H13" i="135"/>
  <c r="H6" i="137"/>
  <c r="H14" i="137"/>
  <c r="H12" i="137"/>
  <c r="H13" i="137"/>
  <c r="H29" i="135"/>
  <c r="I29" i="135"/>
  <c r="H15" i="135"/>
  <c r="I15" i="135"/>
  <c r="H21" i="135"/>
  <c r="H25" i="135"/>
  <c r="H70" i="140"/>
  <c r="H63" i="140"/>
  <c r="H12" i="142"/>
  <c r="H73" i="140"/>
  <c r="H58" i="140"/>
  <c r="H26" i="135"/>
  <c r="H20" i="135"/>
  <c r="H60" i="140"/>
  <c r="H16" i="135"/>
  <c r="H37" i="140"/>
  <c r="H28" i="135"/>
  <c r="H8" i="135"/>
  <c r="H10" i="135"/>
  <c r="H11" i="135"/>
  <c r="H66" i="140"/>
  <c r="H19" i="135"/>
  <c r="H61" i="140"/>
  <c r="H41" i="140"/>
  <c r="H6" i="135"/>
  <c r="H59" i="140"/>
  <c r="H23" i="135"/>
  <c r="H30" i="140"/>
  <c r="I30" i="140"/>
  <c r="H13" i="140"/>
  <c r="I13" i="140"/>
  <c r="I31" i="142"/>
  <c r="H31" i="142"/>
  <c r="H18" i="141"/>
  <c r="I18" i="141"/>
  <c r="I20" i="142"/>
  <c r="H20" i="142"/>
  <c r="H25" i="134"/>
  <c r="I25" i="134"/>
  <c r="H6" i="141"/>
  <c r="I6" i="141"/>
  <c r="I18" i="134"/>
  <c r="H18" i="134"/>
  <c r="I9" i="134"/>
  <c r="H9" i="134"/>
  <c r="H17" i="141"/>
  <c r="I17" i="141"/>
  <c r="H9" i="143"/>
  <c r="I9" i="143"/>
  <c r="H16" i="141"/>
  <c r="I16" i="141"/>
  <c r="H28" i="140"/>
  <c r="I28" i="140"/>
  <c r="H26" i="140"/>
  <c r="I26" i="140"/>
  <c r="H33" i="140"/>
  <c r="I33" i="140"/>
  <c r="H33" i="141"/>
  <c r="I33" i="141"/>
  <c r="I22" i="140"/>
  <c r="H22" i="140"/>
  <c r="H11" i="143"/>
  <c r="I11" i="143"/>
  <c r="I27" i="142"/>
  <c r="H27" i="142"/>
  <c r="H19" i="134"/>
  <c r="I19" i="134"/>
  <c r="H10" i="142"/>
  <c r="I10" i="142"/>
  <c r="H7" i="142"/>
  <c r="I7" i="142"/>
  <c r="H21" i="142"/>
  <c r="I21" i="142"/>
  <c r="H22" i="141"/>
  <c r="I22" i="141"/>
  <c r="H34" i="142"/>
  <c r="I34" i="142"/>
  <c r="H11" i="141"/>
  <c r="I11" i="141"/>
  <c r="H16" i="140"/>
  <c r="I16" i="140"/>
  <c r="H29" i="140"/>
  <c r="I29" i="140"/>
  <c r="I35" i="142"/>
  <c r="H35" i="142"/>
  <c r="H23" i="134"/>
  <c r="I23" i="134"/>
  <c r="I22" i="142"/>
  <c r="H22" i="142"/>
  <c r="I6" i="142"/>
  <c r="H6" i="142"/>
  <c r="H22" i="134"/>
  <c r="I22" i="134"/>
  <c r="H16" i="142"/>
  <c r="I16" i="142"/>
  <c r="I13" i="134"/>
  <c r="H13" i="134"/>
  <c r="H14" i="141"/>
  <c r="I14" i="141"/>
  <c r="H19" i="141"/>
  <c r="I19" i="141"/>
  <c r="I24" i="134"/>
  <c r="H24" i="134"/>
  <c r="H11" i="140"/>
  <c r="I11" i="140"/>
  <c r="H17" i="140"/>
  <c r="I17" i="140"/>
  <c r="I12" i="143"/>
  <c r="H12" i="143"/>
  <c r="H15" i="141"/>
  <c r="I15" i="141"/>
  <c r="H24" i="141"/>
  <c r="I24" i="141"/>
  <c r="I32" i="142"/>
  <c r="H32" i="142"/>
  <c r="I20" i="134"/>
  <c r="H20" i="134"/>
  <c r="H30" i="141"/>
  <c r="I30" i="141"/>
  <c r="H8" i="134"/>
  <c r="I8" i="134"/>
  <c r="H7" i="141"/>
  <c r="I7" i="141"/>
  <c r="I19" i="142"/>
  <c r="H19" i="142"/>
  <c r="H12" i="140"/>
  <c r="I12" i="140"/>
  <c r="I31" i="140"/>
  <c r="H31" i="140"/>
  <c r="I27" i="140"/>
  <c r="H27" i="140"/>
  <c r="H7" i="134"/>
  <c r="I7" i="134"/>
  <c r="H23" i="140"/>
  <c r="I23" i="140"/>
  <c r="I9" i="140"/>
  <c r="H9" i="140"/>
  <c r="H20" i="141"/>
  <c r="I20" i="141"/>
  <c r="I17" i="134"/>
  <c r="H17" i="134"/>
  <c r="I28" i="142"/>
  <c r="H28" i="142"/>
  <c r="H28" i="141"/>
  <c r="I28" i="141"/>
  <c r="H14" i="142"/>
  <c r="I14" i="142"/>
  <c r="H9" i="141"/>
  <c r="I9" i="141"/>
  <c r="H21" i="134"/>
  <c r="I21" i="134"/>
  <c r="H25" i="142"/>
  <c r="I25" i="142"/>
  <c r="H24" i="142"/>
  <c r="I24" i="142"/>
  <c r="H9" i="142"/>
  <c r="I9" i="142"/>
  <c r="H30" i="142"/>
  <c r="I30" i="142"/>
  <c r="H19" i="140"/>
  <c r="I19" i="140"/>
  <c r="H24" i="140"/>
  <c r="I24" i="140"/>
  <c r="H12" i="141"/>
  <c r="I12" i="141"/>
  <c r="I26" i="134"/>
  <c r="H26" i="134"/>
  <c r="H8" i="141"/>
  <c r="I8" i="141"/>
  <c r="I12" i="134"/>
  <c r="H12" i="134"/>
  <c r="I6" i="134"/>
  <c r="H6" i="134"/>
  <c r="I33" i="142"/>
  <c r="H33" i="142"/>
  <c r="H11" i="142"/>
  <c r="I11" i="142"/>
  <c r="H27" i="141"/>
  <c r="I27" i="141"/>
  <c r="H8" i="143"/>
  <c r="I8" i="143"/>
  <c r="I7" i="143"/>
  <c r="H7" i="143"/>
  <c r="H10" i="143"/>
  <c r="I10" i="143"/>
  <c r="H13" i="143"/>
  <c r="I13" i="143"/>
  <c r="H10" i="141"/>
  <c r="I10" i="141"/>
  <c r="H23" i="142"/>
  <c r="I23" i="142"/>
  <c r="H14" i="134"/>
  <c r="I14" i="134"/>
  <c r="H17" i="142"/>
  <c r="I17" i="142"/>
  <c r="I8" i="142"/>
  <c r="H8" i="142"/>
  <c r="H29" i="141"/>
  <c r="I29" i="141"/>
  <c r="H32" i="141"/>
  <c r="I32" i="141"/>
  <c r="H21" i="141"/>
  <c r="I21" i="141"/>
  <c r="H29" i="142"/>
  <c r="I29" i="142"/>
  <c r="I18" i="142"/>
  <c r="H18" i="142"/>
  <c r="H16" i="134"/>
  <c r="I16" i="134"/>
  <c r="H26" i="141"/>
  <c r="I26" i="141"/>
  <c r="H25" i="141"/>
  <c r="I25" i="141"/>
  <c r="H25" i="140"/>
  <c r="I25" i="140"/>
  <c r="H21" i="140"/>
  <c r="I21" i="140"/>
  <c r="I8" i="140"/>
  <c r="H8" i="140"/>
  <c r="I34" i="140"/>
  <c r="H34" i="140"/>
  <c r="H11" i="134"/>
  <c r="I11" i="134"/>
  <c r="I27" i="134"/>
  <c r="H27" i="134"/>
  <c r="H23" i="141"/>
  <c r="I23" i="141"/>
  <c r="H15" i="134"/>
  <c r="I15" i="134"/>
  <c r="H31" i="141"/>
  <c r="I31" i="141"/>
  <c r="I10" i="134"/>
  <c r="H10" i="134"/>
  <c r="H15" i="142"/>
  <c r="I15" i="142"/>
  <c r="I13" i="142"/>
  <c r="H13" i="142"/>
  <c r="H13" i="141"/>
  <c r="I13" i="141"/>
  <c r="H32" i="140"/>
  <c r="I32" i="140"/>
  <c r="H20" i="140"/>
  <c r="I20" i="140"/>
  <c r="H14" i="140"/>
  <c r="I14" i="140"/>
  <c r="I40" i="140"/>
  <c r="I10" i="140"/>
  <c r="I18" i="140"/>
  <c r="I39" i="140"/>
  <c r="I6" i="140"/>
  <c r="I35" i="140"/>
  <c r="I15" i="140"/>
  <c r="I37" i="140"/>
  <c r="I36" i="140"/>
  <c r="I38" i="140"/>
  <c r="I7" i="140"/>
  <c r="I15" i="137"/>
  <c r="H33" i="134"/>
  <c r="I33" i="134"/>
  <c r="I12" i="137"/>
  <c r="I11" i="137"/>
  <c r="I6" i="137"/>
  <c r="I16" i="137"/>
  <c r="I41" i="142"/>
  <c r="H41" i="142"/>
  <c r="H35" i="134"/>
  <c r="I35" i="134"/>
  <c r="H31" i="134"/>
  <c r="H39" i="134"/>
  <c r="I39" i="134"/>
  <c r="I38" i="134"/>
  <c r="H38" i="134"/>
  <c r="G7" i="144"/>
  <c r="H7" i="144"/>
  <c r="I17" i="137"/>
  <c r="H28" i="134"/>
  <c r="I32" i="134"/>
  <c r="H32" i="134"/>
  <c r="I41" i="134"/>
  <c r="H41" i="134"/>
  <c r="H42" i="134"/>
  <c r="I42" i="134"/>
  <c r="I34" i="134"/>
  <c r="H34" i="134"/>
  <c r="I14" i="137"/>
  <c r="G6" i="144"/>
  <c r="H6" i="144"/>
  <c r="H40" i="142"/>
  <c r="I40" i="142"/>
  <c r="I8" i="137"/>
  <c r="I12" i="142"/>
  <c r="I37" i="142"/>
  <c r="H37" i="142"/>
  <c r="H37" i="134"/>
  <c r="I37" i="134"/>
  <c r="H38" i="142"/>
  <c r="I38" i="142"/>
  <c r="H26" i="142"/>
  <c r="I7" i="137"/>
  <c r="I36" i="142"/>
  <c r="H36" i="142"/>
  <c r="H30" i="134"/>
  <c r="H29" i="134"/>
  <c r="I10" i="137"/>
  <c r="H39" i="142"/>
  <c r="I39" i="142"/>
  <c r="I40" i="134"/>
  <c r="H40" i="134"/>
  <c r="I13" i="137"/>
  <c r="H36" i="134"/>
  <c r="I36" i="134"/>
  <c r="I23" i="137"/>
  <c r="H6" i="143"/>
  <c r="I22" i="137"/>
  <c r="I58" i="140"/>
  <c r="I21" i="137"/>
  <c r="I30" i="37"/>
  <c r="H7" i="145"/>
  <c r="I7" i="145"/>
  <c r="H11" i="145"/>
  <c r="I11" i="145"/>
  <c r="H19" i="145"/>
  <c r="I19" i="145"/>
  <c r="H18" i="145"/>
  <c r="I18" i="145"/>
  <c r="H9" i="145"/>
  <c r="I9" i="145"/>
  <c r="H17" i="145"/>
  <c r="I17" i="145"/>
  <c r="H16" i="145"/>
  <c r="I16" i="145"/>
  <c r="H12" i="145"/>
  <c r="I12" i="145"/>
  <c r="H22" i="137"/>
  <c r="H8" i="145"/>
  <c r="I8" i="145"/>
  <c r="H13" i="145"/>
  <c r="I13" i="145"/>
  <c r="H14" i="145"/>
  <c r="I14" i="145"/>
  <c r="H10" i="145"/>
  <c r="I10" i="145"/>
  <c r="H15" i="145"/>
  <c r="I15" i="145"/>
  <c r="H23" i="137"/>
  <c r="I38" i="37"/>
  <c r="I41" i="141"/>
  <c r="H41" i="141"/>
  <c r="I38" i="141"/>
  <c r="H38" i="141"/>
  <c r="I45" i="141"/>
  <c r="H45" i="141"/>
  <c r="I48" i="141"/>
  <c r="H48" i="141"/>
  <c r="I39" i="141"/>
  <c r="H39" i="141"/>
  <c r="H43" i="141"/>
  <c r="I43" i="141"/>
  <c r="I37" i="141"/>
  <c r="H37" i="141"/>
  <c r="I40" i="141"/>
  <c r="H40" i="141"/>
  <c r="I47" i="141"/>
  <c r="H47" i="141"/>
  <c r="H46" i="141"/>
  <c r="I46" i="141"/>
  <c r="H42" i="141"/>
  <c r="I42" i="141"/>
  <c r="H44" i="141"/>
  <c r="I44" i="141"/>
  <c r="H36" i="141"/>
  <c r="I36" i="141"/>
  <c r="H20" i="139"/>
  <c r="I20" i="139"/>
  <c r="I8" i="135"/>
  <c r="I25" i="135"/>
  <c r="I27" i="139"/>
  <c r="H27" i="139"/>
  <c r="I14" i="139"/>
  <c r="H14" i="139"/>
  <c r="I22" i="135"/>
  <c r="I6" i="139"/>
  <c r="H6" i="139"/>
  <c r="I36" i="37"/>
  <c r="H42" i="142"/>
  <c r="H45" i="142"/>
  <c r="I43" i="140"/>
  <c r="I41" i="139"/>
  <c r="H41" i="139"/>
  <c r="I70" i="37"/>
  <c r="H70" i="37"/>
  <c r="I45" i="37"/>
  <c r="I43" i="139"/>
  <c r="H43" i="139"/>
  <c r="I25" i="145"/>
  <c r="H25" i="145"/>
  <c r="I67" i="37"/>
  <c r="H67" i="37"/>
  <c r="I17" i="139"/>
  <c r="H17" i="139"/>
  <c r="I6" i="143"/>
  <c r="I58" i="135"/>
  <c r="H58" i="135"/>
  <c r="I20" i="135"/>
  <c r="I42" i="139"/>
  <c r="H42" i="139"/>
  <c r="I44" i="135"/>
  <c r="H44" i="135"/>
  <c r="I38" i="135"/>
  <c r="H38" i="135"/>
  <c r="I30" i="135"/>
  <c r="I27" i="135"/>
  <c r="I55" i="140"/>
  <c r="I71" i="140"/>
  <c r="I6" i="135"/>
  <c r="H32" i="135"/>
  <c r="I32" i="135"/>
  <c r="I23" i="37"/>
  <c r="I46" i="142"/>
  <c r="H46" i="142"/>
  <c r="I55" i="135"/>
  <c r="H55" i="135"/>
  <c r="I21" i="37"/>
  <c r="I37" i="139"/>
  <c r="H37" i="139"/>
  <c r="I19" i="137"/>
  <c r="H19" i="137"/>
  <c r="I42" i="140"/>
  <c r="I14" i="135"/>
  <c r="I65" i="37"/>
  <c r="H65" i="37"/>
  <c r="I54" i="135"/>
  <c r="H54" i="135"/>
  <c r="I56" i="140"/>
  <c r="I7" i="139"/>
  <c r="H7" i="139"/>
  <c r="I40" i="139"/>
  <c r="H40" i="139"/>
  <c r="H21" i="137"/>
  <c r="I22" i="139"/>
  <c r="H22" i="139"/>
  <c r="I61" i="37"/>
  <c r="I43" i="37"/>
  <c r="I18" i="37"/>
  <c r="I13" i="37"/>
  <c r="I47" i="140"/>
  <c r="I23" i="135"/>
  <c r="I21" i="139"/>
  <c r="H21" i="139"/>
  <c r="I16" i="37"/>
  <c r="H16" i="139"/>
  <c r="I16" i="139"/>
  <c r="I52" i="135"/>
  <c r="H52" i="135"/>
  <c r="I34" i="37"/>
  <c r="H8" i="139"/>
  <c r="I8" i="139"/>
  <c r="I43" i="135"/>
  <c r="H43" i="135"/>
  <c r="I16" i="135"/>
  <c r="I55" i="37"/>
  <c r="I29" i="37"/>
  <c r="I60" i="140"/>
  <c r="I63" i="37"/>
  <c r="H63" i="37"/>
  <c r="I37" i="37"/>
  <c r="I63" i="140"/>
  <c r="I64" i="37"/>
  <c r="H64" i="37"/>
  <c r="I18" i="139"/>
  <c r="H18" i="139"/>
  <c r="I32" i="37"/>
  <c r="I65" i="140"/>
  <c r="I66" i="37"/>
  <c r="H66" i="37"/>
  <c r="H49" i="135"/>
  <c r="I49" i="135"/>
  <c r="I53" i="140"/>
  <c r="I26" i="139"/>
  <c r="H26" i="139"/>
  <c r="I69" i="140"/>
  <c r="I45" i="135"/>
  <c r="H45" i="135"/>
  <c r="I23" i="145"/>
  <c r="H23" i="145"/>
  <c r="I26" i="135"/>
  <c r="I42" i="37"/>
  <c r="I19" i="37"/>
  <c r="I48" i="37"/>
  <c r="I69" i="37"/>
  <c r="H69" i="37"/>
  <c r="I28" i="37"/>
  <c r="I45" i="139"/>
  <c r="H45" i="139"/>
  <c r="I44" i="37"/>
  <c r="I12" i="37"/>
  <c r="H35" i="135"/>
  <c r="I35" i="135"/>
  <c r="I58" i="134"/>
  <c r="H58" i="134"/>
  <c r="H44" i="142"/>
  <c r="I15" i="37"/>
  <c r="I24" i="145"/>
  <c r="H24" i="145"/>
  <c r="I56" i="135"/>
  <c r="H56" i="135"/>
  <c r="I19" i="139"/>
  <c r="H19" i="139"/>
  <c r="I46" i="37"/>
  <c r="I45" i="140"/>
  <c r="I50" i="140"/>
  <c r="I27" i="37"/>
  <c r="I64" i="140"/>
  <c r="I18" i="135"/>
  <c r="I57" i="37"/>
  <c r="I42" i="135"/>
  <c r="H42" i="135"/>
  <c r="I34" i="139"/>
  <c r="H34" i="139"/>
  <c r="I9" i="139"/>
  <c r="H9" i="139"/>
  <c r="I29" i="139"/>
  <c r="H29" i="139"/>
  <c r="I33" i="37"/>
  <c r="I33" i="139"/>
  <c r="H33" i="139"/>
  <c r="I31" i="135"/>
  <c r="I35" i="139"/>
  <c r="H35" i="139"/>
  <c r="I58" i="37"/>
  <c r="I40" i="37"/>
  <c r="I40" i="135"/>
  <c r="H40" i="135"/>
  <c r="I57" i="135"/>
  <c r="H57" i="135"/>
  <c r="I32" i="139"/>
  <c r="H32" i="139"/>
  <c r="H31" i="139"/>
  <c r="I31" i="139"/>
  <c r="I28" i="139"/>
  <c r="H28" i="139"/>
  <c r="H18" i="137"/>
  <c r="I20" i="137"/>
  <c r="H20" i="137"/>
  <c r="I37" i="135"/>
  <c r="H37" i="135"/>
  <c r="I39" i="37"/>
  <c r="I61" i="140"/>
  <c r="I48" i="140"/>
  <c r="I6" i="37"/>
  <c r="I33" i="135"/>
  <c r="H33" i="135"/>
  <c r="I11" i="135"/>
  <c r="I23" i="139"/>
  <c r="H23" i="139"/>
  <c r="I47" i="37"/>
  <c r="I50" i="37"/>
  <c r="I9" i="135"/>
  <c r="I6" i="145"/>
  <c r="H6" i="145"/>
  <c r="I30" i="139"/>
  <c r="H30" i="139"/>
  <c r="I34" i="135"/>
  <c r="H34" i="135"/>
  <c r="I20" i="145"/>
  <c r="H20" i="145"/>
  <c r="I26" i="37"/>
  <c r="I8" i="37"/>
  <c r="I53" i="135"/>
  <c r="H53" i="135"/>
  <c r="I9" i="137"/>
  <c r="H9" i="137"/>
  <c r="I49" i="37"/>
  <c r="I46" i="135"/>
  <c r="H46" i="135"/>
  <c r="I12" i="139"/>
  <c r="H12" i="139"/>
  <c r="I10" i="37"/>
  <c r="H47" i="135"/>
  <c r="I47" i="135"/>
  <c r="I17" i="135"/>
  <c r="H35" i="141"/>
  <c r="H34" i="141"/>
  <c r="I48" i="142"/>
  <c r="H48" i="142"/>
  <c r="I62" i="140"/>
  <c r="I22" i="145"/>
  <c r="H22" i="145"/>
  <c r="I60" i="37"/>
  <c r="H71" i="37"/>
  <c r="I71" i="37"/>
  <c r="I44" i="139"/>
  <c r="H44" i="139"/>
  <c r="I15" i="139"/>
  <c r="H15" i="139"/>
  <c r="I7" i="135"/>
  <c r="I36" i="135"/>
  <c r="H36" i="135"/>
  <c r="I12" i="135"/>
  <c r="I19" i="135"/>
  <c r="I10" i="139"/>
  <c r="H10" i="139"/>
  <c r="I17" i="37"/>
  <c r="I20" i="37"/>
  <c r="I66" i="140"/>
  <c r="I68" i="140"/>
  <c r="I25" i="139"/>
  <c r="H25" i="139"/>
  <c r="I24" i="135"/>
  <c r="I67" i="140"/>
  <c r="I62" i="37"/>
  <c r="H62" i="37"/>
  <c r="I54" i="37"/>
  <c r="I56" i="37"/>
  <c r="I48" i="135"/>
  <c r="H48" i="135"/>
  <c r="I59" i="140"/>
  <c r="H50" i="135"/>
  <c r="I50" i="135"/>
  <c r="I13" i="139"/>
  <c r="H13" i="139"/>
  <c r="I57" i="140"/>
  <c r="I51" i="140"/>
  <c r="I73" i="37"/>
  <c r="H73" i="37"/>
  <c r="I51" i="37"/>
  <c r="I10" i="135"/>
  <c r="I46" i="140"/>
  <c r="H43" i="142"/>
  <c r="I50" i="142"/>
  <c r="H50" i="142"/>
  <c r="I43" i="134"/>
  <c r="H43" i="134"/>
  <c r="I52" i="140"/>
  <c r="I41" i="37"/>
  <c r="I11" i="139"/>
  <c r="H11" i="139"/>
  <c r="I38" i="139"/>
  <c r="H38" i="139"/>
  <c r="I41" i="135"/>
  <c r="H41" i="135"/>
  <c r="I21" i="135"/>
  <c r="I59" i="37"/>
  <c r="I72" i="37"/>
  <c r="H72" i="37"/>
  <c r="I39" i="139"/>
  <c r="H39" i="139"/>
  <c r="I14" i="37"/>
  <c r="I21" i="145"/>
  <c r="H21" i="145"/>
  <c r="I54" i="140"/>
  <c r="I35" i="37"/>
  <c r="I51" i="135"/>
  <c r="H51" i="135"/>
  <c r="I36" i="139"/>
  <c r="H36" i="139"/>
  <c r="I11" i="37"/>
  <c r="I70" i="140"/>
  <c r="I24" i="139"/>
  <c r="H24" i="139"/>
  <c r="I39" i="135"/>
  <c r="H39" i="135"/>
  <c r="I13" i="135"/>
  <c r="I7" i="37"/>
  <c r="I31" i="37"/>
  <c r="I28" i="135"/>
  <c r="I53" i="37"/>
  <c r="I41" i="140"/>
  <c r="H68" i="37"/>
  <c r="I68" i="37"/>
  <c r="I44" i="140"/>
  <c r="I22" i="37"/>
  <c r="I24" i="37"/>
  <c r="I9" i="37"/>
  <c r="I52" i="37"/>
  <c r="I25" i="37"/>
  <c r="I49" i="140"/>
  <c r="I47" i="142"/>
  <c r="H47" i="142"/>
  <c r="I49" i="142"/>
  <c r="H49" i="142"/>
  <c r="J29" i="135" l="1"/>
  <c r="J15" i="135"/>
  <c r="J8" i="143"/>
  <c r="J10" i="143"/>
  <c r="J12" i="143"/>
  <c r="J11" i="143"/>
  <c r="J7" i="143"/>
  <c r="J9" i="143"/>
  <c r="J24" i="134"/>
  <c r="J31" i="141"/>
  <c r="J26" i="134"/>
  <c r="J35" i="134"/>
  <c r="J21" i="134"/>
  <c r="J20" i="134"/>
  <c r="J13" i="134"/>
  <c r="J18" i="134"/>
  <c r="J8" i="134"/>
  <c r="J29" i="134"/>
  <c r="J27" i="134"/>
  <c r="J38" i="134"/>
  <c r="J10" i="134"/>
  <c r="J25" i="134"/>
  <c r="J30" i="134"/>
  <c r="J7" i="134"/>
  <c r="J42" i="134"/>
  <c r="J39" i="134"/>
  <c r="J22" i="134"/>
  <c r="J16" i="134"/>
  <c r="J33" i="134"/>
  <c r="J36" i="134"/>
  <c r="J9" i="134"/>
  <c r="J41" i="134"/>
  <c r="J32" i="134"/>
  <c r="J23" i="134"/>
  <c r="J11" i="134"/>
  <c r="J37" i="134"/>
  <c r="J28" i="134"/>
  <c r="J31" i="134"/>
  <c r="J19" i="134"/>
  <c r="J12" i="134"/>
  <c r="J15" i="134"/>
  <c r="J40" i="134"/>
  <c r="J17" i="134"/>
  <c r="J34" i="134"/>
  <c r="J6" i="134"/>
  <c r="J14" i="134"/>
  <c r="J12" i="137"/>
  <c r="J6" i="137"/>
  <c r="J23" i="137"/>
  <c r="J14" i="137"/>
  <c r="J13" i="137"/>
  <c r="J10" i="137"/>
  <c r="J17" i="137"/>
  <c r="J15" i="137"/>
  <c r="J18" i="137"/>
  <c r="J11" i="137"/>
  <c r="J19" i="137"/>
  <c r="J7" i="137"/>
  <c r="J20" i="137"/>
  <c r="J16" i="137"/>
  <c r="J21" i="137"/>
  <c r="J8" i="137"/>
  <c r="J22" i="137"/>
  <c r="J51" i="134"/>
  <c r="J56" i="134"/>
  <c r="J53" i="134"/>
  <c r="J50" i="134"/>
  <c r="J55" i="134"/>
  <c r="J48" i="134"/>
  <c r="J47" i="134"/>
  <c r="J52" i="134"/>
  <c r="J54" i="134"/>
  <c r="J44" i="134"/>
  <c r="J46" i="134"/>
  <c r="J45" i="134"/>
  <c r="J49" i="134"/>
  <c r="J57" i="134"/>
  <c r="J34" i="142"/>
  <c r="J33" i="142"/>
  <c r="J38" i="142"/>
  <c r="J39" i="142"/>
  <c r="J28" i="142"/>
  <c r="J30" i="142"/>
  <c r="J10" i="142"/>
  <c r="J23" i="142"/>
  <c r="J31" i="142"/>
  <c r="J35" i="142"/>
  <c r="J24" i="142"/>
  <c r="J36" i="142"/>
  <c r="J40" i="142"/>
  <c r="J41" i="142"/>
  <c r="J32" i="142"/>
  <c r="J27" i="142"/>
  <c r="J16" i="142"/>
  <c r="J26" i="142"/>
  <c r="J25" i="142"/>
  <c r="J37" i="142"/>
  <c r="J29" i="142"/>
  <c r="J40" i="140"/>
  <c r="J58" i="140"/>
  <c r="J30" i="37"/>
  <c r="J14" i="140"/>
  <c r="J38" i="37"/>
  <c r="J36" i="141"/>
  <c r="J43" i="141"/>
  <c r="J42" i="141"/>
  <c r="J45" i="141"/>
  <c r="J47" i="141"/>
  <c r="J37" i="141"/>
  <c r="J46" i="141"/>
  <c r="J48" i="141"/>
  <c r="J40" i="141"/>
  <c r="J41" i="141"/>
  <c r="J39" i="141"/>
  <c r="J38" i="141"/>
  <c r="J44" i="141"/>
  <c r="J6" i="141"/>
  <c r="J15" i="145"/>
  <c r="J10" i="145"/>
  <c r="J8" i="145"/>
  <c r="J14" i="145"/>
  <c r="J13" i="145"/>
  <c r="J19" i="145"/>
  <c r="J7" i="145"/>
  <c r="J16" i="145"/>
  <c r="J9" i="145"/>
  <c r="J12" i="145"/>
  <c r="J17" i="145"/>
  <c r="J18" i="145"/>
  <c r="J11" i="145"/>
  <c r="J19" i="142"/>
  <c r="J8" i="135"/>
  <c r="J20" i="139"/>
  <c r="J49" i="140"/>
  <c r="J39" i="139"/>
  <c r="J68" i="37"/>
  <c r="J28" i="135"/>
  <c r="J11" i="139"/>
  <c r="J21" i="145"/>
  <c r="J9" i="142"/>
  <c r="J72" i="37"/>
  <c r="J32" i="140"/>
  <c r="J52" i="37"/>
  <c r="J44" i="140"/>
  <c r="J41" i="140"/>
  <c r="J7" i="37"/>
  <c r="J70" i="140"/>
  <c r="J13" i="140"/>
  <c r="J22" i="140"/>
  <c r="J50" i="142"/>
  <c r="J46" i="140"/>
  <c r="J73" i="37"/>
  <c r="J67" i="140"/>
  <c r="J24" i="140"/>
  <c r="J19" i="135"/>
  <c r="J39" i="140"/>
  <c r="J7" i="135"/>
  <c r="J34" i="141"/>
  <c r="J8" i="37"/>
  <c r="J23" i="139"/>
  <c r="J48" i="140"/>
  <c r="J22" i="141"/>
  <c r="J8" i="141"/>
  <c r="J69" i="140"/>
  <c r="J53" i="140"/>
  <c r="J64" i="37"/>
  <c r="J60" i="140"/>
  <c r="J16" i="139"/>
  <c r="J14" i="37"/>
  <c r="J29" i="140"/>
  <c r="J27" i="140"/>
  <c r="J71" i="37"/>
  <c r="J17" i="140"/>
  <c r="J50" i="140"/>
  <c r="J19" i="139"/>
  <c r="J20" i="141"/>
  <c r="J15" i="141"/>
  <c r="J25" i="141"/>
  <c r="J44" i="37"/>
  <c r="J48" i="37"/>
  <c r="J23" i="145"/>
  <c r="J55" i="37"/>
  <c r="J26" i="140"/>
  <c r="J40" i="139"/>
  <c r="J14" i="135"/>
  <c r="J27" i="141"/>
  <c r="J46" i="142"/>
  <c r="J27" i="135"/>
  <c r="J42" i="139"/>
  <c r="J25" i="145"/>
  <c r="J43" i="140"/>
  <c r="J6" i="139"/>
  <c r="J33" i="140"/>
  <c r="J47" i="142"/>
  <c r="J12" i="141"/>
  <c r="J9" i="37"/>
  <c r="J53" i="37"/>
  <c r="J13" i="135"/>
  <c r="J36" i="139"/>
  <c r="J41" i="37"/>
  <c r="J7" i="141"/>
  <c r="J26" i="141"/>
  <c r="J10" i="135"/>
  <c r="J51" i="140"/>
  <c r="J59" i="140"/>
  <c r="J56" i="37"/>
  <c r="J24" i="135"/>
  <c r="J25" i="139"/>
  <c r="J12" i="140"/>
  <c r="J12" i="135"/>
  <c r="J15" i="139"/>
  <c r="J22" i="145"/>
  <c r="J32" i="141"/>
  <c r="J10" i="37"/>
  <c r="J26" i="37"/>
  <c r="J7" i="140"/>
  <c r="J9" i="135"/>
  <c r="J15" i="140"/>
  <c r="J6" i="37"/>
  <c r="J61" i="140"/>
  <c r="J10" i="141"/>
  <c r="J18" i="142"/>
  <c r="J40" i="37"/>
  <c r="J33" i="139"/>
  <c r="J29" i="139"/>
  <c r="J26" i="139"/>
  <c r="J63" i="140"/>
  <c r="J8" i="139"/>
  <c r="J11" i="140"/>
  <c r="J45" i="140"/>
  <c r="J10" i="140"/>
  <c r="J9" i="141"/>
  <c r="J20" i="142"/>
  <c r="J45" i="139"/>
  <c r="J19" i="37"/>
  <c r="J7" i="142"/>
  <c r="J16" i="135"/>
  <c r="J20" i="140"/>
  <c r="J61" i="37"/>
  <c r="J7" i="139"/>
  <c r="J19" i="141"/>
  <c r="J37" i="139"/>
  <c r="J21" i="141"/>
  <c r="J11" i="141"/>
  <c r="J6" i="135"/>
  <c r="J16" i="140"/>
  <c r="J8" i="140"/>
  <c r="J17" i="139"/>
  <c r="J22" i="135"/>
  <c r="J27" i="139"/>
  <c r="J15" i="142"/>
  <c r="J24" i="37"/>
  <c r="J35" i="37"/>
  <c r="J54" i="140"/>
  <c r="J52" i="140"/>
  <c r="J13" i="139"/>
  <c r="J54" i="37"/>
  <c r="J18" i="140"/>
  <c r="J17" i="37"/>
  <c r="J60" i="37"/>
  <c r="J62" i="140"/>
  <c r="J35" i="141"/>
  <c r="J17" i="135"/>
  <c r="J49" i="37"/>
  <c r="J28" i="140"/>
  <c r="J30" i="139"/>
  <c r="J50" i="37"/>
  <c r="J47" i="37"/>
  <c r="J11" i="135"/>
  <c r="J28" i="141"/>
  <c r="J8" i="142"/>
  <c r="J58" i="37"/>
  <c r="J9" i="139"/>
  <c r="J57" i="37"/>
  <c r="J64" i="140"/>
  <c r="J34" i="140"/>
  <c r="J35" i="140"/>
  <c r="J66" i="37"/>
  <c r="J32" i="37"/>
  <c r="J37" i="37"/>
  <c r="J63" i="37"/>
  <c r="J59" i="37"/>
  <c r="J6" i="140"/>
  <c r="J46" i="37"/>
  <c r="J24" i="145"/>
  <c r="J15" i="37"/>
  <c r="J44" i="142"/>
  <c r="J29" i="141"/>
  <c r="J12" i="37"/>
  <c r="J28" i="37"/>
  <c r="J14" i="141"/>
  <c r="J34" i="37"/>
  <c r="J16" i="37"/>
  <c r="J23" i="135"/>
  <c r="J13" i="37"/>
  <c r="J56" i="140"/>
  <c r="J65" i="37"/>
  <c r="J42" i="140"/>
  <c r="J21" i="37"/>
  <c r="J16" i="141"/>
  <c r="J55" i="140"/>
  <c r="J20" i="135"/>
  <c r="J43" i="139"/>
  <c r="J70" i="37"/>
  <c r="J45" i="142"/>
  <c r="J36" i="37"/>
  <c r="J25" i="140"/>
  <c r="J25" i="135"/>
  <c r="J22" i="37"/>
  <c r="J31" i="37"/>
  <c r="J24" i="139"/>
  <c r="J11" i="37"/>
  <c r="J21" i="140"/>
  <c r="J21" i="135"/>
  <c r="J43" i="134"/>
  <c r="J43" i="142"/>
  <c r="J22" i="142"/>
  <c r="J51" i="37"/>
  <c r="J57" i="140"/>
  <c r="J62" i="37"/>
  <c r="J37" i="140"/>
  <c r="J68" i="140"/>
  <c r="J66" i="140"/>
  <c r="J20" i="37"/>
  <c r="J10" i="139"/>
  <c r="J44" i="139"/>
  <c r="J23" i="140"/>
  <c r="J48" i="142"/>
  <c r="J18" i="141"/>
  <c r="J12" i="139"/>
  <c r="J9" i="137"/>
  <c r="J20" i="145"/>
  <c r="J6" i="145"/>
  <c r="J24" i="141"/>
  <c r="J30" i="141"/>
  <c r="J17" i="142"/>
  <c r="J39" i="37"/>
  <c r="J28" i="139"/>
  <c r="J32" i="139"/>
  <c r="J35" i="139"/>
  <c r="J31" i="140"/>
  <c r="J33" i="37"/>
  <c r="J34" i="139"/>
  <c r="J18" i="135"/>
  <c r="J27" i="37"/>
  <c r="J65" i="140"/>
  <c r="J18" i="139"/>
  <c r="J6" i="142"/>
  <c r="J6" i="143"/>
  <c r="J49" i="142"/>
  <c r="J25" i="37"/>
  <c r="J19" i="140"/>
  <c r="J21" i="142"/>
  <c r="J38" i="139"/>
  <c r="J31" i="139"/>
  <c r="J9" i="140"/>
  <c r="J33" i="141"/>
  <c r="J17" i="141"/>
  <c r="J13" i="141"/>
  <c r="J58" i="134"/>
  <c r="J69" i="37"/>
  <c r="J42" i="37"/>
  <c r="J26" i="135"/>
  <c r="J23" i="141"/>
  <c r="J29" i="37"/>
  <c r="J21" i="139"/>
  <c r="J47" i="140"/>
  <c r="J18" i="37"/>
  <c r="J43" i="37"/>
  <c r="J22" i="139"/>
  <c r="J30" i="140"/>
  <c r="J36" i="140"/>
  <c r="J38" i="140"/>
  <c r="J23" i="37"/>
  <c r="J67" i="37"/>
  <c r="J45" i="37"/>
  <c r="J41" i="139"/>
  <c r="J42" i="142"/>
  <c r="J14" i="13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<sst xmlns="http://schemas.openxmlformats.org/spreadsheetml/2006/main" count="7493" uniqueCount="1571">
  <si>
    <t>2021 Showjumping Leaderboard</t>
  </si>
  <si>
    <t>Showjumping LB</t>
  </si>
  <si>
    <t>Affiliates</t>
  </si>
  <si>
    <t xml:space="preserve">Current </t>
  </si>
  <si>
    <t>Nomination</t>
  </si>
  <si>
    <t>Rid.</t>
  </si>
  <si>
    <t>#</t>
  </si>
  <si>
    <t xml:space="preserve">Total </t>
  </si>
  <si>
    <t>Final</t>
  </si>
  <si>
    <t>MR</t>
  </si>
  <si>
    <t>MUR</t>
  </si>
  <si>
    <t>Bald</t>
  </si>
  <si>
    <t>Ser</t>
  </si>
  <si>
    <t>Wal</t>
  </si>
  <si>
    <t>Darl</t>
  </si>
  <si>
    <t>OG</t>
  </si>
  <si>
    <t>SM</t>
  </si>
  <si>
    <t>Walli</t>
  </si>
  <si>
    <t>Walla</t>
  </si>
  <si>
    <t>Champs</t>
  </si>
  <si>
    <t>Bus</t>
  </si>
  <si>
    <t>Bal</t>
  </si>
  <si>
    <t>Fest</t>
  </si>
  <si>
    <t>Dard</t>
  </si>
  <si>
    <t>LF</t>
  </si>
  <si>
    <t>WP</t>
  </si>
  <si>
    <t>Kal</t>
  </si>
  <si>
    <t>Mur</t>
  </si>
  <si>
    <t>Dar</t>
  </si>
  <si>
    <t>Gid</t>
  </si>
  <si>
    <t xml:space="preserve"> Rider</t>
  </si>
  <si>
    <t xml:space="preserve">Horse </t>
  </si>
  <si>
    <t>Pony Club</t>
  </si>
  <si>
    <t>Date</t>
  </si>
  <si>
    <t>Age</t>
  </si>
  <si>
    <t>Events</t>
  </si>
  <si>
    <t>Points</t>
  </si>
  <si>
    <t>Placings</t>
  </si>
  <si>
    <t>#E</t>
  </si>
  <si>
    <t>Placing</t>
  </si>
  <si>
    <t>Aff</t>
  </si>
  <si>
    <t>NA</t>
  </si>
  <si>
    <t xml:space="preserve"> </t>
  </si>
  <si>
    <t/>
  </si>
  <si>
    <t>20MR</t>
  </si>
  <si>
    <t>MUR1</t>
  </si>
  <si>
    <t>BAL1</t>
  </si>
  <si>
    <t>SER1</t>
  </si>
  <si>
    <t>WAL1</t>
  </si>
  <si>
    <t>DARL1</t>
  </si>
  <si>
    <t>OG1</t>
  </si>
  <si>
    <t>SM1</t>
  </si>
  <si>
    <t>OG2</t>
  </si>
  <si>
    <t>SER2</t>
  </si>
  <si>
    <t>WAL2</t>
  </si>
  <si>
    <t>WALLA1</t>
  </si>
  <si>
    <t>SC</t>
  </si>
  <si>
    <t>DARL2</t>
  </si>
  <si>
    <t>BUS1</t>
  </si>
  <si>
    <t>BAL2</t>
  </si>
  <si>
    <t>FEST</t>
  </si>
  <si>
    <t>DARD1</t>
  </si>
  <si>
    <t>OG3</t>
  </si>
  <si>
    <t>LF1</t>
  </si>
  <si>
    <t>DARL3</t>
  </si>
  <si>
    <t>WP1</t>
  </si>
  <si>
    <t>WAL3</t>
  </si>
  <si>
    <t>BAL3</t>
  </si>
  <si>
    <t>KAL1</t>
  </si>
  <si>
    <t>SER3</t>
  </si>
  <si>
    <t>MUR2</t>
  </si>
  <si>
    <t>DARD2</t>
  </si>
  <si>
    <t>GID1</t>
  </si>
  <si>
    <t>105-115 15-24</t>
  </si>
  <si>
    <t>OFF THE TRACK</t>
  </si>
  <si>
    <t>ESP1</t>
  </si>
  <si>
    <t>DRY1</t>
  </si>
  <si>
    <t>HOR1</t>
  </si>
  <si>
    <t>DAR1</t>
  </si>
  <si>
    <t>BEV</t>
  </si>
  <si>
    <t>LOG1</t>
  </si>
  <si>
    <t>DRY2</t>
  </si>
  <si>
    <t>CAP2</t>
  </si>
  <si>
    <t>ESP2</t>
  </si>
  <si>
    <t>WEST</t>
  </si>
  <si>
    <t>RAS</t>
  </si>
  <si>
    <t>ESP3</t>
  </si>
  <si>
    <t>HOR2</t>
  </si>
  <si>
    <t>GIDG</t>
  </si>
  <si>
    <t>CAP3</t>
  </si>
  <si>
    <t>Racing Name/Passport</t>
  </si>
  <si>
    <t>17-19 MAY</t>
  </si>
  <si>
    <t>110</t>
  </si>
  <si>
    <t>Tiffani Tong</t>
  </si>
  <si>
    <t>Shippyshippybangbang</t>
  </si>
  <si>
    <t>Shippity Ship</t>
  </si>
  <si>
    <t>Peel Metropolitan</t>
  </si>
  <si>
    <t>Meadow French</t>
  </si>
  <si>
    <t>Dark Deception</t>
  </si>
  <si>
    <t>Esperance</t>
  </si>
  <si>
    <t>Irlanda FPH</t>
  </si>
  <si>
    <t>Joanne Lange</t>
  </si>
  <si>
    <t>West Plantagenet</t>
  </si>
  <si>
    <t>Aimee Kidd</t>
  </si>
  <si>
    <t>QL Mister Sugar San</t>
  </si>
  <si>
    <t>Dardanup</t>
  </si>
  <si>
    <t>Amy Lethlean</t>
  </si>
  <si>
    <t>Just wadda The chances</t>
  </si>
  <si>
    <t>Wadda The Chances</t>
  </si>
  <si>
    <t>Swan Valley</t>
  </si>
  <si>
    <t>2022 Showjumping Leaderboard</t>
  </si>
  <si>
    <t>105-115 14U</t>
  </si>
  <si>
    <t>105</t>
  </si>
  <si>
    <t>Matilda March</t>
  </si>
  <si>
    <t>Maximouse</t>
  </si>
  <si>
    <t>Serpentine</t>
  </si>
  <si>
    <t>Lily Bennett</t>
  </si>
  <si>
    <t>Belcam Cerento</t>
  </si>
  <si>
    <t>90-100 15-24</t>
  </si>
  <si>
    <t>90</t>
  </si>
  <si>
    <t xml:space="preserve">Solar Medal </t>
  </si>
  <si>
    <t>Solar medal</t>
  </si>
  <si>
    <t>Alexis Wyllie</t>
  </si>
  <si>
    <t>Buffalo Soldier</t>
  </si>
  <si>
    <t>Murray</t>
  </si>
  <si>
    <t>Charvelle Miller</t>
  </si>
  <si>
    <t>Kendall Park Odin</t>
  </si>
  <si>
    <t>Baldivis</t>
  </si>
  <si>
    <t xml:space="preserve">Madison Price </t>
  </si>
  <si>
    <t xml:space="preserve">Too Many Bubbles </t>
  </si>
  <si>
    <t xml:space="preserve">South Midlands </t>
  </si>
  <si>
    <t>Mikayla Owen</t>
  </si>
  <si>
    <t>Rebel Flight</t>
  </si>
  <si>
    <t>Albany</t>
  </si>
  <si>
    <t>Sienna Owen</t>
  </si>
  <si>
    <t>Majestic Hunter</t>
  </si>
  <si>
    <t xml:space="preserve">Majestic Hunter </t>
  </si>
  <si>
    <t>Tamara Flaming Halo</t>
  </si>
  <si>
    <t xml:space="preserve">Ella MacGregor </t>
  </si>
  <si>
    <t>Four Needed NZ</t>
  </si>
  <si>
    <t xml:space="preserve">Orange Grove </t>
  </si>
  <si>
    <t>Vanessa Davis</t>
  </si>
  <si>
    <t>Okies Little Anya</t>
  </si>
  <si>
    <t>Gidgegannu</t>
  </si>
  <si>
    <t>Campbell Black</t>
  </si>
  <si>
    <t>Missy</t>
  </si>
  <si>
    <t>Wallangarra</t>
  </si>
  <si>
    <t>90-100 14U</t>
  </si>
  <si>
    <t>Holly Greening</t>
  </si>
  <si>
    <t>SV The Organisation</t>
  </si>
  <si>
    <t>The Organisation</t>
  </si>
  <si>
    <t>Capel Horse</t>
  </si>
  <si>
    <t>Hadlee Baldacchino</t>
  </si>
  <si>
    <t>Talaq Citi</t>
  </si>
  <si>
    <t>All About Angel</t>
  </si>
  <si>
    <t>Sophie DeBrito</t>
  </si>
  <si>
    <t>Tiaja Park Folly</t>
  </si>
  <si>
    <t xml:space="preserve">Tanaya Pustkuchen </t>
  </si>
  <si>
    <t xml:space="preserve">Secret Mojito </t>
  </si>
  <si>
    <t>H059767</t>
  </si>
  <si>
    <t>Jasmine Elliott</t>
  </si>
  <si>
    <t>Icarus Jolly James</t>
  </si>
  <si>
    <t>Capel</t>
  </si>
  <si>
    <t xml:space="preserve">Swan Valley </t>
  </si>
  <si>
    <t>Ellie Steele</t>
  </si>
  <si>
    <t>Bryceana Wildest Dreams</t>
  </si>
  <si>
    <t>Krystelle Park Impressive</t>
  </si>
  <si>
    <t>2024 Showjumping Leaderboard</t>
  </si>
  <si>
    <t>75-85 17-24</t>
  </si>
  <si>
    <t>60</t>
  </si>
  <si>
    <t>65</t>
  </si>
  <si>
    <t>70</t>
  </si>
  <si>
    <t>GNT Luna Opal</t>
  </si>
  <si>
    <t>Becky Stride</t>
  </si>
  <si>
    <t>So Magical</t>
  </si>
  <si>
    <t>Makutu</t>
  </si>
  <si>
    <t xml:space="preserve">Emily Carpenter </t>
  </si>
  <si>
    <t>Fabulistic</t>
  </si>
  <si>
    <t xml:space="preserve">Fabulistic </t>
  </si>
  <si>
    <t xml:space="preserve">Mortlock </t>
  </si>
  <si>
    <t>Bailee Stalteri</t>
  </si>
  <si>
    <t>JB Flying High</t>
  </si>
  <si>
    <t>Shannon Meakins</t>
  </si>
  <si>
    <t>Karma Park Esprit</t>
  </si>
  <si>
    <t>Orange Grove</t>
  </si>
  <si>
    <t>75-85 13- 16</t>
  </si>
  <si>
    <t>Sophie Tennant</t>
  </si>
  <si>
    <t>Jechuja Romany Heart</t>
  </si>
  <si>
    <t>Jorja Wareham</t>
  </si>
  <si>
    <t>Tiaja Park Fearless</t>
  </si>
  <si>
    <t>Tahnee Jones</t>
  </si>
  <si>
    <t>Rory</t>
  </si>
  <si>
    <t>Emmi Kneale</t>
  </si>
  <si>
    <t>Miss Miracle</t>
  </si>
  <si>
    <t>Annalyce Page</t>
  </si>
  <si>
    <t>Lyngarie Catena</t>
  </si>
  <si>
    <t>Dryandra</t>
  </si>
  <si>
    <t>Zara Kmetovik</t>
  </si>
  <si>
    <t>Southern Cross Aurion De Luxe</t>
  </si>
  <si>
    <t>Margaret River</t>
  </si>
  <si>
    <t xml:space="preserve">Kady Middlecoat </t>
  </si>
  <si>
    <t xml:space="preserve">Mallaine Motown </t>
  </si>
  <si>
    <t>Leah Priest</t>
  </si>
  <si>
    <t>Christopher Robin</t>
  </si>
  <si>
    <t>Bonnie Rock</t>
  </si>
  <si>
    <t>Charlotte Miller</t>
  </si>
  <si>
    <t>Kings Town Maggie Mai</t>
  </si>
  <si>
    <t>Lara Silinger</t>
  </si>
  <si>
    <t>Sullivan Swift</t>
  </si>
  <si>
    <t>Zoe Day</t>
  </si>
  <si>
    <t>Ekolee Crystal Fire</t>
  </si>
  <si>
    <t>Jace Budd-Doyle</t>
  </si>
  <si>
    <t xml:space="preserve">Charlies Playinacre </t>
  </si>
  <si>
    <t>Eastern Hills</t>
  </si>
  <si>
    <t>Shezabutoo</t>
  </si>
  <si>
    <t xml:space="preserve">Mia Tollarzo </t>
  </si>
  <si>
    <t xml:space="preserve">Delta of Ebony Park </t>
  </si>
  <si>
    <t xml:space="preserve">Darling Range </t>
  </si>
  <si>
    <t>Grace Johnson</t>
  </si>
  <si>
    <t>2023 Showjumping Leaderboard</t>
  </si>
  <si>
    <t>75-85 12U</t>
  </si>
  <si>
    <t>Ruby Gilberd</t>
  </si>
  <si>
    <t>Kirralea Cabaret</t>
  </si>
  <si>
    <t>Sophie Ikenushi</t>
  </si>
  <si>
    <t>Ryder</t>
  </si>
  <si>
    <t>Ayla Griffiths-Barnett</t>
  </si>
  <si>
    <t>Django Park Hostwin Pegasus</t>
  </si>
  <si>
    <t xml:space="preserve">Hostwin Pegasus </t>
  </si>
  <si>
    <t>Warren</t>
  </si>
  <si>
    <t>Hailey Snyman</t>
  </si>
  <si>
    <t>Gordon Park Smarty Pants</t>
  </si>
  <si>
    <t>Orange Grove Horse</t>
  </si>
  <si>
    <t>Jenaveve Page</t>
  </si>
  <si>
    <t>Wyatchwood Druid</t>
  </si>
  <si>
    <t>Lyngarie Philano's Gift</t>
  </si>
  <si>
    <t>Madison Kain</t>
  </si>
  <si>
    <t>PC Sonic</t>
  </si>
  <si>
    <t>Aleska Wearne</t>
  </si>
  <si>
    <t>Bertie De Luxe</t>
  </si>
  <si>
    <t>Charlize Tyler</t>
  </si>
  <si>
    <t>Trapalanda Downs Peter Pan</t>
  </si>
  <si>
    <t>Everlee Tyler</t>
  </si>
  <si>
    <t>Yartarla Park Wishlist</t>
  </si>
  <si>
    <t>Jadebrook Royal Inspiration</t>
  </si>
  <si>
    <t>Sophie Mosey-Weate</t>
  </si>
  <si>
    <t>Gordon Park Capriccio</t>
  </si>
  <si>
    <t>Llamados</t>
  </si>
  <si>
    <t>Macey Green</t>
  </si>
  <si>
    <t>Rowen Pixie</t>
  </si>
  <si>
    <t>Taliah Hill</t>
  </si>
  <si>
    <t>Clare Downs Ballyshannon</t>
  </si>
  <si>
    <t>Avarna McDonald</t>
  </si>
  <si>
    <t xml:space="preserve">Parkiarrup Bundarlee </t>
  </si>
  <si>
    <t>Lily Spencer</t>
  </si>
  <si>
    <t>Joshua Brook Sweet Inspiration</t>
  </si>
  <si>
    <t>Dryandra Pony Club</t>
  </si>
  <si>
    <t>Musket Miss</t>
  </si>
  <si>
    <t>60-70 17- 24</t>
  </si>
  <si>
    <t>Madelyn McDonagh</t>
  </si>
  <si>
    <t>Ardi</t>
  </si>
  <si>
    <t>Naatitia</t>
  </si>
  <si>
    <t>Millie Hardman</t>
  </si>
  <si>
    <t>Charisma Beethoven</t>
  </si>
  <si>
    <t>Wanneroo</t>
  </si>
  <si>
    <t>Jodie Priest</t>
  </si>
  <si>
    <t>Callie</t>
  </si>
  <si>
    <t>Calibra</t>
  </si>
  <si>
    <t>Kate Banner</t>
  </si>
  <si>
    <t>Over The Rainbow</t>
  </si>
  <si>
    <t>Felicity Heazlewood</t>
  </si>
  <si>
    <t>Rusty</t>
  </si>
  <si>
    <t>60-70 13-16</t>
  </si>
  <si>
    <t>Riders</t>
  </si>
  <si>
    <t>Horses</t>
  </si>
  <si>
    <t>Alice Hunt</t>
  </si>
  <si>
    <t>Rosie</t>
  </si>
  <si>
    <t>Zara Coussens-Leeson</t>
  </si>
  <si>
    <t>Regal Donatello</t>
  </si>
  <si>
    <t xml:space="preserve">Unnamed </t>
  </si>
  <si>
    <t>Ainsley Smith</t>
  </si>
  <si>
    <t>Karadal Wizard</t>
  </si>
  <si>
    <t>Madelyn Harney</t>
  </si>
  <si>
    <t>Bravo</t>
  </si>
  <si>
    <t>Magic</t>
  </si>
  <si>
    <t>60-70 12U</t>
  </si>
  <si>
    <t>Rider</t>
  </si>
  <si>
    <t>Joshua Duncan</t>
  </si>
  <si>
    <t>Tyalla Oriole</t>
  </si>
  <si>
    <t>Mortlock</t>
  </si>
  <si>
    <t>Ruby Douglas</t>
  </si>
  <si>
    <t>Secret Valley Rockstar</t>
  </si>
  <si>
    <t>Miley Gossage</t>
  </si>
  <si>
    <t>Chief</t>
  </si>
  <si>
    <t>Jye Gossage</t>
  </si>
  <si>
    <t>Windsong Joseph</t>
  </si>
  <si>
    <t>Mia Stephens</t>
  </si>
  <si>
    <t>Holland Park Geneva</t>
  </si>
  <si>
    <t>Olivia Stephens</t>
  </si>
  <si>
    <t>Cimmeron Pocket Rocket</t>
  </si>
  <si>
    <t>Ava Stephens</t>
  </si>
  <si>
    <t>Shilo</t>
  </si>
  <si>
    <t>Charlotte Henshall</t>
  </si>
  <si>
    <t>Claire Downs Indie</t>
  </si>
  <si>
    <t>Jemma Kniveton</t>
  </si>
  <si>
    <t>Lonelyplains Poppet</t>
  </si>
  <si>
    <t>Yartarla Park Paparazzi</t>
  </si>
  <si>
    <t>Boxer</t>
  </si>
  <si>
    <t>Wooroloo</t>
  </si>
  <si>
    <t>Sienna Balinski</t>
  </si>
  <si>
    <t>Lincoln Priest</t>
  </si>
  <si>
    <t>Felix</t>
  </si>
  <si>
    <t>Sir Dusty</t>
  </si>
  <si>
    <t>Charlee Hagley</t>
  </si>
  <si>
    <t>Dolly</t>
  </si>
  <si>
    <t xml:space="preserve">Murray </t>
  </si>
  <si>
    <t>Lauren Smith</t>
  </si>
  <si>
    <t>Violet</t>
  </si>
  <si>
    <t xml:space="preserve">Bonnie Rock </t>
  </si>
  <si>
    <t>Ruby Hancock</t>
  </si>
  <si>
    <t>Old Station Leo</t>
  </si>
  <si>
    <t xml:space="preserve">Margaret River </t>
  </si>
  <si>
    <t>Elaria Atheis</t>
  </si>
  <si>
    <t>Wildwood Beyond Paradise</t>
  </si>
  <si>
    <t>Horsemens</t>
  </si>
  <si>
    <t>Seren Esposito</t>
  </si>
  <si>
    <t>Beelo Bi Golden Girl</t>
  </si>
  <si>
    <t xml:space="preserve">Wanneroo </t>
  </si>
  <si>
    <t>Emma Bennett</t>
  </si>
  <si>
    <t>Rox My Sox</t>
  </si>
  <si>
    <t>Limehill Kochice</t>
  </si>
  <si>
    <t>Lexi O'Neill</t>
  </si>
  <si>
    <t>Tiaja Park Foxy</t>
  </si>
  <si>
    <t xml:space="preserve">Dardanup </t>
  </si>
  <si>
    <t>Pippa O'Neill</t>
  </si>
  <si>
    <t>Jack</t>
  </si>
  <si>
    <t>Elise Stampalia</t>
  </si>
  <si>
    <t>Melody Park Mystical Lady</t>
  </si>
  <si>
    <t>Novalis Rose</t>
  </si>
  <si>
    <t>Nova</t>
  </si>
  <si>
    <t xml:space="preserve">Peel </t>
  </si>
  <si>
    <t>Lilly Harney</t>
  </si>
  <si>
    <t>Rip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</si>
  <si>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</si>
  <si>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</si>
  <si>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</si>
  <si>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</si>
  <si>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</si>
  <si>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</si>
  <si>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</si>
  <si>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Not Eligible for Bonus Points</t>
  </si>
  <si>
    <t>Eligible for 1 Bonus Point</t>
  </si>
  <si>
    <t>Eligible for 2 Bonus Points</t>
  </si>
  <si>
    <t>Avon Valley Showjumping &amp; Pony Club</t>
  </si>
  <si>
    <t>Albany Pony Club</t>
  </si>
  <si>
    <t>Carnarvon Horse &amp; Pony Club</t>
  </si>
  <si>
    <t>Baldivis Equestrian &amp; Pony Club Inc.</t>
  </si>
  <si>
    <t>Blackwood Horse &amp; Pony Club</t>
  </si>
  <si>
    <t>Esperance Pony Club</t>
  </si>
  <si>
    <t>Beverley Horse &amp; Pony Club</t>
  </si>
  <si>
    <t>Bonnie Rock Horse &amp; Pony Club</t>
  </si>
  <si>
    <t>Kalgoorlie District Pony Club Inc.</t>
  </si>
  <si>
    <t>Bunbury Horse &amp; Pony Club</t>
  </si>
  <si>
    <t>Bruce Rock Pony Club</t>
  </si>
  <si>
    <t>Karratha &amp; King Bay Horse &amp; Pony Club</t>
  </si>
  <si>
    <t>Busselton Horse &amp; Pony Club</t>
  </si>
  <si>
    <t>Denmark Pony Club</t>
  </si>
  <si>
    <t>Port Hedland Horse &amp; Pony Club</t>
  </si>
  <si>
    <t>Capel Horse &amp; Pony Club</t>
  </si>
  <si>
    <t>Katanning &amp; Districts Pony Club</t>
  </si>
  <si>
    <t>Central Midlands Riding &amp; Pony Club</t>
  </si>
  <si>
    <t>King River Pony Club</t>
  </si>
  <si>
    <t>Collie Horse &amp; Pony Club</t>
  </si>
  <si>
    <t>Kojonup Pony Club</t>
  </si>
  <si>
    <t>Dardanup Horse &amp; Pony Club</t>
  </si>
  <si>
    <t>Margaret River Horse &amp; Pony Club</t>
  </si>
  <si>
    <t>Darling Range Horse &amp; Pony Club</t>
  </si>
  <si>
    <t>Mayanup Horse &amp; Pony Club</t>
  </si>
  <si>
    <t>Darlington Pony Club</t>
  </si>
  <si>
    <t>Mingenew Horse &amp; Pony Club</t>
  </si>
  <si>
    <t>Moonyoonooka Horse &amp; Pony Club</t>
  </si>
  <si>
    <t>Eastern Hills Horse &amp; Pony Club</t>
  </si>
  <si>
    <t>Spalding Horse &amp; Pony Club</t>
  </si>
  <si>
    <t>Gidgegannup Horse &amp; Pony Club</t>
  </si>
  <si>
    <t>Wagin Riding &amp; Pony Club</t>
  </si>
  <si>
    <t>Gosnells Riding &amp; Pony Club</t>
  </si>
  <si>
    <t>Walkaway Pony Club</t>
  </si>
  <si>
    <t>Horsemen’s Pony Club</t>
  </si>
  <si>
    <t>Warren Pony Club</t>
  </si>
  <si>
    <t>Kellerberrin Riding &amp; Pony Club</t>
  </si>
  <si>
    <t>West Plantagenet Pony Club</t>
  </si>
  <si>
    <t>Log Fence Pony Club</t>
  </si>
  <si>
    <t>Mortlock Pony Club</t>
  </si>
  <si>
    <t>Mt Bakewell Horse &amp; Pony Club</t>
  </si>
  <si>
    <t>Murray Horse &amp; Pony Club</t>
  </si>
  <si>
    <t>Wellington District Pony Club</t>
  </si>
  <si>
    <t>York Pony Club</t>
  </si>
  <si>
    <t>Wallangarra Riding &amp; Pony Club</t>
  </si>
  <si>
    <t>Walliston Riding &amp; Pony Club</t>
  </si>
  <si>
    <t>Wanneroo Horse &amp; Pony Club</t>
  </si>
  <si>
    <t>Woodridge Horse &amp; Pony Club</t>
  </si>
  <si>
    <t>Wooroloo Horse &amp; Pony Club</t>
  </si>
  <si>
    <t>SJ Pony Club</t>
  </si>
  <si>
    <t>Event Name:</t>
  </si>
  <si>
    <t>ESPERANCE 1</t>
  </si>
  <si>
    <t>Event Date:</t>
  </si>
  <si>
    <t>Regional Bonus Points</t>
  </si>
  <si>
    <t>PLEASE INCLUDE ALL RESULTS (not just top 6 places)</t>
  </si>
  <si>
    <t>Region 1, 2 or 3 Refer to the RBPS Tab</t>
  </si>
  <si>
    <t>Auto CONCAT</t>
  </si>
  <si>
    <t>Level</t>
  </si>
  <si>
    <t>Riders Name</t>
  </si>
  <si>
    <t>Horses Name</t>
  </si>
  <si>
    <t>PC ID</t>
  </si>
  <si>
    <t>Riders Club</t>
  </si>
  <si>
    <t>Final Place</t>
  </si>
  <si>
    <t>Place</t>
  </si>
  <si>
    <t>Auto Points</t>
  </si>
  <si>
    <t>Which Region is your Club?</t>
  </si>
  <si>
    <t>60 - 70</t>
  </si>
  <si>
    <t>75 - 85</t>
  </si>
  <si>
    <t>90 - 100</t>
  </si>
  <si>
    <t>105 - 115</t>
  </si>
  <si>
    <t xml:space="preserve"> If collected</t>
  </si>
  <si>
    <t>Capel 1</t>
  </si>
  <si>
    <t xml:space="preserve">Baldivis </t>
  </si>
  <si>
    <t>Orange Grove SJ &amp; Dressage Series 1</t>
  </si>
  <si>
    <t>Dryandra 1</t>
  </si>
  <si>
    <t>Horsemen's SJ Series 1</t>
  </si>
  <si>
    <t>Serpentine Showjumping Series 2</t>
  </si>
  <si>
    <t>West Plantagenet Barbara Coppin Memorial Show Jumping</t>
  </si>
  <si>
    <t>BUSSELTON 2</t>
  </si>
  <si>
    <t>Orange Grove 2</t>
  </si>
  <si>
    <t>6-7 April 24</t>
  </si>
  <si>
    <t>Example Rider A</t>
  </si>
  <si>
    <t xml:space="preserve">Example Horse </t>
  </si>
  <si>
    <t>Example Club</t>
  </si>
  <si>
    <t>Example Rider</t>
  </si>
  <si>
    <t>Log Fence 1</t>
  </si>
  <si>
    <t>note the height</t>
  </si>
  <si>
    <t xml:space="preserve">13 Column wide </t>
  </si>
  <si>
    <t>remove any extra cells from the bottom so 1 are not carried across</t>
  </si>
  <si>
    <t>ARRANGE BY HORSES NAME AND LOOK FOR DUPLICATES IN THE 75 AND 85 CLASS</t>
  </si>
  <si>
    <t>If a rider/horse has done two round so one at 75 and one at 85 then you need determine the lowest scoring round and put SR next to the horses name</t>
  </si>
  <si>
    <t>by adding SR it is no longer recognised as the same horse (Second Round)</t>
  </si>
  <si>
    <t xml:space="preserve">that way the sheet will only carry forward the best score </t>
  </si>
  <si>
    <t>in the info pack for LB you will see a section for scoring and that you can only receive 1 set of points</t>
  </si>
  <si>
    <t>DRYANDRA DR &amp; SJ Series 2</t>
  </si>
  <si>
    <t>CAPEL 2</t>
  </si>
  <si>
    <t>Hazel Hart</t>
  </si>
  <si>
    <t>Gem Park Surprise</t>
  </si>
  <si>
    <t>Maggie Piacentini</t>
  </si>
  <si>
    <t>Dingmac Disco King</t>
  </si>
  <si>
    <t>Canterbury Robinson</t>
  </si>
  <si>
    <t>Brylee Snaddon</t>
  </si>
  <si>
    <t>Wc Drift N Echo</t>
  </si>
  <si>
    <t>Priya Hodges</t>
  </si>
  <si>
    <t>Windward Park Firefly</t>
  </si>
  <si>
    <t>Sian Roberts</t>
  </si>
  <si>
    <t>Trapalanda Downs Rhambeau</t>
  </si>
  <si>
    <t>Savannah Beveridge</t>
  </si>
  <si>
    <t>Tysons Flight</t>
  </si>
  <si>
    <t>Betsy Rivis</t>
  </si>
  <si>
    <t>Orion</t>
  </si>
  <si>
    <t>ret</t>
  </si>
  <si>
    <t>Chloe Broadbent</t>
  </si>
  <si>
    <t>Supreme Force</t>
  </si>
  <si>
    <t>Ret</t>
  </si>
  <si>
    <t>Milla Vukelic</t>
  </si>
  <si>
    <t>Present Arms</t>
  </si>
  <si>
    <t>Mia Staines</t>
  </si>
  <si>
    <t>The Chorister</t>
  </si>
  <si>
    <t>Amberlee Brown</t>
  </si>
  <si>
    <t>Maccacino</t>
  </si>
  <si>
    <t>elim</t>
  </si>
  <si>
    <t>Tamblyn Park Image</t>
  </si>
  <si>
    <t>Olive Brown</t>
  </si>
  <si>
    <t>Waddi</t>
  </si>
  <si>
    <t>Hannah Kerr</t>
  </si>
  <si>
    <t>Bp Georgie Boy</t>
  </si>
  <si>
    <t>Shyla Cumming</t>
  </si>
  <si>
    <t>Little White Lies</t>
  </si>
  <si>
    <t>Sv The Organisation</t>
  </si>
  <si>
    <t>Holly Kerr</t>
  </si>
  <si>
    <t>Michigan</t>
  </si>
  <si>
    <t>Sophie Debrito</t>
  </si>
  <si>
    <t>Ava Debrito</t>
  </si>
  <si>
    <t>Shame n Scandal</t>
  </si>
  <si>
    <t>Esperance Showjumping Series 2</t>
  </si>
  <si>
    <t>State Showjumping Championships FRIDAY</t>
  </si>
  <si>
    <t>Championship Points</t>
  </si>
  <si>
    <t>State Showjumping Championships - SATURDAY</t>
  </si>
  <si>
    <t>State Championships - Sunday</t>
  </si>
  <si>
    <t>Double</t>
  </si>
  <si>
    <t>Time</t>
  </si>
  <si>
    <t xml:space="preserve">Total Pen </t>
  </si>
  <si>
    <t>Tahni Williams</t>
  </si>
  <si>
    <t>Horsemen's</t>
  </si>
  <si>
    <t xml:space="preserve">Event Name: </t>
  </si>
  <si>
    <t>Orange Grove SJ Series 3</t>
  </si>
  <si>
    <t xml:space="preserve">Festival </t>
  </si>
  <si>
    <t>Dardanup Showjumping Series 2</t>
  </si>
  <si>
    <t>Esperance 3</t>
  </si>
  <si>
    <t>Baldivis 3</t>
  </si>
  <si>
    <t>Gidgegannup Agricultural Show</t>
  </si>
  <si>
    <t>CAPE</t>
  </si>
  <si>
    <t>Jax Reilly</t>
  </si>
  <si>
    <t>Ruby Mcdonald</t>
  </si>
  <si>
    <t>Scr</t>
  </si>
  <si>
    <t>Ithica Harris</t>
  </si>
  <si>
    <t>Demi Fiorenza</t>
  </si>
  <si>
    <t>R</t>
  </si>
  <si>
    <t>Lara Nottle</t>
  </si>
  <si>
    <t>HC</t>
  </si>
  <si>
    <t>Caitlin Whiteman</t>
  </si>
  <si>
    <t>Jasmine Hodkinson</t>
  </si>
  <si>
    <t>Sarah Offer</t>
  </si>
  <si>
    <t>Amy Lockhart</t>
  </si>
  <si>
    <t>Nell Howorth</t>
  </si>
  <si>
    <t>Lexie Uren</t>
  </si>
  <si>
    <t>Tessa Evans</t>
  </si>
  <si>
    <t>Applewood Tia Maria</t>
  </si>
  <si>
    <t>Turpins Tigeress</t>
  </si>
  <si>
    <t>Odin</t>
  </si>
  <si>
    <t>Bliss Bomb</t>
  </si>
  <si>
    <t>Soraya</t>
  </si>
  <si>
    <t>Pennyroyal Tea</t>
  </si>
  <si>
    <t>Northern Range</t>
  </si>
  <si>
    <t>Cape Torokina</t>
  </si>
  <si>
    <t>What A Wally</t>
  </si>
  <si>
    <t>Flirt With Hal</t>
  </si>
  <si>
    <t>Viking</t>
  </si>
  <si>
    <t>Hollywood Rock</t>
  </si>
  <si>
    <t>80</t>
  </si>
  <si>
    <t>100</t>
  </si>
  <si>
    <t>Gidgegannup</t>
  </si>
  <si>
    <t>Ava Robinson</t>
  </si>
  <si>
    <t>Windy Hills Ginger Rocks</t>
  </si>
  <si>
    <t>Nyah Twomey</t>
  </si>
  <si>
    <t>Karma Pair Fair Song</t>
  </si>
  <si>
    <t>Bunbury</t>
  </si>
  <si>
    <t>Charlee Cooper</t>
  </si>
  <si>
    <t>Ellie Gilberd</t>
  </si>
  <si>
    <t>Jayleigh Sensation</t>
  </si>
  <si>
    <t>Imogen O'hehir</t>
  </si>
  <si>
    <t>Outlaw King</t>
  </si>
  <si>
    <t>Daqrdanup</t>
  </si>
  <si>
    <t>Emilia Scheffner</t>
  </si>
  <si>
    <t>Courage to Live</t>
  </si>
  <si>
    <t>Jasmine Fisher</t>
  </si>
  <si>
    <t>Maraahn El Shamae Sr</t>
  </si>
  <si>
    <t>Madelyn Mcdonagh</t>
  </si>
  <si>
    <t>Anya Johnston</t>
  </si>
  <si>
    <t>Tauton Vale Calimero</t>
  </si>
  <si>
    <t>Tia</t>
  </si>
  <si>
    <t>Zara Officer</t>
  </si>
  <si>
    <t>Gwynnellie Downs Bonnie Brae</t>
  </si>
  <si>
    <t>Jackie Alfieri</t>
  </si>
  <si>
    <t>Ethereal Rhapsody</t>
  </si>
  <si>
    <t>Collie</t>
  </si>
  <si>
    <t>Maraahn El Shamae</t>
  </si>
  <si>
    <t>Luvash Cassie</t>
  </si>
  <si>
    <t>Michala Gibsone</t>
  </si>
  <si>
    <t>Remrah Rocher</t>
  </si>
  <si>
    <t>Busselton</t>
  </si>
  <si>
    <t>Zarli Curtis</t>
  </si>
  <si>
    <t>Protectable</t>
  </si>
  <si>
    <t>The Chorister SR</t>
  </si>
  <si>
    <t>Olivia Stephen</t>
  </si>
  <si>
    <t>Bonsai Jacks Whoopsie</t>
  </si>
  <si>
    <t>EPC</t>
  </si>
  <si>
    <t>Bridie Wandel</t>
  </si>
  <si>
    <t>Jaffas Reydaz</t>
  </si>
  <si>
    <t>Ruby Heather</t>
  </si>
  <si>
    <t>Sugarhill Debutante Gold</t>
  </si>
  <si>
    <t>Matilda Meiklejohn</t>
  </si>
  <si>
    <t>Jimmy O'Reilly</t>
  </si>
  <si>
    <t>Sophia Evans</t>
  </si>
  <si>
    <t>Dilkara</t>
  </si>
  <si>
    <t>KDPC</t>
  </si>
  <si>
    <t>Olive Shillington</t>
  </si>
  <si>
    <t>Ricky</t>
  </si>
  <si>
    <t>Clare Downs Charisma</t>
  </si>
  <si>
    <t>Annika Stone</t>
  </si>
  <si>
    <t>Damaspia Park Emilys Gold</t>
  </si>
  <si>
    <t>Krystina Bercene</t>
  </si>
  <si>
    <t>My Ophelia</t>
  </si>
  <si>
    <t>Mia Holberton</t>
  </si>
  <si>
    <t>Casteil</t>
  </si>
  <si>
    <t>Amber Patupis-Retsas</t>
  </si>
  <si>
    <t>Elena Park Millsy</t>
  </si>
  <si>
    <t>Elena Park Pontiac</t>
  </si>
  <si>
    <t>Marni Bercene</t>
  </si>
  <si>
    <t>Tiaja Park Magic</t>
  </si>
  <si>
    <t>Irlanda Fph</t>
  </si>
  <si>
    <t>Clare Downs CharismaSR</t>
  </si>
  <si>
    <t>Madison Price</t>
  </si>
  <si>
    <t>Too Many Bubbles</t>
  </si>
  <si>
    <t>Ella MacGregor</t>
  </si>
  <si>
    <t>Eloise Bijl</t>
  </si>
  <si>
    <t>Willow Bennett</t>
  </si>
  <si>
    <t>Georgia Warner</t>
  </si>
  <si>
    <t>Pippa Jakovich</t>
  </si>
  <si>
    <t>Brianna Sheriff</t>
  </si>
  <si>
    <t>Avery Ballantyne</t>
  </si>
  <si>
    <t>Hp Sweetest Edition</t>
  </si>
  <si>
    <t>Lyngarie Philano'S Gift</t>
  </si>
  <si>
    <t>Westwood Royal Romeo</t>
  </si>
  <si>
    <t>Beelo-Bi Thorpedo</t>
  </si>
  <si>
    <t>Silver Wings Moonlight</t>
  </si>
  <si>
    <t>Pc Sonic</t>
  </si>
  <si>
    <t>Ace Of Hearts</t>
  </si>
  <si>
    <t>Painted Mississippi</t>
  </si>
  <si>
    <t>Beckworth Rising Casanova</t>
  </si>
  <si>
    <t xml:space="preserve">Serpentine SJ Series 1 </t>
  </si>
  <si>
    <t>12 &amp; under</t>
  </si>
  <si>
    <t>Lacey Mateljan</t>
  </si>
  <si>
    <t>Ivy Smith</t>
  </si>
  <si>
    <t>Sophie Mosey</t>
  </si>
  <si>
    <t>Violet Heather</t>
  </si>
  <si>
    <t>Josephine Anning</t>
  </si>
  <si>
    <t>Belle Ferguson</t>
  </si>
  <si>
    <t>E</t>
  </si>
  <si>
    <t>Eliza Hickman</t>
  </si>
  <si>
    <t>13-24</t>
  </si>
  <si>
    <t>Sophie Mcdougall</t>
  </si>
  <si>
    <t>Carla Lane</t>
  </si>
  <si>
    <t>Holly Mcclune</t>
  </si>
  <si>
    <t>India Curtin</t>
  </si>
  <si>
    <t>Olivia Read</t>
  </si>
  <si>
    <t>Stella Brown</t>
  </si>
  <si>
    <t>Caitlyn Duncan</t>
  </si>
  <si>
    <t>Sophie Appleby</t>
  </si>
  <si>
    <t>James Webster</t>
  </si>
  <si>
    <t>Jasmine Shaw</t>
  </si>
  <si>
    <t>Sasha Rimington</t>
  </si>
  <si>
    <t>Willow Pavlovic</t>
  </si>
  <si>
    <t>Hannah Duncan</t>
  </si>
  <si>
    <t>Jackson Black</t>
  </si>
  <si>
    <t>Tanaya Pustkuchen</t>
  </si>
  <si>
    <t>Zoey Mateljan</t>
  </si>
  <si>
    <t>12&amp;under</t>
  </si>
  <si>
    <t>Alice Hanson</t>
  </si>
  <si>
    <t>Avarna Mcdonald</t>
  </si>
  <si>
    <t>Pippa Black</t>
  </si>
  <si>
    <t>Lahnee Pozzebon</t>
  </si>
  <si>
    <t>Cleo Miller</t>
  </si>
  <si>
    <t>Tahlia Burke</t>
  </si>
  <si>
    <t>Lily Vanderwiel</t>
  </si>
  <si>
    <t>15-24</t>
  </si>
  <si>
    <t>Eva Anning</t>
  </si>
  <si>
    <t>14&amp;under</t>
  </si>
  <si>
    <t>PCWA</t>
  </si>
  <si>
    <t>Keiley Van Der Graaf</t>
  </si>
  <si>
    <t>Limehill Royal Jester (Charlie)</t>
  </si>
  <si>
    <t>Dory</t>
  </si>
  <si>
    <t>Pumkin</t>
  </si>
  <si>
    <t>Tanilba Little Big Man</t>
  </si>
  <si>
    <t>Red Gum Little Miss Giggles</t>
  </si>
  <si>
    <t>Owendale Jessica</t>
  </si>
  <si>
    <t>Brayside Sensation</t>
  </si>
  <si>
    <t>Buzz</t>
  </si>
  <si>
    <t>Myfanwy Goldilocks</t>
  </si>
  <si>
    <t>Good Intentions</t>
  </si>
  <si>
    <t>Swp Ima Classy Surprise</t>
  </si>
  <si>
    <t>Judaroo Patron</t>
  </si>
  <si>
    <t>Osiris Aphrael</t>
  </si>
  <si>
    <t>Sensational Sinny</t>
  </si>
  <si>
    <t>Brayside Forever After</t>
  </si>
  <si>
    <t>Powderbark Eireann</t>
  </si>
  <si>
    <t>Penley Marco Polo</t>
  </si>
  <si>
    <t>Penrhys Archdeacon</t>
  </si>
  <si>
    <t>Roxy</t>
  </si>
  <si>
    <t>Limehill Royal Jester</t>
  </si>
  <si>
    <t>Cera Corleone</t>
  </si>
  <si>
    <t>Noblewood Casablanca</t>
  </si>
  <si>
    <t>Clark Park Inflamari (Chance)</t>
  </si>
  <si>
    <t>Sammy</t>
  </si>
  <si>
    <t>Wesswood I Believe</t>
  </si>
  <si>
    <t>Brayside Blackjack</t>
  </si>
  <si>
    <t>Yo Espro Astro</t>
  </si>
  <si>
    <t>Secret Mojito</t>
  </si>
  <si>
    <t>Richard</t>
  </si>
  <si>
    <t>Cloudjumper</t>
  </si>
  <si>
    <t>Parkiarrup Bundarlee</t>
  </si>
  <si>
    <t>Trapalanda Downs Pegasus</t>
  </si>
  <si>
    <t>Torridon Limited Edition</t>
  </si>
  <si>
    <t>Mrs Nortonknight</t>
  </si>
  <si>
    <t>Glenara Surprise</t>
  </si>
  <si>
    <t>Upward Others</t>
  </si>
  <si>
    <t>Sp Stella</t>
  </si>
  <si>
    <t>Inverglen Topman</t>
  </si>
  <si>
    <t>The Brass Bear</t>
  </si>
  <si>
    <t>Umatah Crumpets Galaxy</t>
  </si>
  <si>
    <t>Secret Valley Rockstar sr</t>
  </si>
  <si>
    <t>Westwood Royal Romeo sr</t>
  </si>
  <si>
    <t>Dory sr</t>
  </si>
  <si>
    <t>Ace Of Hearts sr</t>
  </si>
  <si>
    <t>Cera Corleone sr</t>
  </si>
  <si>
    <t>Gordon Park Capriccio sr</t>
  </si>
  <si>
    <t>Brayside Sensation sr</t>
  </si>
  <si>
    <t>Pumkin sr</t>
  </si>
  <si>
    <t>Penrhys Archdeacon sr</t>
  </si>
  <si>
    <t>Judaroo Patron sr</t>
  </si>
  <si>
    <t>Secret Mojito sr</t>
  </si>
  <si>
    <t>Good Intentions sr</t>
  </si>
  <si>
    <t>Osiris Aphrael sr</t>
  </si>
  <si>
    <t>Swp Ima Classy Surprise sr</t>
  </si>
  <si>
    <t>Sensational Sinny sr</t>
  </si>
  <si>
    <t>Ekolee Crystal Fire sr</t>
  </si>
  <si>
    <t>Miss Miracle sr</t>
  </si>
  <si>
    <t>Cloudjumper sr</t>
  </si>
  <si>
    <t>Solar Medal (Katie) sr</t>
  </si>
  <si>
    <t>Amelia Dilazzaro</t>
  </si>
  <si>
    <t>Mya Dove</t>
  </si>
  <si>
    <t>Charlee Harper</t>
  </si>
  <si>
    <t>Makayla Ryan</t>
  </si>
  <si>
    <t>Bella Barr</t>
  </si>
  <si>
    <t>Amelia Addison</t>
  </si>
  <si>
    <t>Emma Tomlinson</t>
  </si>
  <si>
    <t>Bonnie</t>
  </si>
  <si>
    <t>Dixie</t>
  </si>
  <si>
    <t>Gph Vitality</t>
  </si>
  <si>
    <t>Goldmine Sax</t>
  </si>
  <si>
    <t>Rowan Catkin</t>
  </si>
  <si>
    <t>Holland Park Vienna</t>
  </si>
  <si>
    <t>Outback Reno</t>
  </si>
  <si>
    <t>My Toy Heart</t>
  </si>
  <si>
    <t>Bonnie SR</t>
  </si>
  <si>
    <t>Gordon Park CapriccioSR</t>
  </si>
  <si>
    <t>Turpins Tigeress SR</t>
  </si>
  <si>
    <t>Gph Vitality SR</t>
  </si>
  <si>
    <t>Goldmine Sax SR</t>
  </si>
  <si>
    <t>Buffalo Soldier SR</t>
  </si>
  <si>
    <t>Imogen O'Hehir</t>
  </si>
  <si>
    <t>Dakoda Zabajnik</t>
  </si>
  <si>
    <t>Bert</t>
  </si>
  <si>
    <t>Rosie Monks</t>
  </si>
  <si>
    <t>Icecream</t>
  </si>
  <si>
    <t>Isla Grime</t>
  </si>
  <si>
    <t>Moe</t>
  </si>
  <si>
    <t>Sienna Mckimm</t>
  </si>
  <si>
    <t>Old Station Leo Sr</t>
  </si>
  <si>
    <t>Rio - Cambria Integrity</t>
  </si>
  <si>
    <t>Icecream Sr</t>
  </si>
  <si>
    <t>Bert Sr</t>
  </si>
  <si>
    <t>Wc Drift N Echo SR</t>
  </si>
  <si>
    <t>Gabriela Sellers</t>
  </si>
  <si>
    <t>Barney</t>
  </si>
  <si>
    <t>Orange Grove Horse &amp; Pony Club</t>
  </si>
  <si>
    <t xml:space="preserve">Olivia Stephens </t>
  </si>
  <si>
    <t>Bella Chapman</t>
  </si>
  <si>
    <t>Astra</t>
  </si>
  <si>
    <t>Wallangara</t>
  </si>
  <si>
    <t>BERTIE DE LUX</t>
  </si>
  <si>
    <t>India Cutin</t>
  </si>
  <si>
    <t>Mia Tollarzo</t>
  </si>
  <si>
    <t>Delta of Ebony Park</t>
  </si>
  <si>
    <t>Darling Range</t>
  </si>
  <si>
    <t>Hailey O'Neil</t>
  </si>
  <si>
    <t>Fusion</t>
  </si>
  <si>
    <t>Emily Brimblecombe</t>
  </si>
  <si>
    <t>King Park Aberdeen Pelion</t>
  </si>
  <si>
    <t>Charlee Crispin</t>
  </si>
  <si>
    <t>Rowen Bee Gee</t>
  </si>
  <si>
    <t>Jess Toohey</t>
  </si>
  <si>
    <t>Duke</t>
  </si>
  <si>
    <t>Hayley Dagnall</t>
  </si>
  <si>
    <t>Judaroo Hugo Boss</t>
  </si>
  <si>
    <t>Sophie Dagnall</t>
  </si>
  <si>
    <t>Scenic Blitz</t>
  </si>
  <si>
    <t>Evie James</t>
  </si>
  <si>
    <t>Joshua Brook Stuart Little</t>
  </si>
  <si>
    <t>Bertie De Lux</t>
  </si>
  <si>
    <t>Delta Of Ebony Park</t>
  </si>
  <si>
    <t>Torridon Limitededition</t>
  </si>
  <si>
    <t>Four Needed Nz</t>
  </si>
  <si>
    <t>Ella Macgregor</t>
  </si>
  <si>
    <t>Brayside Blackjack SR</t>
  </si>
  <si>
    <t>Brayside Forever After sr</t>
  </si>
  <si>
    <t>75</t>
  </si>
  <si>
    <t>85</t>
  </si>
  <si>
    <t>95</t>
  </si>
  <si>
    <t>Isabella Chapman</t>
  </si>
  <si>
    <t>Haven Dickinson</t>
  </si>
  <si>
    <t>Rainbow Downs Samhain</t>
  </si>
  <si>
    <t>Horsemens Pony Club</t>
  </si>
  <si>
    <t xml:space="preserve">Dryandra </t>
  </si>
  <si>
    <t>Alyssa O'Neil</t>
  </si>
  <si>
    <t>Dude</t>
  </si>
  <si>
    <t>Olivia Gordon</t>
  </si>
  <si>
    <t>Corasont Park Shontay</t>
  </si>
  <si>
    <t>Gosnells</t>
  </si>
  <si>
    <t>Celeste Casotti</t>
  </si>
  <si>
    <t>Snow</t>
  </si>
  <si>
    <t>Lois Hooper</t>
  </si>
  <si>
    <t>King Williams Twilight</t>
  </si>
  <si>
    <t>TAMARA FLAMING HALO</t>
  </si>
  <si>
    <t>Peel</t>
  </si>
  <si>
    <t>King Williams Twilight sr</t>
  </si>
  <si>
    <t>Shippyshippybangbang sr</t>
  </si>
  <si>
    <t>115</t>
  </si>
  <si>
    <t>Gabrielle Axiak</t>
  </si>
  <si>
    <t>Darling Range Pony Club</t>
  </si>
  <si>
    <t>Maniah-Rose Frear</t>
  </si>
  <si>
    <t>Ned</t>
  </si>
  <si>
    <t>Tayah Joy</t>
  </si>
  <si>
    <t>Powderbark Gucci</t>
  </si>
  <si>
    <t>Avon Valley Showjumping and PC</t>
  </si>
  <si>
    <t>Abigail Laurence</t>
  </si>
  <si>
    <t>Haydon Rose Jewel</t>
  </si>
  <si>
    <t>Swan Valley PV</t>
  </si>
  <si>
    <t>Regan Hill</t>
  </si>
  <si>
    <t>Benson Cha Ching</t>
  </si>
  <si>
    <t xml:space="preserve">Serpentine </t>
  </si>
  <si>
    <t>Barnstormer</t>
  </si>
  <si>
    <t>Astra Sr</t>
  </si>
  <si>
    <t>Ned Sr</t>
  </si>
  <si>
    <t>Bertie De Lux Sr</t>
  </si>
  <si>
    <t>For Our Nic</t>
  </si>
  <si>
    <t>Gordon Park Smarty Pants Sr</t>
  </si>
  <si>
    <t>Benson Cha Ching Sr</t>
  </si>
  <si>
    <t>Barney Sr</t>
  </si>
  <si>
    <t>Pippa Triggs</t>
  </si>
  <si>
    <t>Skye Boschetti</t>
  </si>
  <si>
    <t>Surtifier</t>
  </si>
  <si>
    <t>Final Outcome</t>
  </si>
  <si>
    <t>Bailey</t>
  </si>
  <si>
    <t>Willing Wattle</t>
  </si>
  <si>
    <t>Wendemar Braxton</t>
  </si>
  <si>
    <t>Emma Dempsey</t>
  </si>
  <si>
    <t>Amelia Speed</t>
  </si>
  <si>
    <t>Maddie Freeman</t>
  </si>
  <si>
    <t>Beckworth Rising Cassanova</t>
  </si>
  <si>
    <t>e</t>
  </si>
  <si>
    <t>Rachel Staniforth-Smith</t>
  </si>
  <si>
    <t>Jejucha Romany Heart</t>
  </si>
  <si>
    <t>Jess Duell</t>
  </si>
  <si>
    <t>Capparis O’Grady</t>
  </si>
  <si>
    <t>Carocapa</t>
  </si>
  <si>
    <t>Katannah Chardonnay</t>
  </si>
  <si>
    <t>Secret</t>
  </si>
  <si>
    <t>Gordon Park Capriccio SR</t>
  </si>
  <si>
    <t>Jade Gibsone</t>
  </si>
  <si>
    <t>Remrah Royale</t>
  </si>
  <si>
    <t>Ember Jensz</t>
  </si>
  <si>
    <t>SCR</t>
  </si>
  <si>
    <t>Kaylee Fisher</t>
  </si>
  <si>
    <t>Gem Park Royal Belle</t>
  </si>
  <si>
    <t>King River</t>
  </si>
  <si>
    <t>Kasey Barr</t>
  </si>
  <si>
    <t>Kelladee Final Legacy</t>
  </si>
  <si>
    <t>Capparis Ogrady</t>
  </si>
  <si>
    <t>Abby Gorman</t>
  </si>
  <si>
    <t>Azzari</t>
  </si>
  <si>
    <t>Hannah Rose</t>
  </si>
  <si>
    <t>Dusty</t>
  </si>
  <si>
    <t>Central Midlands</t>
  </si>
  <si>
    <t>Spalding</t>
  </si>
  <si>
    <t>Stella Foxley</t>
  </si>
  <si>
    <t>Sister Sniper</t>
  </si>
  <si>
    <t>Bel Dabic</t>
  </si>
  <si>
    <t>Burkina</t>
  </si>
  <si>
    <t>Alexis Wilkinson</t>
  </si>
  <si>
    <t>Lady Lola</t>
  </si>
  <si>
    <t>Isabella Santoro</t>
  </si>
  <si>
    <t>Novello Park Dakota</t>
  </si>
  <si>
    <t>Koa Doyle</t>
  </si>
  <si>
    <t>Maddilyn</t>
  </si>
  <si>
    <t>Breanna Bosma</t>
  </si>
  <si>
    <t>Bella</t>
  </si>
  <si>
    <t>Limehill Kocheice</t>
  </si>
  <si>
    <t>Taunton Vale Calimero</t>
  </si>
  <si>
    <t>Ella Byrne</t>
  </si>
  <si>
    <t>Clare Downs Chantilly Lace</t>
  </si>
  <si>
    <t>Tegan Hughes</t>
  </si>
  <si>
    <t>Dixie Hinchcliff</t>
  </si>
  <si>
    <t xml:space="preserve">Albany </t>
  </si>
  <si>
    <t xml:space="preserve">Collie </t>
  </si>
  <si>
    <t>Reagan Hill</t>
  </si>
  <si>
    <t xml:space="preserve">Log Fence </t>
  </si>
  <si>
    <t>Nicola Lachenicht</t>
  </si>
  <si>
    <t>Isla Parker</t>
  </si>
  <si>
    <t xml:space="preserve">Bunbury </t>
  </si>
  <si>
    <t xml:space="preserve">Busselton </t>
  </si>
  <si>
    <t>Taylah Smith</t>
  </si>
  <si>
    <t>Emily Stampalia</t>
  </si>
  <si>
    <t>The Black Flash</t>
  </si>
  <si>
    <t>Summer Thorn</t>
  </si>
  <si>
    <t xml:space="preserve">West Plantagenet </t>
  </si>
  <si>
    <t>Ashlee Blake</t>
  </si>
  <si>
    <t>Moonyoonooka</t>
  </si>
  <si>
    <t>Meg Fowler</t>
  </si>
  <si>
    <t>Madison Fawcett</t>
  </si>
  <si>
    <t>South Midland</t>
  </si>
  <si>
    <t>Imogen Hill</t>
  </si>
  <si>
    <t>Maddison Manolini</t>
  </si>
  <si>
    <t xml:space="preserve">Esperance </t>
  </si>
  <si>
    <t>King William’S Twilight</t>
  </si>
  <si>
    <t>Endwood Four Seasons</t>
  </si>
  <si>
    <t>Kismet Park Bocelli</t>
  </si>
  <si>
    <t>Bensons Cha Ching</t>
  </si>
  <si>
    <t>Ellington Evening</t>
  </si>
  <si>
    <t>Glenorah Aiobilinh</t>
  </si>
  <si>
    <t>Holland Park Riviera</t>
  </si>
  <si>
    <t>Taju Nerada</t>
  </si>
  <si>
    <t>He’S Smokin</t>
  </si>
  <si>
    <t>Thiacan Donandra</t>
  </si>
  <si>
    <t>Jb Flying High</t>
  </si>
  <si>
    <t>Breezewater Mr Brown</t>
  </si>
  <si>
    <t>Ramped Red</t>
  </si>
  <si>
    <t>General Comrade</t>
  </si>
  <si>
    <t>Majada Park Adira</t>
  </si>
  <si>
    <t>Just Wadda The Chances</t>
  </si>
  <si>
    <t>Katannah Chardonnay SR</t>
  </si>
  <si>
    <t>Trapalanda Downs Peter Pan SR</t>
  </si>
  <si>
    <t>SCSat</t>
  </si>
  <si>
    <t>SCSun</t>
  </si>
  <si>
    <t>SCSAT</t>
  </si>
  <si>
    <t>SCSUN</t>
  </si>
  <si>
    <t xml:space="preserve">Clare Downs Sultans of Swing </t>
  </si>
  <si>
    <t xml:space="preserve">Horsemens </t>
  </si>
  <si>
    <t xml:space="preserve">Central Midlands </t>
  </si>
  <si>
    <t>Tamsin Cameron</t>
  </si>
  <si>
    <t>Frank</t>
  </si>
  <si>
    <t>TEAM</t>
  </si>
  <si>
    <t>Log Fence</t>
  </si>
  <si>
    <t>Taiah Curtis</t>
  </si>
  <si>
    <t>Eydis</t>
  </si>
  <si>
    <t>Matilda Steinhoff</t>
  </si>
  <si>
    <t>Remington Rifle</t>
  </si>
  <si>
    <t>Lina Sirr</t>
  </si>
  <si>
    <t>Pembrooke Park Elegance</t>
  </si>
  <si>
    <t>The Woolsack</t>
  </si>
  <si>
    <t>Happyvale Flynn Ryder</t>
  </si>
  <si>
    <t>Breezewater Mr. Brown</t>
  </si>
  <si>
    <t>Tanya Pustkuchen</t>
  </si>
  <si>
    <t>Breanna Sheriff</t>
  </si>
  <si>
    <t>Willow Hawkins</t>
  </si>
  <si>
    <t>Ragnar Lothbrock</t>
  </si>
  <si>
    <t>Kirralea Caberet</t>
  </si>
  <si>
    <t>Penelope Freeman</t>
  </si>
  <si>
    <t>Jordyn Bronkhorst</t>
  </si>
  <si>
    <t>Jorja Brown</t>
  </si>
  <si>
    <t>Lana Scully</t>
  </si>
  <si>
    <t>West Planatagenet</t>
  </si>
  <si>
    <t>Hannah Steinhoff</t>
  </si>
  <si>
    <t>The Mighty Quinn</t>
  </si>
  <si>
    <t>Lily Vanderwell</t>
  </si>
  <si>
    <t>Willoghby Sharp</t>
  </si>
  <si>
    <t>Senator Budweiser</t>
  </si>
  <si>
    <t>Timli Enzo</t>
  </si>
  <si>
    <t>Solar Medal</t>
  </si>
  <si>
    <t>Bill Wiese</t>
  </si>
  <si>
    <t>Three Votes</t>
  </si>
  <si>
    <t>Dan Wiese</t>
  </si>
  <si>
    <t>Biara Flyer</t>
  </si>
  <si>
    <t>Ruby Bruce-Mcginn</t>
  </si>
  <si>
    <t>Trapalanda Downs Peter Pan Sr</t>
  </si>
  <si>
    <t>Katannah Chardonnay Sr</t>
  </si>
  <si>
    <t>Karma Park Esprit Sr</t>
  </si>
  <si>
    <t>Secret Mojito Sr</t>
  </si>
  <si>
    <t>Luvash Cassie Sr</t>
  </si>
  <si>
    <t>Trapalanda Downs Pegasus Sr</t>
  </si>
  <si>
    <t>Springwater Dustyn</t>
  </si>
  <si>
    <t>The Slayer Sr</t>
  </si>
  <si>
    <t>Paint Me A Picture Sr</t>
  </si>
  <si>
    <t>Happy As Sr</t>
  </si>
  <si>
    <t>Clare Downs Sultans Of Swing</t>
  </si>
  <si>
    <t>Paint Me A Picture</t>
  </si>
  <si>
    <t>Shippyshippybangbang </t>
  </si>
  <si>
    <t>Buffalo Soldier Sr</t>
  </si>
  <si>
    <t>Missy Sr</t>
  </si>
  <si>
    <t>Happy As</t>
  </si>
  <si>
    <t>Irlanda Fph Sr</t>
  </si>
  <si>
    <t>Just Wadda The Chances Sr</t>
  </si>
  <si>
    <t>Maximouse Sr</t>
  </si>
  <si>
    <t>Ruth Elsegood</t>
  </si>
  <si>
    <t xml:space="preserve">Beverley </t>
  </si>
  <si>
    <t>Chloe Raymond</t>
  </si>
  <si>
    <t>Willoughby Sharp</t>
  </si>
  <si>
    <t>West Plantaganet</t>
  </si>
  <si>
    <t>Siena Stasiw</t>
  </si>
  <si>
    <t>Willing Wattle SR</t>
  </si>
  <si>
    <t>Westwood Royal Romeo SR</t>
  </si>
  <si>
    <t>Sp Stella SR</t>
  </si>
  <si>
    <t>Glenorah Aiobilinh SR</t>
  </si>
  <si>
    <t>Charisma Beethoven SR</t>
  </si>
  <si>
    <t>Holland Park Riviera SR</t>
  </si>
  <si>
    <t>Jb Flying High SR</t>
  </si>
  <si>
    <t>Miss Miracle SR</t>
  </si>
  <si>
    <t>Trapalanda Downs Pegasus SR</t>
  </si>
  <si>
    <t>Thiacan Donandra SR</t>
  </si>
  <si>
    <t>Kendall Park Odin SR</t>
  </si>
  <si>
    <t>Shippyshippybangbang SR</t>
  </si>
  <si>
    <t>Sara Scott</t>
  </si>
  <si>
    <t>Abigail Hill</t>
  </si>
  <si>
    <t>Campbell Black</t>
  </si>
  <si>
    <t>Holly Mcclune</t>
  </si>
  <si>
    <t>Millie Hardman</t>
  </si>
  <si>
    <t>Tahni Williams</t>
  </si>
  <si>
    <t>Wanneroo </t>
  </si>
  <si>
    <t>Beverley</t>
  </si>
  <si>
    <t>Savannah Beveridge</t>
  </si>
  <si>
    <t>Sienna Owen</t>
  </si>
  <si>
    <t>Caitlin Whiteman</t>
  </si>
  <si>
    <t>West Plantaganet</t>
  </si>
  <si>
    <t>Ruth Elsegood</t>
  </si>
  <si>
    <t>Seren Esposito</t>
  </si>
  <si>
    <t>Beverley </t>
  </si>
  <si>
    <t>Tahlia Burke</t>
  </si>
  <si>
    <t>Michala Gibsone</t>
  </si>
  <si>
    <t>Zoe Day</t>
  </si>
  <si>
    <t>South Midland</t>
  </si>
  <si>
    <t>South Midlands</t>
  </si>
  <si>
    <t>Busselton </t>
  </si>
  <si>
    <t>Serpentine </t>
  </si>
  <si>
    <t>Jade Gibsone</t>
  </si>
  <si>
    <t>Ember Jensz</t>
  </si>
  <si>
    <t>Haven Dickinson</t>
  </si>
  <si>
    <t>Alexis Wilkinson</t>
  </si>
  <si>
    <t>Sophie Appleby</t>
  </si>
  <si>
    <t>Bel Dabic</t>
  </si>
  <si>
    <t>Bunbury </t>
  </si>
  <si>
    <t>Lahnee Pozzebon</t>
  </si>
  <si>
    <t>Tiffani Tong</t>
  </si>
  <si>
    <t>Hannah Steinhoff</t>
  </si>
  <si>
    <t>Willoughby Sharp</t>
  </si>
  <si>
    <t>Emily Stampalia</t>
  </si>
  <si>
    <t>Albany </t>
  </si>
  <si>
    <t>King River</t>
  </si>
  <si>
    <t>Swan Valley</t>
  </si>
  <si>
    <t>Wendamar Elysia</t>
  </si>
  <si>
    <t>Desert Harry</t>
  </si>
  <si>
    <t>Beelo-Bi Golden Girl</t>
  </si>
  <si>
    <t>Southern Cross Aurion De Lux</t>
  </si>
  <si>
    <t>Remrah Royale</t>
  </si>
  <si>
    <t>Wendamar Elysia</t>
  </si>
  <si>
    <t>Rainbow Downs Samhain</t>
  </si>
  <si>
    <t>Lady Lola</t>
  </si>
  <si>
    <t>Penley Marco Polo</t>
  </si>
  <si>
    <t>Salisbury Magic Affair ((Pixie)</t>
  </si>
  <si>
    <t>Buckshot Flyer</t>
  </si>
  <si>
    <t>Karlinda  Ghusimmons</t>
  </si>
  <si>
    <t>Beelo-Bi Golden Girl</t>
  </si>
  <si>
    <t>Douglas Park Ruger</t>
  </si>
  <si>
    <t>Upward Others</t>
  </si>
  <si>
    <t>Remrah Rocher</t>
  </si>
  <si>
    <t>Ekolee Crystal Fire </t>
  </si>
  <si>
    <t>Tiimli Enzo</t>
  </si>
  <si>
    <t>Ivorstone Remington Rifle</t>
  </si>
  <si>
    <t>Charisma Beethoven</t>
  </si>
  <si>
    <t>Holland Park Riviera</t>
  </si>
  <si>
    <t>Karlinda Ghusimmons</t>
  </si>
  <si>
    <t>Hillside William</t>
  </si>
  <si>
    <t>Majestic Hunter</t>
  </si>
  <si>
    <t>Pennyroyal Tea</t>
  </si>
  <si>
    <t>Inverglen Topman</t>
  </si>
  <si>
    <t>Skippin Time</t>
  </si>
  <si>
    <t>Tamara Flaming Halo</t>
  </si>
  <si>
    <t>The Mighty Quinn</t>
  </si>
  <si>
    <t>Senator Budweiser</t>
  </si>
  <si>
    <t>The Black Flash</t>
  </si>
  <si>
    <t>The Slayer</t>
  </si>
  <si>
    <t>Clare Downs Sultans Of Swi</t>
  </si>
  <si>
    <t>Party Time</t>
  </si>
  <si>
    <t>Kung Fu Master Gp</t>
  </si>
  <si>
    <t>Glenbaile Half Pint</t>
  </si>
  <si>
    <t>Wildwood Beyond Paradise SR</t>
  </si>
  <si>
    <t>Kelladee Final Legacy SR</t>
  </si>
  <si>
    <t>Rox My Sox SR</t>
  </si>
  <si>
    <t>Myfanwy Goldilocks SR</t>
  </si>
  <si>
    <t>Silver Wings Moonlight SR</t>
  </si>
  <si>
    <t>Desert Harry SR</t>
  </si>
  <si>
    <t>Brayside Sensation SR</t>
  </si>
  <si>
    <t>Gordon Park Smarty Pants SR</t>
  </si>
  <si>
    <t>Tamblyn Park Image SR</t>
  </si>
  <si>
    <t>Remrah Royale SR</t>
  </si>
  <si>
    <t>Gem Park Royal Belle SR</t>
  </si>
  <si>
    <t>Beckworth Rising Casanova SR</t>
  </si>
  <si>
    <t>Karma Park Esprit SR</t>
  </si>
  <si>
    <t>Over The Rainbow SR</t>
  </si>
  <si>
    <t>Dusty SR</t>
  </si>
  <si>
    <t>Capparis Ogrady SR</t>
  </si>
  <si>
    <t>Rosie SR</t>
  </si>
  <si>
    <t>Limehill Royal Jester SR</t>
  </si>
  <si>
    <t>Too Many Bubbles SR</t>
  </si>
  <si>
    <t>Limehill Kocheice SR</t>
  </si>
  <si>
    <t>Kismet Park Bocelli SR</t>
  </si>
  <si>
    <t>Maddilyn SR</t>
  </si>
  <si>
    <t>Bensons Cha Ching SR</t>
  </si>
  <si>
    <t>King William’S Twilight SR</t>
  </si>
  <si>
    <t>Ellington Evening SR</t>
  </si>
  <si>
    <t>Novello Park DakotaSR</t>
  </si>
  <si>
    <t>Azzari SR</t>
  </si>
  <si>
    <t>Protectable SR</t>
  </si>
  <si>
    <t>Clare Downs Ballyshannon SR</t>
  </si>
  <si>
    <t>Sister Sniper SR</t>
  </si>
  <si>
    <t>Brayside Forever After SR</t>
  </si>
  <si>
    <t>Krystelle Park Impressive SR</t>
  </si>
  <si>
    <t>Bryceana Wildest Dreams SR</t>
  </si>
  <si>
    <t>Taju Nerada SR</t>
  </si>
  <si>
    <t>Senator Budweiser SR</t>
  </si>
  <si>
    <t>Rebel Flight SR</t>
  </si>
  <si>
    <t>Damaspia Park Emilys Gold SR</t>
  </si>
  <si>
    <t>Ivorstone Remington Rifle SR</t>
  </si>
  <si>
    <t>Noblewood Casablanca SR</t>
  </si>
  <si>
    <t>Three Votes SR</t>
  </si>
  <si>
    <t>Biara Flyer SR</t>
  </si>
  <si>
    <t>The Brass Bear SR</t>
  </si>
  <si>
    <t>The Slayer SR</t>
  </si>
  <si>
    <t>Party Time SR</t>
  </si>
  <si>
    <t>Sugar</t>
  </si>
  <si>
    <t>BAL</t>
  </si>
  <si>
    <t>Katie Hallyburton</t>
  </si>
  <si>
    <t>Orange Hill Cashew</t>
  </si>
  <si>
    <t>Alice Colebrook</t>
  </si>
  <si>
    <t>Celestine Winston</t>
  </si>
  <si>
    <t>Prya Hodges</t>
  </si>
  <si>
    <t>Keirah Dolan</t>
  </si>
  <si>
    <t>Wamara Park Everasready</t>
  </si>
  <si>
    <t>Jacki Alfieri</t>
  </si>
  <si>
    <t>Thereal Rhapsody</t>
  </si>
  <si>
    <t>Annabel Creek</t>
  </si>
  <si>
    <t>Koyuna Last Dance</t>
  </si>
  <si>
    <t>Luisa Shave</t>
  </si>
  <si>
    <t>Suri</t>
  </si>
  <si>
    <t>105-110</t>
  </si>
  <si>
    <t>Gem Park Surprise Sr</t>
  </si>
  <si>
    <t>Please As Punch</t>
  </si>
  <si>
    <t>Ardi Sr</t>
  </si>
  <si>
    <t>Wc Drift N Echoe</t>
  </si>
  <si>
    <t>Slippery</t>
  </si>
  <si>
    <t>Shame N Scandal</t>
  </si>
  <si>
    <t>Caitlin Pritchard</t>
  </si>
  <si>
    <t>Baylaurel Whiskey</t>
  </si>
  <si>
    <t>Run for Winnie</t>
  </si>
  <si>
    <t>Billy</t>
  </si>
  <si>
    <t xml:space="preserve">West Plantagenet Pony Club </t>
  </si>
  <si>
    <t xml:space="preserve">Too many  Bubbles </t>
  </si>
  <si>
    <t>Serpentine Horse and Pony Club</t>
  </si>
  <si>
    <t>Emma Wiese</t>
  </si>
  <si>
    <t>Money Matters</t>
  </si>
  <si>
    <t>Eden Vandenberg</t>
  </si>
  <si>
    <t>Bobcat Boy</t>
  </si>
  <si>
    <t>bobcat boy</t>
  </si>
  <si>
    <t>Sophie Morrison</t>
  </si>
  <si>
    <t>Powderbark Orlaith</t>
  </si>
  <si>
    <t>Mississippian</t>
  </si>
  <si>
    <t>Chiara Thomas</t>
  </si>
  <si>
    <t>Maddi</t>
  </si>
  <si>
    <t>Madeleine clair</t>
  </si>
  <si>
    <t>New World Rolls Royce</t>
  </si>
  <si>
    <t>Charisma George Washington</t>
  </si>
  <si>
    <t xml:space="preserve">Margaret river </t>
  </si>
  <si>
    <t>Zelda</t>
  </si>
  <si>
    <t>Charlotte Finister</t>
  </si>
  <si>
    <t>Arawa Rosella</t>
  </si>
  <si>
    <t>Ava Bowles</t>
  </si>
  <si>
    <t>Kazwood Park Love Always</t>
  </si>
  <si>
    <t xml:space="preserve">Serpintine </t>
  </si>
  <si>
    <t>Bayleigh Tieleman French</t>
  </si>
  <si>
    <t>Nanga Downs Blue</t>
  </si>
  <si>
    <t xml:space="preserve">Mayanup </t>
  </si>
  <si>
    <t>Follyfoot Alchemy</t>
  </si>
  <si>
    <t>Il Righello</t>
  </si>
  <si>
    <t>Horsemen's Series 2</t>
  </si>
  <si>
    <t>Harriet Forrest</t>
  </si>
  <si>
    <t>Blue Sandgroper</t>
  </si>
  <si>
    <t>Sophie Summers</t>
  </si>
  <si>
    <t>Pumba</t>
  </si>
  <si>
    <t>Pippa</t>
  </si>
  <si>
    <t>Divine Shadow</t>
  </si>
  <si>
    <t>Eliza Hutton</t>
  </si>
  <si>
    <t>Serenity Park Calais</t>
  </si>
  <si>
    <t>Jade Reilly</t>
  </si>
  <si>
    <t>Wally</t>
  </si>
  <si>
    <t>Tiaja Park Majic</t>
  </si>
  <si>
    <t>Lolah Day</t>
  </si>
  <si>
    <t>Ellenjay Nakye</t>
  </si>
  <si>
    <t>Eliminated</t>
  </si>
  <si>
    <t>Mallaine Motown</t>
  </si>
  <si>
    <t>Brooklyn Darlington</t>
  </si>
  <si>
    <t>Annabel Gibbons</t>
  </si>
  <si>
    <t>Joshua Brook Merlin</t>
  </si>
  <si>
    <t>Beau	Dixon</t>
  </si>
  <si>
    <t>Woodridge</t>
  </si>
  <si>
    <t>Bullzeye</t>
  </si>
  <si>
    <t>Glen Hardey Omega Cloud</t>
  </si>
  <si>
    <t>Ahntaya Hjelte-Lachs</t>
  </si>
  <si>
    <t>Prince</t>
  </si>
  <si>
    <t>Olivia Burles</t>
  </si>
  <si>
    <t>Hillswood Hilary</t>
  </si>
  <si>
    <t>Summer Taylor-Charnley</t>
  </si>
  <si>
    <t>Croft Chance</t>
  </si>
  <si>
    <t xml:space="preserve">Gidgiegannup </t>
  </si>
  <si>
    <t>Toro Express</t>
  </si>
  <si>
    <t>Baldivis </t>
  </si>
  <si>
    <t>Caitlin Maguire</t>
  </si>
  <si>
    <t>Icarus Balty Beauty</t>
  </si>
  <si>
    <t>Sarah Carter</t>
  </si>
  <si>
    <t>Wayside</t>
  </si>
  <si>
    <t>Rockhampton Rocket </t>
  </si>
  <si>
    <t>Skye Mcmullen</t>
  </si>
  <si>
    <t>Sarah Hatch</t>
  </si>
  <si>
    <t>Teagan Christie</t>
  </si>
  <si>
    <t>Orange Grove </t>
  </si>
  <si>
    <t>Holly Brimblecombe</t>
  </si>
  <si>
    <t>Devereaux Kit Kat</t>
  </si>
  <si>
    <t>Wallangarra </t>
  </si>
  <si>
    <t>Cethana Kingston Court</t>
  </si>
  <si>
    <t>Indi</t>
  </si>
  <si>
    <t>Amani Phantasie </t>
  </si>
  <si>
    <t>Ace Of Hearts </t>
  </si>
  <si>
    <t>Cosmo</t>
  </si>
  <si>
    <t>Coldplay</t>
  </si>
  <si>
    <t>Heir Bourne Aw</t>
  </si>
  <si>
    <t>Hunterbrook River Dance</t>
  </si>
  <si>
    <t>Kd Galabriel</t>
  </si>
  <si>
    <t>Strike Two</t>
  </si>
  <si>
    <t>Esb Golden Kip</t>
  </si>
  <si>
    <t>Bms Ostinato </t>
  </si>
  <si>
    <t>Kady Middlecoat</t>
  </si>
  <si>
    <t>Ivy-Joy Ralph</t>
  </si>
  <si>
    <t>Yartarla Park Paparazzi Sr</t>
  </si>
  <si>
    <t>Ekolee Crystal Fire SR</t>
  </si>
  <si>
    <t>Mallaine Motown SR</t>
  </si>
  <si>
    <t>Ace Of Hearts SR</t>
  </si>
  <si>
    <t>Missy SR</t>
  </si>
  <si>
    <t>Coldplay SR</t>
  </si>
  <si>
    <t>Joshua Brook Merlin SR</t>
  </si>
  <si>
    <t>Bullzeye SR</t>
  </si>
  <si>
    <t>Touchstone Felix</t>
  </si>
  <si>
    <t>Benjumen Kloeden</t>
  </si>
  <si>
    <t>Bumble</t>
  </si>
  <si>
    <t>Desert Dusk</t>
  </si>
  <si>
    <t>28-29.09.2024</t>
  </si>
  <si>
    <t>Bonsai Jack'S Whoopsi</t>
  </si>
  <si>
    <t>Bonsai Jack'S Whoopsi Sr</t>
  </si>
  <si>
    <t xml:space="preserve">Molly O'Malley </t>
  </si>
  <si>
    <t>Prince of Narpyn</t>
  </si>
  <si>
    <t xml:space="preserve">Pippa Righton </t>
  </si>
  <si>
    <t xml:space="preserve">Bundy </t>
  </si>
  <si>
    <t xml:space="preserve">Ella North </t>
  </si>
  <si>
    <t xml:space="preserve">Lady Marmalade </t>
  </si>
  <si>
    <t xml:space="preserve">Savannah Beveridge </t>
  </si>
  <si>
    <t xml:space="preserve">Pheniox </t>
  </si>
  <si>
    <t xml:space="preserve">Kaylee Fisher </t>
  </si>
  <si>
    <t xml:space="preserve">Delevigne </t>
  </si>
  <si>
    <t xml:space="preserve">Joanne Lange </t>
  </si>
  <si>
    <t xml:space="preserve">Billy </t>
  </si>
  <si>
    <t xml:space="preserve">Charlotte Berryman </t>
  </si>
  <si>
    <t xml:space="preserve">Toscani Siam </t>
  </si>
  <si>
    <t xml:space="preserve">Bill Wiese </t>
  </si>
  <si>
    <t xml:space="preserve">Three Votes </t>
  </si>
  <si>
    <t xml:space="preserve">Kaylyn Stockdale </t>
  </si>
  <si>
    <t>Dancer</t>
  </si>
  <si>
    <t>Bundy SR</t>
  </si>
  <si>
    <t>Prince of Narpyn SR</t>
  </si>
  <si>
    <t>Naatita SR</t>
  </si>
  <si>
    <t>Lady Marmalade SR</t>
  </si>
  <si>
    <t>Pheniox SR</t>
  </si>
  <si>
    <t>Toscani Siam SR</t>
  </si>
  <si>
    <t>Clare downs Sultans of Swing SR</t>
  </si>
  <si>
    <t>Billy SR</t>
  </si>
  <si>
    <t>Skipin Time sr</t>
  </si>
  <si>
    <t>kippin</t>
  </si>
  <si>
    <t>Skippin Time</t>
  </si>
  <si>
    <t>Takayla Pense</t>
  </si>
  <si>
    <t>Karlinda Gusimmmos</t>
  </si>
  <si>
    <t>Piper Gillett</t>
  </si>
  <si>
    <t>Liv Christophesen</t>
  </si>
  <si>
    <t>Slater Lake Sovereign</t>
  </si>
  <si>
    <t>Mojo</t>
  </si>
  <si>
    <t>Hp Vienna</t>
  </si>
  <si>
    <t>Taju Nerada Sr</t>
  </si>
  <si>
    <t>Osiris Aphrael Sr</t>
  </si>
  <si>
    <t>Hes Smokin</t>
  </si>
  <si>
    <t>Prisoner Of War</t>
  </si>
  <si>
    <t>Hp Vienna Sr</t>
  </si>
  <si>
    <t>Brayside Blackjack Sr</t>
  </si>
  <si>
    <t>He'S Smokin</t>
  </si>
  <si>
    <t>Valentino Man</t>
  </si>
  <si>
    <t>Clare Downs Sultans Of Swing Srr</t>
  </si>
  <si>
    <t>The Italian Job</t>
  </si>
  <si>
    <t>Biara Flyer Sr</t>
  </si>
  <si>
    <t>Three Votes Sr</t>
  </si>
  <si>
    <t>The Italian Job Sr</t>
  </si>
  <si>
    <t>Ava Minshull</t>
  </si>
  <si>
    <t>Shakayla Fiegert</t>
  </si>
  <si>
    <t>Flamingo Magic</t>
  </si>
  <si>
    <t>Enemy Lines</t>
  </si>
  <si>
    <t>Mack Super Liner</t>
  </si>
  <si>
    <t>Karlinda Gusimmons Sr</t>
  </si>
  <si>
    <t>Tyson Flight</t>
  </si>
  <si>
    <t>He’S Smokin Sr</t>
  </si>
  <si>
    <t>Karlinda Gusimmons</t>
  </si>
  <si>
    <t>Tyson Flight Sr</t>
  </si>
  <si>
    <t>Clare Downs Sultans Of Swing Sr</t>
  </si>
  <si>
    <t>Murray 2 CANCELLED</t>
  </si>
  <si>
    <t>Serpentine SJ Series 3 CANCELLED</t>
  </si>
  <si>
    <t>Molly Hill</t>
  </si>
  <si>
    <t>Alisha Sweet</t>
  </si>
  <si>
    <t>Imogen Murray</t>
  </si>
  <si>
    <t>Zahara Winters</t>
  </si>
  <si>
    <t>13 - 24</t>
  </si>
  <si>
    <t>Morning Side Penny Parade</t>
  </si>
  <si>
    <t>Belfast Whistling Dixie</t>
  </si>
  <si>
    <t>Classy But Sassy</t>
  </si>
  <si>
    <t>Sistorio</t>
  </si>
  <si>
    <t>Civil Rights</t>
  </si>
  <si>
    <t>Gynudup Plains Arabella</t>
  </si>
  <si>
    <t>Westwood Royal Romeo Sr</t>
  </si>
  <si>
    <t>Secret Valley Rockstar SR</t>
  </si>
  <si>
    <t>Red Gum Little Miss Giggles SR</t>
  </si>
  <si>
    <t>Dory SR</t>
  </si>
  <si>
    <t>Morning Side Penny Parade SR</t>
  </si>
  <si>
    <t>Bensons Cha Ching sr</t>
  </si>
  <si>
    <t>Cosmo sr</t>
  </si>
  <si>
    <t>Sistorio sr</t>
  </si>
  <si>
    <t>Belfast Whistling Dixie sr</t>
  </si>
  <si>
    <t>Wesswood I Believe sr</t>
  </si>
  <si>
    <t>Turpins Tigeress sr</t>
  </si>
  <si>
    <t>Chariles Playinacre sr</t>
  </si>
  <si>
    <t>Noblewood Casablanca sr</t>
  </si>
  <si>
    <t>Skippin Time SR</t>
  </si>
  <si>
    <t>Inverglen Topman SR</t>
  </si>
  <si>
    <t>Maximouse SR</t>
  </si>
  <si>
    <t>Sv The Organisation sr</t>
  </si>
  <si>
    <t>Michigan sr</t>
  </si>
  <si>
    <t>Taju Nerada sr</t>
  </si>
  <si>
    <t>Jb Flying High sr</t>
  </si>
  <si>
    <t>Ella Atwell</t>
  </si>
  <si>
    <t>Karma Park Tops Delight</t>
  </si>
  <si>
    <t>Spooky</t>
  </si>
  <si>
    <t>Portia Allan</t>
  </si>
  <si>
    <t>Emily Carpenter</t>
  </si>
  <si>
    <t>60 Open</t>
  </si>
  <si>
    <t>Nicole Compton</t>
  </si>
  <si>
    <t>Talmaree Ruby</t>
  </si>
  <si>
    <t>70 Open</t>
  </si>
  <si>
    <t xml:space="preserve">90 Open </t>
  </si>
  <si>
    <t>Vintage Valley Dark Knight</t>
  </si>
  <si>
    <t>Kaitlin Goss</t>
  </si>
  <si>
    <t>Esb Irish Consultant</t>
  </si>
  <si>
    <t>Fabulistic Sr</t>
  </si>
  <si>
    <t xml:space="preserve">Beckworth Rising Casanova </t>
  </si>
  <si>
    <t>Percy</t>
  </si>
  <si>
    <t xml:space="preserve">Pink diamond </t>
  </si>
  <si>
    <t>Linaeve Kelly</t>
  </si>
  <si>
    <t>Chequres</t>
  </si>
  <si>
    <t>Grace Cox</t>
  </si>
  <si>
    <t>Ameko</t>
  </si>
  <si>
    <t>in her spirit</t>
  </si>
  <si>
    <t>lenny</t>
  </si>
  <si>
    <t>Reba dawn</t>
  </si>
  <si>
    <t xml:space="preserve">Salisberry magic affair </t>
  </si>
  <si>
    <t>maverick the master</t>
  </si>
  <si>
    <t>pixie</t>
  </si>
  <si>
    <t>Penqueno luchardo</t>
  </si>
  <si>
    <t>surtifier</t>
  </si>
  <si>
    <t xml:space="preserve">Mayfield lollie </t>
  </si>
  <si>
    <t>breeze water mr brown</t>
  </si>
  <si>
    <t>joshua brook hearts on fire</t>
  </si>
  <si>
    <t>Marnie Buchanan</t>
  </si>
  <si>
    <t>Sienna Chester</t>
  </si>
  <si>
    <t>Ruby Zuchetti</t>
  </si>
  <si>
    <t>Stephanie Daniels</t>
  </si>
  <si>
    <t>Micheala Earnshaw</t>
  </si>
  <si>
    <t>Lilly Francis</t>
  </si>
  <si>
    <t>Angela Tomeo</t>
  </si>
  <si>
    <t>Demi-Leigh Stringer</t>
  </si>
  <si>
    <t>Lily Francis</t>
  </si>
  <si>
    <t>Maddie Harney</t>
  </si>
  <si>
    <t>Amelia Chester</t>
  </si>
  <si>
    <t>Wildwood Beyond Paradise sR</t>
  </si>
  <si>
    <t>Percy SR</t>
  </si>
  <si>
    <t>Pink diamond SR</t>
  </si>
  <si>
    <t>pixie SR</t>
  </si>
  <si>
    <t>Ameko SR</t>
  </si>
  <si>
    <t>joshua brook hearts on fireSR</t>
  </si>
  <si>
    <t>ChequresSR</t>
  </si>
  <si>
    <t>Rainbow Downs SamhainSR</t>
  </si>
  <si>
    <t>bravo SR</t>
  </si>
  <si>
    <t>Penqueno luchardo SR</t>
  </si>
  <si>
    <t>Mayfield lollie SR</t>
  </si>
  <si>
    <t>Merrivale Saphire</t>
  </si>
  <si>
    <t>Rider 14 and Over</t>
  </si>
  <si>
    <t>Stephanie Daniel</t>
  </si>
  <si>
    <t>Lenny</t>
  </si>
  <si>
    <t>Rider 11 to 13</t>
  </si>
  <si>
    <t>Elokee Crystal Fire</t>
  </si>
  <si>
    <t>Ruby Brajkovich</t>
  </si>
  <si>
    <t>Aerin Scatena</t>
  </si>
  <si>
    <t>Roseridge Sparkie</t>
  </si>
  <si>
    <t>Capparis O'Grady</t>
  </si>
  <si>
    <t>Tyalla Oriolle</t>
  </si>
  <si>
    <t>Karma Park Barilla Bay</t>
  </si>
  <si>
    <t>Pangari Rain Dance</t>
  </si>
  <si>
    <t>Rider 10 and under</t>
  </si>
  <si>
    <t>Heidi Brown</t>
  </si>
  <si>
    <t>San Del Patrizio</t>
  </si>
  <si>
    <t>Windsong Joespj</t>
  </si>
  <si>
    <t>Abby Fullgrabe</t>
  </si>
  <si>
    <t>Waverley Park Little Cherokee</t>
  </si>
  <si>
    <t>Holly Furguson</t>
  </si>
  <si>
    <t>Rebel</t>
  </si>
  <si>
    <t>Darcee Cunningham</t>
  </si>
  <si>
    <t>Wendamar Talent</t>
  </si>
  <si>
    <t>Walliston</t>
  </si>
  <si>
    <t>Beckworturising Casanova</t>
  </si>
  <si>
    <t>Clare Downs Amira</t>
  </si>
  <si>
    <t>Jumping: Special Two-Phase 80cm</t>
  </si>
  <si>
    <t>Change of Height and Course Walk</t>
  </si>
  <si>
    <t>Jumping: Special Two-Phase (13 -16 years years) 70cm</t>
  </si>
  <si>
    <t>Jumping: Special Two-Phase (12 years &amp; under) 70cm</t>
  </si>
  <si>
    <t>Jumping: Special Two-Phase (17 years &amp; over) 60cm</t>
  </si>
  <si>
    <t>Jumping: Special Two-Phase (13-16 years) 60cm</t>
  </si>
  <si>
    <t>Jumping: Special Two-Phase (12 years &amp; under) 60cm</t>
  </si>
  <si>
    <t>Allegrs Pozzi</t>
  </si>
  <si>
    <t>Sienna Newport</t>
  </si>
  <si>
    <t>Lieve Ludgate</t>
  </si>
  <si>
    <t>Clare Mcbride</t>
  </si>
  <si>
    <t>Ruby Harry</t>
  </si>
  <si>
    <t>Imogene Auld</t>
  </si>
  <si>
    <t>Emily Cairns</t>
  </si>
  <si>
    <t>Jessica Duggin</t>
  </si>
  <si>
    <t xml:space="preserve">Dardanup  </t>
  </si>
  <si>
    <t xml:space="preserve">Gidgegannup </t>
  </si>
  <si>
    <t>Bb Monsoon</t>
  </si>
  <si>
    <t>Springwater Eeli</t>
  </si>
  <si>
    <t>Essjay Flint</t>
  </si>
  <si>
    <t>Kanderry Shake Your Bon Bon</t>
  </si>
  <si>
    <t>Kirralea Showman</t>
  </si>
  <si>
    <t>Pelennor Rose Royal</t>
  </si>
  <si>
    <t>Southern Hills Golden Edition</t>
  </si>
  <si>
    <t>Summer</t>
  </si>
  <si>
    <t>Tink</t>
  </si>
  <si>
    <t>Redgum Little Miss Giggles</t>
  </si>
  <si>
    <t>Sassy But Classy</t>
  </si>
  <si>
    <t>Olivia Butler-Blaxell</t>
  </si>
  <si>
    <t>Margaret river</t>
  </si>
  <si>
    <t>Swan Valley Horse</t>
  </si>
  <si>
    <t>Bronte Cochrane</t>
  </si>
  <si>
    <t>Thor</t>
  </si>
  <si>
    <t>Estelle Oakman</t>
  </si>
  <si>
    <t>Beckham</t>
  </si>
  <si>
    <t>Harper Massee</t>
  </si>
  <si>
    <t>Tommy</t>
  </si>
  <si>
    <t>Indigo Marrapodi</t>
  </si>
  <si>
    <t>Saffiano</t>
  </si>
  <si>
    <t>Ruth Elsgood</t>
  </si>
  <si>
    <t>Verity Ball</t>
  </si>
  <si>
    <t>Ortessa</t>
  </si>
  <si>
    <t>Sierra Inouye</t>
  </si>
  <si>
    <t>Knight</t>
  </si>
  <si>
    <t>Suzana P.H</t>
  </si>
  <si>
    <t>Chisel</t>
  </si>
  <si>
    <t>Fawley Spirituelle</t>
  </si>
  <si>
    <t>Maverick The Master</t>
  </si>
  <si>
    <t>Ryan Frantom</t>
  </si>
  <si>
    <t>Newhope Sparks Fly</t>
  </si>
  <si>
    <t>Annabelle Mccormack</t>
  </si>
  <si>
    <t>Melody Park Mystical Lady SR</t>
  </si>
  <si>
    <t>Fawley Spirituelle SR</t>
  </si>
  <si>
    <t>3rd</t>
  </si>
  <si>
    <t>1st</t>
  </si>
  <si>
    <t>4th</t>
  </si>
  <si>
    <t>5th</t>
  </si>
  <si>
    <t>2nd</t>
  </si>
  <si>
    <t>6th</t>
  </si>
  <si>
    <t>Class 2</t>
  </si>
  <si>
    <t>FRI - Special Two Phase 80cm (15 years &amp; over); Article 274.2 - Competition in Two Phases</t>
  </si>
  <si>
    <t>Class 1</t>
  </si>
  <si>
    <t>FRI - Special Two Phase 80cm (14 years &amp; under); Article 274.2 - Competition in Two Phases</t>
  </si>
  <si>
    <t>Hadlee Baldacchino</t>
  </si>
  <si>
    <t>5TH</t>
  </si>
  <si>
    <t>1ST</t>
  </si>
  <si>
    <t>3RD</t>
  </si>
  <si>
    <t>4TH</t>
  </si>
  <si>
    <t>6TH</t>
  </si>
  <si>
    <t>2ND</t>
  </si>
  <si>
    <t>Class 3</t>
  </si>
  <si>
    <t>FRI - Special Two Phase 90cm (14 years &amp; under); Article 274.2 - Competition in Two Phases</t>
  </si>
  <si>
    <t>Class 4</t>
  </si>
  <si>
    <t>FRI - Special Two Phase 90cm (15 years &amp; over); Article 274.2 - Competition in Two Phases</t>
  </si>
  <si>
    <t>Avarna Mcdonald</t>
  </si>
  <si>
    <t>Class 5</t>
  </si>
  <si>
    <t>FRI - Special Two Phase 100cm (All Ages) ; Article 274.2 - Competition in Two Phases</t>
  </si>
  <si>
    <t>Class 6</t>
  </si>
  <si>
    <t>FRI - Special Two Phase 105cm (All Ages) ; Article 274.2 - Competition in Two Phases</t>
  </si>
  <si>
    <t>Talaq Citi</t>
  </si>
  <si>
    <t>Without Compromise</t>
  </si>
  <si>
    <t>Parkiarrup Bundarlee</t>
  </si>
  <si>
    <t>Ivorstone Remington Rifl</t>
  </si>
  <si>
    <t>Wildwood Beyond Paradisesr</t>
  </si>
  <si>
    <t>Willing Wattle Sr</t>
  </si>
  <si>
    <t>Wendamar Elysiasr</t>
  </si>
  <si>
    <t>Beelo-Bi Golden Girl Sr</t>
  </si>
  <si>
    <t>Desert Harrysr</t>
  </si>
  <si>
    <t>Rainbow Downs Samhainsre</t>
  </si>
  <si>
    <t>Penley Marco Polosr</t>
  </si>
  <si>
    <t>Remrah Royalesre</t>
  </si>
  <si>
    <t>Astra Sr'</t>
  </si>
  <si>
    <t>Corasont Park Shontay Sr</t>
  </si>
  <si>
    <t>Beckworth Rising Casanova Sr</t>
  </si>
  <si>
    <t>Lady Lola Sr</t>
  </si>
  <si>
    <t>Burkina Sr</t>
  </si>
  <si>
    <t>Sp Stella Sr</t>
  </si>
  <si>
    <t>Glenorah Aiobilinh Sr</t>
  </si>
  <si>
    <t>Ekolee Crystal Fire Sr</t>
  </si>
  <si>
    <t>Charisma Beethoven Sr</t>
  </si>
  <si>
    <t>Cloudjumper Sr</t>
  </si>
  <si>
    <t>Ethereal Rhapsody Sr</t>
  </si>
  <si>
    <t>Holland Park Riviera Sr</t>
  </si>
  <si>
    <t>Clare Downs Chantilly Lace Sr</t>
  </si>
  <si>
    <t>The Black Flash Sr</t>
  </si>
  <si>
    <t>Parkiarrup Bundarlee Sr</t>
  </si>
  <si>
    <t>Thiacan Donandra Sr</t>
  </si>
  <si>
    <t>Jb Flying High Sr</t>
  </si>
  <si>
    <t>Ramped Red Sr</t>
  </si>
  <si>
    <t>Applewood Tia Maria Sr</t>
  </si>
  <si>
    <t>Miss Miracle Sr</t>
  </si>
  <si>
    <t>Happyvale Flynn Ryder Sr</t>
  </si>
  <si>
    <t>Kirralea Cabaret Sr</t>
  </si>
  <si>
    <t>Northern Range Sdr</t>
  </si>
  <si>
    <t>Bravo Sr</t>
  </si>
  <si>
    <t>Remrah Rocher Sr</t>
  </si>
  <si>
    <t>Hillside William</t>
  </si>
  <si>
    <t>Pennyroyal Tea Sr</t>
  </si>
  <si>
    <t>Eydis Sr</t>
  </si>
  <si>
    <t>Kendall Park Odin Sr</t>
  </si>
  <si>
    <t>Hollywood Rock Sr</t>
  </si>
  <si>
    <t>The Slayer Sr'</t>
  </si>
  <si>
    <t>Skipin Time Sr</t>
  </si>
  <si>
    <t>Shippyshippybangbang Sr</t>
  </si>
  <si>
    <t>Party Time Sr</t>
  </si>
  <si>
    <t>Flirt With Hal SR</t>
  </si>
  <si>
    <t>Clare Downs Sultans Of Swing SR</t>
  </si>
  <si>
    <t>DAR2</t>
  </si>
  <si>
    <t>Descardo Montana 2</t>
  </si>
  <si>
    <t>Carocapa SR</t>
  </si>
  <si>
    <t>Clare Downs Sultans of Swing</t>
  </si>
  <si>
    <t>Descardo Montana 2 Sr</t>
  </si>
  <si>
    <t>Bryceana Wildest Deams SR</t>
  </si>
  <si>
    <t>Holland Park Vienna tr</t>
  </si>
  <si>
    <t>Breezewater Mr Brown sr</t>
  </si>
  <si>
    <t>Jupiters Star</t>
  </si>
  <si>
    <t>Mikaylah Stephen</t>
  </si>
  <si>
    <t>Mack</t>
  </si>
  <si>
    <t>Rose Redman</t>
  </si>
  <si>
    <t>Royal Maple</t>
  </si>
  <si>
    <t>Damaspia Park Neil'S Reign</t>
  </si>
  <si>
    <t>Suzanah Shiel</t>
  </si>
  <si>
    <t>Damaspia Park Emily's Gold</t>
  </si>
  <si>
    <t>Ruby McDonald</t>
  </si>
  <si>
    <t>Madison Fawcett</t>
  </si>
  <si>
    <t>AM7 GP2</t>
  </si>
  <si>
    <t>Ragnar Lothbrok</t>
  </si>
  <si>
    <t>The Woolsack SR</t>
  </si>
  <si>
    <t>Pennyroyal Tea SR</t>
  </si>
  <si>
    <t>Eydis SR</t>
  </si>
  <si>
    <t>Cape Torokina SR</t>
  </si>
  <si>
    <t>Holland Park Vienna SR</t>
  </si>
  <si>
    <t>Madelyn Harney</t>
  </si>
  <si>
    <t>India Curtin</t>
  </si>
  <si>
    <t>Jax Reilly</t>
  </si>
  <si>
    <t>Log Fence </t>
  </si>
  <si>
    <t>Osiris Aphrael</t>
  </si>
  <si>
    <t>Applewood Tia Maria</t>
  </si>
  <si>
    <t>Salisbury Magic Affair</t>
  </si>
  <si>
    <t>,,,,,,,,,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</si>
</sst>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;\-0;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66"/>
      <name val="Arial"/>
      <family val="2"/>
    </font>
    <font>
      <u/>
      <sz val="11"/>
      <name val="Arial"/>
      <family val="2"/>
    </font>
    <font>
      <strike/>
      <sz val="10"/>
      <name val="Arial"/>
      <family val="2"/>
    </font>
    <font>
      <i/>
      <strike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C99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920">
    <xf numFmtId="0" fontId="0" fillId="0" borderId="0" xfId="0"/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3" borderId="34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6"/>
    <xf numFmtId="1" fontId="5" fillId="5" borderId="45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9" fillId="5" borderId="26" xfId="0" applyNumberFormat="1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center" vertical="center"/>
    </xf>
    <xf numFmtId="1" fontId="9" fillId="6" borderId="0" xfId="0" applyNumberFormat="1" applyFont="1" applyFill="1" applyAlignment="1">
      <alignment horizontal="center" vertical="center"/>
    </xf>
    <xf numFmtId="14" fontId="18" fillId="6" borderId="0" xfId="12" applyNumberFormat="1" applyFont="1" applyFill="1" applyBorder="1" applyAlignment="1">
      <alignment horizontal="center" vertical="center"/>
    </xf>
    <xf numFmtId="1" fontId="5" fillId="7" borderId="45" xfId="0" applyNumberFormat="1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164" fontId="9" fillId="7" borderId="16" xfId="0" applyNumberFormat="1" applyFont="1" applyFill="1" applyBorder="1" applyAlignment="1">
      <alignment horizontal="center" vertical="center"/>
    </xf>
    <xf numFmtId="1" fontId="9" fillId="7" borderId="13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164" fontId="9" fillId="7" borderId="26" xfId="0" applyNumberFormat="1" applyFont="1" applyFill="1" applyBorder="1" applyAlignment="1">
      <alignment horizontal="center" vertical="center"/>
    </xf>
    <xf numFmtId="1" fontId="24" fillId="6" borderId="0" xfId="0" applyNumberFormat="1" applyFont="1" applyFill="1" applyAlignment="1">
      <alignment horizontal="center" vertical="center"/>
    </xf>
    <xf numFmtId="1" fontId="5" fillId="7" borderId="15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/>
    </xf>
    <xf numFmtId="1" fontId="9" fillId="7" borderId="27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1" fontId="24" fillId="6" borderId="9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3" borderId="56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49" fontId="15" fillId="3" borderId="17" xfId="0" applyNumberFormat="1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9" fillId="8" borderId="0" xfId="0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 vertical="center"/>
    </xf>
    <xf numFmtId="0" fontId="9" fillId="9" borderId="13" xfId="0" applyFont="1" applyFill="1" applyBorder="1" applyAlignment="1">
      <alignment horizontal="left" vertical="center"/>
    </xf>
    <xf numFmtId="0" fontId="9" fillId="9" borderId="16" xfId="0" applyFont="1" applyFill="1" applyBorder="1" applyAlignment="1">
      <alignment horizontal="left" vertical="center"/>
    </xf>
    <xf numFmtId="1" fontId="9" fillId="9" borderId="13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4" xfId="0" applyNumberFormat="1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left" vertical="center"/>
    </xf>
    <xf numFmtId="0" fontId="9" fillId="9" borderId="26" xfId="0" applyFont="1" applyFill="1" applyBorder="1" applyAlignment="1">
      <alignment horizontal="left" vertical="center"/>
    </xf>
    <xf numFmtId="164" fontId="9" fillId="9" borderId="26" xfId="0" applyNumberFormat="1" applyFont="1" applyFill="1" applyBorder="1" applyAlignment="1">
      <alignment horizontal="center" vertical="center"/>
    </xf>
    <xf numFmtId="1" fontId="9" fillId="9" borderId="27" xfId="0" applyNumberFormat="1" applyFont="1" applyFill="1" applyBorder="1" applyAlignment="1">
      <alignment horizontal="center" vertical="center"/>
    </xf>
    <xf numFmtId="1" fontId="9" fillId="9" borderId="25" xfId="0" applyNumberFormat="1" applyFont="1" applyFill="1" applyBorder="1" applyAlignment="1">
      <alignment horizontal="center" vertical="center"/>
    </xf>
    <xf numFmtId="1" fontId="9" fillId="9" borderId="26" xfId="0" applyNumberFormat="1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1" fontId="25" fillId="8" borderId="9" xfId="0" applyNumberFormat="1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0" fontId="9" fillId="5" borderId="13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1" fontId="9" fillId="5" borderId="13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9" fillId="5" borderId="26" xfId="0" applyFont="1" applyFill="1" applyBorder="1" applyAlignment="1">
      <alignment horizontal="left" vertical="center"/>
    </xf>
    <xf numFmtId="1" fontId="9" fillId="5" borderId="27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  <xf numFmtId="1" fontId="26" fillId="10" borderId="9" xfId="0" applyNumberFormat="1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8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9" fillId="11" borderId="0" xfId="0" applyFont="1" applyFill="1" applyAlignment="1">
      <alignment horizontal="center" vertical="center"/>
    </xf>
    <xf numFmtId="1" fontId="9" fillId="11" borderId="0" xfId="0" applyNumberFormat="1" applyFont="1" applyFill="1" applyAlignment="1">
      <alignment horizontal="center" vertical="center"/>
    </xf>
    <xf numFmtId="14" fontId="18" fillId="11" borderId="0" xfId="12" applyNumberFormat="1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left" vertical="center"/>
    </xf>
    <xf numFmtId="0" fontId="9" fillId="12" borderId="45" xfId="0" applyFont="1" applyFill="1" applyBorder="1" applyAlignment="1">
      <alignment horizontal="left" vertical="center"/>
    </xf>
    <xf numFmtId="0" fontId="9" fillId="12" borderId="13" xfId="0" applyFont="1" applyFill="1" applyBorder="1" applyAlignment="1">
      <alignment horizontal="left" vertical="center"/>
    </xf>
    <xf numFmtId="0" fontId="9" fillId="12" borderId="16" xfId="0" applyFont="1" applyFill="1" applyBorder="1" applyAlignment="1">
      <alignment horizontal="left" vertical="center"/>
    </xf>
    <xf numFmtId="1" fontId="9" fillId="12" borderId="13" xfId="0" applyNumberFormat="1" applyFont="1" applyFill="1" applyBorder="1" applyAlignment="1">
      <alignment horizontal="center" vertical="center"/>
    </xf>
    <xf numFmtId="1" fontId="9" fillId="12" borderId="1" xfId="0" applyNumberFormat="1" applyFont="1" applyFill="1" applyBorder="1" applyAlignment="1">
      <alignment horizontal="center" vertical="center"/>
    </xf>
    <xf numFmtId="1" fontId="9" fillId="12" borderId="14" xfId="0" applyNumberFormat="1" applyFont="1" applyFill="1" applyBorder="1" applyAlignment="1">
      <alignment horizontal="center" vertical="center"/>
    </xf>
    <xf numFmtId="1" fontId="5" fillId="12" borderId="15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left" vertical="center"/>
    </xf>
    <xf numFmtId="0" fontId="9" fillId="12" borderId="26" xfId="0" applyFont="1" applyFill="1" applyBorder="1" applyAlignment="1">
      <alignment horizontal="left" vertical="center"/>
    </xf>
    <xf numFmtId="164" fontId="9" fillId="12" borderId="26" xfId="0" applyNumberFormat="1" applyFont="1" applyFill="1" applyBorder="1" applyAlignment="1">
      <alignment horizontal="center" vertical="center"/>
    </xf>
    <xf numFmtId="1" fontId="9" fillId="12" borderId="27" xfId="0" applyNumberFormat="1" applyFont="1" applyFill="1" applyBorder="1" applyAlignment="1">
      <alignment horizontal="center" vertical="center"/>
    </xf>
    <xf numFmtId="1" fontId="9" fillId="12" borderId="25" xfId="0" applyNumberFormat="1" applyFont="1" applyFill="1" applyBorder="1" applyAlignment="1">
      <alignment horizontal="center" vertical="center"/>
    </xf>
    <xf numFmtId="1" fontId="9" fillId="12" borderId="26" xfId="0" applyNumberFormat="1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left" vertical="center"/>
    </xf>
    <xf numFmtId="0" fontId="9" fillId="13" borderId="0" xfId="0" applyFont="1" applyFill="1" applyAlignment="1">
      <alignment horizontal="center" vertical="center"/>
    </xf>
    <xf numFmtId="1" fontId="9" fillId="13" borderId="0" xfId="0" applyNumberFormat="1" applyFont="1" applyFill="1" applyAlignment="1">
      <alignment horizontal="center" vertical="center"/>
    </xf>
    <xf numFmtId="0" fontId="9" fillId="14" borderId="46" xfId="0" applyFont="1" applyFill="1" applyBorder="1" applyAlignment="1">
      <alignment horizontal="left" vertical="center"/>
    </xf>
    <xf numFmtId="0" fontId="9" fillId="14" borderId="45" xfId="0" applyFont="1" applyFill="1" applyBorder="1" applyAlignment="1">
      <alignment horizontal="left" vertical="center"/>
    </xf>
    <xf numFmtId="164" fontId="9" fillId="14" borderId="45" xfId="0" applyNumberFormat="1" applyFont="1" applyFill="1" applyBorder="1" applyAlignment="1">
      <alignment horizontal="center" vertical="center"/>
    </xf>
    <xf numFmtId="1" fontId="9" fillId="14" borderId="54" xfId="0" applyNumberFormat="1" applyFont="1" applyFill="1" applyBorder="1" applyAlignment="1">
      <alignment horizontal="center" vertical="center"/>
    </xf>
    <xf numFmtId="1" fontId="9" fillId="14" borderId="46" xfId="0" applyNumberFormat="1" applyFont="1" applyFill="1" applyBorder="1" applyAlignment="1">
      <alignment horizontal="center" vertical="center"/>
    </xf>
    <xf numFmtId="1" fontId="9" fillId="14" borderId="45" xfId="0" applyNumberFormat="1" applyFont="1" applyFill="1" applyBorder="1" applyAlignment="1">
      <alignment horizontal="center" vertical="center"/>
    </xf>
    <xf numFmtId="0" fontId="9" fillId="14" borderId="13" xfId="0" applyFont="1" applyFill="1" applyBorder="1" applyAlignment="1">
      <alignment horizontal="left" vertical="center"/>
    </xf>
    <xf numFmtId="0" fontId="9" fillId="14" borderId="16" xfId="0" applyFont="1" applyFill="1" applyBorder="1" applyAlignment="1">
      <alignment horizontal="left" vertical="center"/>
    </xf>
    <xf numFmtId="164" fontId="9" fillId="14" borderId="16" xfId="0" applyNumberFormat="1" applyFont="1" applyFill="1" applyBorder="1" applyAlignment="1">
      <alignment horizontal="center" vertical="center"/>
    </xf>
    <xf numFmtId="1" fontId="9" fillId="14" borderId="19" xfId="0" applyNumberFormat="1" applyFont="1" applyFill="1" applyBorder="1" applyAlignment="1">
      <alignment horizontal="center" vertical="center"/>
    </xf>
    <xf numFmtId="1" fontId="9" fillId="14" borderId="13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4" borderId="14" xfId="0" applyNumberFormat="1" applyFont="1" applyFill="1" applyBorder="1" applyAlignment="1">
      <alignment horizontal="center" vertical="center"/>
    </xf>
    <xf numFmtId="1" fontId="5" fillId="14" borderId="15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5" fillId="14" borderId="14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left" vertical="center"/>
    </xf>
    <xf numFmtId="164" fontId="9" fillId="14" borderId="1" xfId="0" applyNumberFormat="1" applyFont="1" applyFill="1" applyBorder="1" applyAlignment="1">
      <alignment horizontal="center" vertical="center"/>
    </xf>
    <xf numFmtId="0" fontId="9" fillId="14" borderId="25" xfId="0" applyFont="1" applyFill="1" applyBorder="1" applyAlignment="1">
      <alignment horizontal="left" vertical="center"/>
    </xf>
    <xf numFmtId="0" fontId="9" fillId="14" borderId="26" xfId="0" applyFont="1" applyFill="1" applyBorder="1" applyAlignment="1">
      <alignment horizontal="left" vertical="center"/>
    </xf>
    <xf numFmtId="164" fontId="9" fillId="14" borderId="26" xfId="0" applyNumberFormat="1" applyFont="1" applyFill="1" applyBorder="1" applyAlignment="1">
      <alignment horizontal="center" vertical="center"/>
    </xf>
    <xf numFmtId="1" fontId="9" fillId="14" borderId="27" xfId="0" applyNumberFormat="1" applyFont="1" applyFill="1" applyBorder="1" applyAlignment="1">
      <alignment horizontal="center" vertical="center"/>
    </xf>
    <xf numFmtId="1" fontId="9" fillId="14" borderId="25" xfId="0" applyNumberFormat="1" applyFont="1" applyFill="1" applyBorder="1" applyAlignment="1">
      <alignment horizontal="center" vertical="center"/>
    </xf>
    <xf numFmtId="1" fontId="9" fillId="14" borderId="26" xfId="0" applyNumberFormat="1" applyFont="1" applyFill="1" applyBorder="1" applyAlignment="1">
      <alignment horizontal="center" vertical="center"/>
    </xf>
    <xf numFmtId="1" fontId="5" fillId="14" borderId="33" xfId="0" applyNumberFormat="1" applyFont="1" applyFill="1" applyBorder="1" applyAlignment="1">
      <alignment horizontal="center" vertical="center"/>
    </xf>
    <xf numFmtId="1" fontId="5" fillId="14" borderId="26" xfId="0" applyNumberFormat="1" applyFont="1" applyFill="1" applyBorder="1" applyAlignment="1">
      <alignment horizontal="center" vertical="center"/>
    </xf>
    <xf numFmtId="1" fontId="5" fillId="14" borderId="27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3" borderId="58" xfId="0" applyFont="1" applyFill="1" applyBorder="1" applyAlignment="1">
      <alignment vertical="center"/>
    </xf>
    <xf numFmtId="0" fontId="0" fillId="0" borderId="1" xfId="0" applyBorder="1"/>
    <xf numFmtId="49" fontId="0" fillId="0" borderId="0" xfId="0" applyNumberFormat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26" xfId="0" applyBorder="1"/>
    <xf numFmtId="0" fontId="15" fillId="3" borderId="63" xfId="0" applyFont="1" applyFill="1" applyBorder="1" applyAlignment="1">
      <alignment vertical="center"/>
    </xf>
    <xf numFmtId="0" fontId="15" fillId="3" borderId="49" xfId="0" applyFont="1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/>
    <xf numFmtId="0" fontId="0" fillId="0" borderId="32" xfId="0" applyBorder="1"/>
    <xf numFmtId="0" fontId="0" fillId="0" borderId="44" xfId="0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25" xfId="0" applyBorder="1"/>
    <xf numFmtId="0" fontId="0" fillId="0" borderId="27" xfId="0" applyBorder="1"/>
    <xf numFmtId="0" fontId="0" fillId="0" borderId="6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18" fillId="11" borderId="21" xfId="12" applyNumberFormat="1" applyFont="1" applyFill="1" applyBorder="1" applyAlignment="1">
      <alignment horizontal="center" vertical="center"/>
    </xf>
    <xf numFmtId="49" fontId="18" fillId="11" borderId="36" xfId="12" applyNumberFormat="1" applyFont="1" applyFill="1" applyBorder="1" applyAlignment="1">
      <alignment horizontal="center" vertical="center"/>
    </xf>
    <xf numFmtId="49" fontId="18" fillId="11" borderId="37" xfId="12" applyNumberFormat="1" applyFont="1" applyFill="1" applyBorder="1" applyAlignment="1">
      <alignment horizontal="center" vertical="center"/>
    </xf>
    <xf numFmtId="49" fontId="18" fillId="10" borderId="36" xfId="12" applyNumberFormat="1" applyFont="1" applyFill="1" applyBorder="1" applyAlignment="1">
      <alignment horizontal="center" vertical="center"/>
    </xf>
    <xf numFmtId="49" fontId="18" fillId="10" borderId="37" xfId="12" applyNumberFormat="1" applyFont="1" applyFill="1" applyBorder="1" applyAlignment="1">
      <alignment horizontal="center" vertical="center"/>
    </xf>
    <xf numFmtId="49" fontId="18" fillId="10" borderId="8" xfId="12" applyNumberFormat="1" applyFont="1" applyFill="1" applyBorder="1" applyAlignment="1">
      <alignment horizontal="center" vertical="center"/>
    </xf>
    <xf numFmtId="49" fontId="18" fillId="8" borderId="36" xfId="12" applyNumberFormat="1" applyFont="1" applyFill="1" applyBorder="1" applyAlignment="1">
      <alignment horizontal="center" vertical="center"/>
    </xf>
    <xf numFmtId="49" fontId="18" fillId="6" borderId="8" xfId="12" applyNumberFormat="1" applyFont="1" applyFill="1" applyBorder="1" applyAlignment="1">
      <alignment horizontal="center" vertical="center"/>
    </xf>
    <xf numFmtId="49" fontId="18" fillId="6" borderId="36" xfId="12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4" fillId="6" borderId="0" xfId="0" applyFont="1" applyFill="1" applyAlignment="1">
      <alignment horizontal="left" vertical="center"/>
    </xf>
    <xf numFmtId="0" fontId="28" fillId="0" borderId="1" xfId="0" applyFont="1" applyBorder="1"/>
    <xf numFmtId="0" fontId="28" fillId="0" borderId="11" xfId="0" applyFont="1" applyBorder="1"/>
    <xf numFmtId="0" fontId="0" fillId="0" borderId="1" xfId="0" applyBorder="1" applyAlignment="1">
      <alignment horizontal="center"/>
    </xf>
    <xf numFmtId="0" fontId="28" fillId="0" borderId="1" xfId="4" applyFont="1" applyBorder="1"/>
    <xf numFmtId="0" fontId="28" fillId="0" borderId="11" xfId="4" applyFont="1" applyBorder="1"/>
    <xf numFmtId="0" fontId="0" fillId="0" borderId="27" xfId="0" applyBorder="1" applyAlignment="1">
      <alignment horizontal="center" vertical="center"/>
    </xf>
    <xf numFmtId="1" fontId="5" fillId="5" borderId="2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8" fillId="0" borderId="26" xfId="4" applyFont="1" applyBorder="1"/>
    <xf numFmtId="0" fontId="28" fillId="0" borderId="32" xfId="4" applyFont="1" applyBorder="1"/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28" fillId="0" borderId="13" xfId="4" applyFont="1" applyBorder="1" applyAlignment="1">
      <alignment horizontal="center"/>
    </xf>
    <xf numFmtId="0" fontId="28" fillId="0" borderId="25" xfId="4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" fontId="5" fillId="7" borderId="29" xfId="0" applyNumberFormat="1" applyFont="1" applyFill="1" applyBorder="1" applyAlignment="1">
      <alignment horizontal="center" vertical="center"/>
    </xf>
    <xf numFmtId="1" fontId="5" fillId="9" borderId="29" xfId="0" applyNumberFormat="1" applyFont="1" applyFill="1" applyBorder="1" applyAlignment="1">
      <alignment horizontal="center" vertical="center"/>
    </xf>
    <xf numFmtId="0" fontId="29" fillId="0" borderId="13" xfId="0" applyFont="1" applyBorder="1"/>
    <xf numFmtId="0" fontId="15" fillId="3" borderId="69" xfId="0" applyFont="1" applyFill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0" fillId="3" borderId="11" xfId="0" applyNumberForma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5" fillId="0" borderId="1" xfId="0" applyFont="1" applyBorder="1"/>
    <xf numFmtId="49" fontId="5" fillId="0" borderId="11" xfId="0" applyNumberFormat="1" applyFont="1" applyBorder="1" applyAlignment="1">
      <alignment vertical="center"/>
    </xf>
    <xf numFmtId="0" fontId="9" fillId="7" borderId="18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1" fontId="9" fillId="9" borderId="11" xfId="0" applyNumberFormat="1" applyFont="1" applyFill="1" applyBorder="1" applyAlignment="1">
      <alignment horizontal="center" vertical="center"/>
    </xf>
    <xf numFmtId="1" fontId="9" fillId="12" borderId="11" xfId="0" applyNumberFormat="1" applyFont="1" applyFill="1" applyBorder="1" applyAlignment="1">
      <alignment horizontal="center" vertical="center"/>
    </xf>
    <xf numFmtId="1" fontId="9" fillId="12" borderId="32" xfId="0" applyNumberFormat="1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1" fontId="27" fillId="11" borderId="0" xfId="0" applyNumberFormat="1" applyFont="1" applyFill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8" fillId="13" borderId="9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16" fontId="18" fillId="13" borderId="36" xfId="12" applyNumberFormat="1" applyFont="1" applyFill="1" applyBorder="1" applyAlignment="1">
      <alignment horizontal="center" vertical="center"/>
    </xf>
    <xf numFmtId="14" fontId="18" fillId="13" borderId="0" xfId="12" applyNumberFormat="1" applyFont="1" applyFill="1" applyBorder="1" applyAlignment="1">
      <alignment horizontal="center" vertical="center"/>
    </xf>
    <xf numFmtId="1" fontId="5" fillId="14" borderId="12" xfId="0" applyNumberFormat="1" applyFont="1" applyFill="1" applyBorder="1" applyAlignment="1">
      <alignment horizontal="center" vertical="center"/>
    </xf>
    <xf numFmtId="1" fontId="5" fillId="14" borderId="16" xfId="0" applyNumberFormat="1" applyFont="1" applyFill="1" applyBorder="1" applyAlignment="1">
      <alignment horizontal="center" vertical="center"/>
    </xf>
    <xf numFmtId="1" fontId="5" fillId="14" borderId="19" xfId="0" applyNumberFormat="1" applyFont="1" applyFill="1" applyBorder="1" applyAlignment="1">
      <alignment horizontal="center" vertical="center"/>
    </xf>
    <xf numFmtId="16" fontId="18" fillId="13" borderId="8" xfId="12" applyNumberFormat="1" applyFont="1" applyFill="1" applyBorder="1" applyAlignment="1">
      <alignment horizontal="center" vertical="center"/>
    </xf>
    <xf numFmtId="16" fontId="18" fillId="13" borderId="37" xfId="12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31" fillId="0" borderId="1" xfId="0" applyFont="1" applyBorder="1"/>
    <xf numFmtId="1" fontId="0" fillId="0" borderId="0" xfId="0" applyNumberFormat="1" applyAlignment="1">
      <alignment vertical="center"/>
    </xf>
    <xf numFmtId="1" fontId="0" fillId="0" borderId="0" xfId="10" applyNumberFormat="1" applyFont="1" applyBorder="1" applyAlignment="1">
      <alignment horizontal="center"/>
    </xf>
    <xf numFmtId="1" fontId="0" fillId="0" borderId="0" xfId="10" applyNumberFormat="1" applyFont="1" applyFill="1" applyBorder="1" applyAlignment="1">
      <alignment horizontal="center"/>
    </xf>
    <xf numFmtId="1" fontId="0" fillId="0" borderId="0" xfId="0" applyNumberFormat="1"/>
    <xf numFmtId="1" fontId="32" fillId="0" borderId="0" xfId="10" applyNumberFormat="1" applyFont="1" applyBorder="1" applyAlignment="1">
      <alignment horizontal="center"/>
    </xf>
    <xf numFmtId="1" fontId="5" fillId="0" borderId="0" xfId="0" applyNumberFormat="1" applyFont="1"/>
    <xf numFmtId="0" fontId="31" fillId="0" borderId="17" xfId="0" applyFont="1" applyBorder="1"/>
    <xf numFmtId="0" fontId="31" fillId="0" borderId="11" xfId="0" applyFont="1" applyBorder="1"/>
    <xf numFmtId="49" fontId="5" fillId="0" borderId="1" xfId="0" applyNumberFormat="1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/>
    <xf numFmtId="1" fontId="5" fillId="9" borderId="16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49" fontId="18" fillId="8" borderId="23" xfId="12" applyNumberFormat="1" applyFont="1" applyFill="1" applyBorder="1" applyAlignment="1">
      <alignment horizontal="center" vertical="center"/>
    </xf>
    <xf numFmtId="49" fontId="18" fillId="10" borderId="23" xfId="12" applyNumberFormat="1" applyFont="1" applyFill="1" applyBorder="1" applyAlignment="1">
      <alignment horizontal="center"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5" borderId="36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1" xfId="0" applyFont="1" applyBorder="1"/>
    <xf numFmtId="0" fontId="11" fillId="3" borderId="56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left" vertical="center"/>
    </xf>
    <xf numFmtId="1" fontId="8" fillId="5" borderId="13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164" fontId="8" fillId="5" borderId="1" xfId="0" applyNumberFormat="1" applyFont="1" applyFill="1" applyBorder="1" applyAlignment="1">
      <alignment horizontal="center" vertical="center"/>
    </xf>
    <xf numFmtId="1" fontId="8" fillId="12" borderId="1" xfId="0" applyNumberFormat="1" applyFont="1" applyFill="1" applyBorder="1" applyAlignment="1">
      <alignment horizontal="center" vertical="center"/>
    </xf>
    <xf numFmtId="1" fontId="5" fillId="12" borderId="1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1" fontId="8" fillId="11" borderId="8" xfId="0" applyNumberFormat="1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1" fontId="8" fillId="11" borderId="10" xfId="0" applyNumberFormat="1" applyFont="1" applyFill="1" applyBorder="1" applyAlignment="1">
      <alignment horizontal="center" vertical="center"/>
    </xf>
    <xf numFmtId="1" fontId="8" fillId="11" borderId="35" xfId="0" applyNumberFormat="1" applyFont="1" applyFill="1" applyBorder="1" applyAlignment="1">
      <alignment horizontal="center" vertical="center"/>
    </xf>
    <xf numFmtId="49" fontId="18" fillId="11" borderId="71" xfId="12" applyNumberFormat="1" applyFont="1" applyFill="1" applyBorder="1" applyAlignment="1">
      <alignment horizontal="center" vertical="center"/>
    </xf>
    <xf numFmtId="49" fontId="18" fillId="11" borderId="35" xfId="12" applyNumberFormat="1" applyFont="1" applyFill="1" applyBorder="1" applyAlignment="1">
      <alignment horizontal="center" vertical="center"/>
    </xf>
    <xf numFmtId="164" fontId="9" fillId="12" borderId="16" xfId="0" applyNumberFormat="1" applyFont="1" applyFill="1" applyBorder="1" applyAlignment="1">
      <alignment horizontal="center" vertical="center"/>
    </xf>
    <xf numFmtId="1" fontId="9" fillId="12" borderId="17" xfId="0" applyNumberFormat="1" applyFont="1" applyFill="1" applyBorder="1" applyAlignment="1">
      <alignment horizontal="center" vertical="center"/>
    </xf>
    <xf numFmtId="1" fontId="9" fillId="7" borderId="15" xfId="0" applyNumberFormat="1" applyFont="1" applyFill="1" applyBorder="1" applyAlignment="1">
      <alignment horizontal="center" vertical="center"/>
    </xf>
    <xf numFmtId="0" fontId="9" fillId="7" borderId="73" xfId="0" applyFont="1" applyFill="1" applyBorder="1" applyAlignment="1">
      <alignment horizontal="left" vertical="center"/>
    </xf>
    <xf numFmtId="0" fontId="9" fillId="7" borderId="60" xfId="0" applyFont="1" applyFill="1" applyBorder="1" applyAlignment="1">
      <alignment horizontal="left" vertical="center"/>
    </xf>
    <xf numFmtId="164" fontId="9" fillId="7" borderId="60" xfId="0" applyNumberFormat="1" applyFont="1" applyFill="1" applyBorder="1" applyAlignment="1">
      <alignment horizontal="center" vertical="center"/>
    </xf>
    <xf numFmtId="1" fontId="9" fillId="7" borderId="70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21" fillId="9" borderId="13" xfId="0" applyFont="1" applyFill="1" applyBorder="1" applyAlignment="1">
      <alignment vertical="center"/>
    </xf>
    <xf numFmtId="49" fontId="21" fillId="9" borderId="1" xfId="0" applyNumberFormat="1" applyFont="1" applyFill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61" xfId="0" applyBorder="1" applyAlignment="1">
      <alignment horizontal="center" vertical="center"/>
    </xf>
    <xf numFmtId="49" fontId="0" fillId="0" borderId="68" xfId="0" applyNumberForma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49" fontId="18" fillId="10" borderId="6" xfId="12" applyNumberFormat="1" applyFont="1" applyFill="1" applyBorder="1" applyAlignment="1">
      <alignment horizontal="center" vertical="center"/>
    </xf>
    <xf numFmtId="1" fontId="5" fillId="5" borderId="21" xfId="0" applyNumberFormat="1" applyFont="1" applyFill="1" applyBorder="1" applyAlignment="1">
      <alignment horizontal="center" vertical="center"/>
    </xf>
    <xf numFmtId="1" fontId="5" fillId="5" borderId="72" xfId="0" applyNumberFormat="1" applyFont="1" applyFill="1" applyBorder="1" applyAlignment="1">
      <alignment horizontal="center" vertical="center"/>
    </xf>
    <xf numFmtId="1" fontId="5" fillId="5" borderId="13" xfId="0" applyNumberFormat="1" applyFont="1" applyFill="1" applyBorder="1" applyAlignment="1">
      <alignment horizontal="center" vertical="center"/>
    </xf>
    <xf numFmtId="1" fontId="8" fillId="11" borderId="36" xfId="0" applyNumberFormat="1" applyFont="1" applyFill="1" applyBorder="1" applyAlignment="1">
      <alignment horizontal="center" vertical="center"/>
    </xf>
    <xf numFmtId="1" fontId="5" fillId="16" borderId="1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32" fillId="0" borderId="54" xfId="0" applyFont="1" applyBorder="1" applyAlignment="1">
      <alignment vertical="center"/>
    </xf>
    <xf numFmtId="1" fontId="9" fillId="9" borderId="18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vertical="center"/>
    </xf>
    <xf numFmtId="0" fontId="11" fillId="17" borderId="22" xfId="0" applyFont="1" applyFill="1" applyBorder="1" applyAlignment="1">
      <alignment horizontal="center" vertical="center"/>
    </xf>
    <xf numFmtId="0" fontId="15" fillId="17" borderId="20" xfId="0" applyFont="1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1" fontId="5" fillId="5" borderId="29" xfId="0" applyNumberFormat="1" applyFont="1" applyFill="1" applyBorder="1" applyAlignment="1">
      <alignment horizontal="center" vertical="center"/>
    </xf>
    <xf numFmtId="1" fontId="5" fillId="7" borderId="23" xfId="0" applyNumberFormat="1" applyFont="1" applyFill="1" applyBorder="1" applyAlignment="1">
      <alignment horizontal="center" vertical="center"/>
    </xf>
    <xf numFmtId="1" fontId="5" fillId="9" borderId="13" xfId="0" applyNumberFormat="1" applyFont="1" applyFill="1" applyBorder="1" applyAlignment="1">
      <alignment horizontal="center" vertical="center"/>
    </xf>
    <xf numFmtId="1" fontId="5" fillId="5" borderId="16" xfId="0" applyNumberFormat="1" applyFont="1" applyFill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1" fillId="0" borderId="13" xfId="6" applyBorder="1" applyAlignment="1">
      <alignment horizontal="center" vertical="center"/>
    </xf>
    <xf numFmtId="0" fontId="11" fillId="0" borderId="14" xfId="6" applyBorder="1" applyAlignment="1">
      <alignment horizontal="center" vertical="center"/>
    </xf>
    <xf numFmtId="0" fontId="11" fillId="0" borderId="51" xfId="6" applyBorder="1" applyAlignment="1">
      <alignment horizontal="center" vertical="center"/>
    </xf>
    <xf numFmtId="0" fontId="11" fillId="0" borderId="14" xfId="6" applyBorder="1" applyAlignment="1">
      <alignment vertical="center"/>
    </xf>
    <xf numFmtId="0" fontId="11" fillId="0" borderId="15" xfId="6" applyBorder="1" applyAlignment="1">
      <alignment horizontal="center" vertical="center"/>
    </xf>
    <xf numFmtId="49" fontId="11" fillId="0" borderId="11" xfId="6" applyNumberFormat="1" applyBorder="1" applyAlignment="1">
      <alignment vertical="center"/>
    </xf>
    <xf numFmtId="0" fontId="11" fillId="0" borderId="1" xfId="6" applyBorder="1" applyAlignment="1">
      <alignment vertical="center"/>
    </xf>
    <xf numFmtId="0" fontId="0" fillId="17" borderId="1" xfId="0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17" borderId="22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0" fillId="0" borderId="17" xfId="0" applyBorder="1"/>
    <xf numFmtId="49" fontId="0" fillId="0" borderId="1" xfId="0" applyNumberFormat="1" applyBorder="1" applyAlignment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49" fontId="0" fillId="18" borderId="1" xfId="0" applyNumberFormat="1" applyFill="1" applyBorder="1" applyAlignment="1">
      <alignment vertical="center"/>
    </xf>
    <xf numFmtId="1" fontId="8" fillId="15" borderId="0" xfId="0" applyNumberFormat="1" applyFont="1" applyFill="1" applyAlignment="1">
      <alignment horizontal="center" vertical="center"/>
    </xf>
    <xf numFmtId="0" fontId="5" fillId="0" borderId="70" xfId="0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49" fontId="0" fillId="17" borderId="11" xfId="0" applyNumberFormat="1" applyFill="1" applyBorder="1" applyAlignment="1">
      <alignment vertical="center"/>
    </xf>
    <xf numFmtId="0" fontId="0" fillId="17" borderId="13" xfId="0" applyFill="1" applyBorder="1" applyAlignment="1">
      <alignment horizontal="center" vertical="center"/>
    </xf>
    <xf numFmtId="0" fontId="0" fillId="17" borderId="14" xfId="0" applyFill="1" applyBorder="1" applyAlignment="1">
      <alignment vertical="center"/>
    </xf>
    <xf numFmtId="49" fontId="5" fillId="17" borderId="11" xfId="0" applyNumberFormat="1" applyFont="1" applyFill="1" applyBorder="1" applyAlignment="1">
      <alignment vertical="center"/>
    </xf>
    <xf numFmtId="0" fontId="0" fillId="17" borderId="15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51" xfId="0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15" fillId="17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19" borderId="1" xfId="0" applyFill="1" applyBorder="1" applyAlignment="1">
      <alignment vertical="center"/>
    </xf>
    <xf numFmtId="49" fontId="5" fillId="19" borderId="11" xfId="0" applyNumberFormat="1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49" fontId="0" fillId="19" borderId="11" xfId="0" applyNumberFormat="1" applyFill="1" applyBorder="1" applyAlignment="1">
      <alignment vertical="center"/>
    </xf>
    <xf numFmtId="0" fontId="0" fillId="0" borderId="51" xfId="0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1" fontId="5" fillId="16" borderId="15" xfId="0" applyNumberFormat="1" applyFont="1" applyFill="1" applyBorder="1" applyAlignment="1">
      <alignment horizontal="center" vertical="center"/>
    </xf>
    <xf numFmtId="1" fontId="9" fillId="9" borderId="70" xfId="0" applyNumberFormat="1" applyFont="1" applyFill="1" applyBorder="1" applyAlignment="1">
      <alignment horizontal="center" vertical="center"/>
    </xf>
    <xf numFmtId="0" fontId="9" fillId="16" borderId="74" xfId="0" applyFont="1" applyFill="1" applyBorder="1" applyAlignment="1">
      <alignment horizontal="center" vertical="center"/>
    </xf>
    <xf numFmtId="1" fontId="5" fillId="16" borderId="11" xfId="0" applyNumberFormat="1" applyFont="1" applyFill="1" applyBorder="1" applyAlignment="1">
      <alignment horizontal="center" vertical="center"/>
    </xf>
    <xf numFmtId="1" fontId="5" fillId="16" borderId="0" xfId="0" applyNumberFormat="1" applyFont="1" applyFill="1" applyAlignment="1">
      <alignment horizontal="center" vertical="center"/>
    </xf>
    <xf numFmtId="1" fontId="5" fillId="16" borderId="74" xfId="0" applyNumberFormat="1" applyFont="1" applyFill="1" applyBorder="1" applyAlignment="1">
      <alignment horizontal="center" vertical="center"/>
    </xf>
    <xf numFmtId="49" fontId="18" fillId="8" borderId="72" xfId="12" applyNumberFormat="1" applyFont="1" applyFill="1" applyBorder="1" applyAlignment="1">
      <alignment horizontal="center" vertical="center"/>
    </xf>
    <xf numFmtId="1" fontId="5" fillId="9" borderId="60" xfId="0" applyNumberFormat="1" applyFont="1" applyFill="1" applyBorder="1" applyAlignment="1">
      <alignment horizontal="center" vertical="center"/>
    </xf>
    <xf numFmtId="1" fontId="5" fillId="9" borderId="59" xfId="0" applyNumberFormat="1" applyFont="1" applyFill="1" applyBorder="1" applyAlignment="1">
      <alignment horizontal="center" vertical="center"/>
    </xf>
    <xf numFmtId="0" fontId="9" fillId="16" borderId="0" xfId="0" applyFont="1" applyFill="1" applyAlignment="1">
      <alignment horizontal="left" vertical="center"/>
    </xf>
    <xf numFmtId="164" fontId="9" fillId="16" borderId="0" xfId="0" applyNumberFormat="1" applyFont="1" applyFill="1" applyAlignment="1">
      <alignment horizontal="center" vertical="center"/>
    </xf>
    <xf numFmtId="1" fontId="9" fillId="16" borderId="0" xfId="0" applyNumberFormat="1" applyFont="1" applyFill="1" applyAlignment="1">
      <alignment horizontal="center" vertical="center"/>
    </xf>
    <xf numFmtId="1" fontId="9" fillId="9" borderId="32" xfId="0" applyNumberFormat="1" applyFont="1" applyFill="1" applyBorder="1" applyAlignment="1">
      <alignment horizontal="center" vertical="center"/>
    </xf>
    <xf numFmtId="1" fontId="5" fillId="9" borderId="33" xfId="0" applyNumberFormat="1" applyFont="1" applyFill="1" applyBorder="1" applyAlignment="1">
      <alignment horizontal="center" vertical="center"/>
    </xf>
    <xf numFmtId="1" fontId="5" fillId="9" borderId="2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7" xfId="0" applyFill="1" applyBorder="1"/>
    <xf numFmtId="0" fontId="34" fillId="0" borderId="4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6" xfId="0" applyFont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47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0" fillId="0" borderId="47" xfId="0" applyBorder="1"/>
    <xf numFmtId="0" fontId="0" fillId="0" borderId="35" xfId="0" applyBorder="1"/>
    <xf numFmtId="0" fontId="0" fillId="0" borderId="0" xfId="0" applyAlignment="1">
      <alignment horizontal="left" vertical="center" wrapText="1"/>
    </xf>
    <xf numFmtId="0" fontId="0" fillId="0" borderId="6" xfId="0" applyBorder="1"/>
    <xf numFmtId="0" fontId="21" fillId="0" borderId="0" xfId="0" applyFont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left" vertical="center"/>
    </xf>
    <xf numFmtId="16" fontId="18" fillId="11" borderId="68" xfId="12" applyNumberFormat="1" applyFont="1" applyFill="1" applyBorder="1" applyAlignment="1">
      <alignment horizontal="center" vertical="center"/>
    </xf>
    <xf numFmtId="16" fontId="18" fillId="11" borderId="24" xfId="12" applyNumberFormat="1" applyFont="1" applyFill="1" applyBorder="1" applyAlignment="1">
      <alignment horizontal="center" vertical="center"/>
    </xf>
    <xf numFmtId="165" fontId="8" fillId="11" borderId="67" xfId="0" applyNumberFormat="1" applyFont="1" applyFill="1" applyBorder="1" applyAlignment="1">
      <alignment horizontal="center" vertical="center"/>
    </xf>
    <xf numFmtId="165" fontId="8" fillId="11" borderId="28" xfId="0" applyNumberFormat="1" applyFont="1" applyFill="1" applyBorder="1" applyAlignment="1">
      <alignment horizontal="center" vertical="center"/>
    </xf>
    <xf numFmtId="165" fontId="8" fillId="11" borderId="68" xfId="0" applyNumberFormat="1" applyFont="1" applyFill="1" applyBorder="1" applyAlignment="1">
      <alignment horizontal="center" vertical="center"/>
    </xf>
    <xf numFmtId="165" fontId="8" fillId="11" borderId="24" xfId="0" applyNumberFormat="1" applyFont="1" applyFill="1" applyBorder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5" fontId="8" fillId="11" borderId="5" xfId="0" applyNumberFormat="1" applyFont="1" applyFill="1" applyBorder="1" applyAlignment="1">
      <alignment horizontal="center" vertical="center"/>
    </xf>
    <xf numFmtId="165" fontId="8" fillId="11" borderId="7" xfId="0" applyNumberFormat="1" applyFont="1" applyFill="1" applyBorder="1" applyAlignment="1">
      <alignment horizontal="center" vertical="center"/>
    </xf>
    <xf numFmtId="16" fontId="18" fillId="11" borderId="0" xfId="12" applyNumberFormat="1" applyFont="1" applyFill="1" applyBorder="1" applyAlignment="1">
      <alignment horizontal="center" vertical="center"/>
    </xf>
    <xf numFmtId="16" fontId="18" fillId="11" borderId="7" xfId="12" applyNumberFormat="1" applyFont="1" applyFill="1" applyBorder="1" applyAlignment="1">
      <alignment horizontal="center" vertical="center"/>
    </xf>
    <xf numFmtId="165" fontId="9" fillId="11" borderId="68" xfId="0" applyNumberFormat="1" applyFont="1" applyFill="1" applyBorder="1" applyAlignment="1">
      <alignment horizontal="center" vertical="center"/>
    </xf>
    <xf numFmtId="165" fontId="9" fillId="11" borderId="24" xfId="0" applyNumberFormat="1" applyFont="1" applyFill="1" applyBorder="1" applyAlignment="1">
      <alignment horizontal="center" vertical="center"/>
    </xf>
    <xf numFmtId="16" fontId="18" fillId="11" borderId="53" xfId="12" applyNumberFormat="1" applyFont="1" applyFill="1" applyBorder="1" applyAlignment="1">
      <alignment horizontal="center" vertical="center"/>
    </xf>
    <xf numFmtId="165" fontId="8" fillId="11" borderId="48" xfId="0" applyNumberFormat="1" applyFont="1" applyFill="1" applyBorder="1" applyAlignment="1">
      <alignment horizontal="center" vertical="center"/>
    </xf>
    <xf numFmtId="165" fontId="8" fillId="11" borderId="53" xfId="0" applyNumberFormat="1" applyFont="1" applyFill="1" applyBorder="1" applyAlignment="1">
      <alignment horizontal="center" vertical="center"/>
    </xf>
    <xf numFmtId="165" fontId="8" fillId="11" borderId="29" xfId="0" applyNumberFormat="1" applyFont="1" applyFill="1" applyBorder="1" applyAlignment="1">
      <alignment horizontal="center" vertical="center"/>
    </xf>
    <xf numFmtId="165" fontId="8" fillId="11" borderId="23" xfId="0" applyNumberFormat="1" applyFont="1" applyFill="1" applyBorder="1" applyAlignment="1">
      <alignment horizontal="center" vertical="center"/>
    </xf>
    <xf numFmtId="165" fontId="8" fillId="11" borderId="3" xfId="0" applyNumberFormat="1" applyFont="1" applyFill="1" applyBorder="1" applyAlignment="1">
      <alignment horizontal="center" vertical="center"/>
    </xf>
    <xf numFmtId="165" fontId="8" fillId="11" borderId="6" xfId="0" applyNumberFormat="1" applyFont="1" applyFill="1" applyBorder="1" applyAlignment="1">
      <alignment horizontal="center" vertical="center"/>
    </xf>
    <xf numFmtId="165" fontId="8" fillId="11" borderId="43" xfId="0" applyNumberFormat="1" applyFont="1" applyFill="1" applyBorder="1" applyAlignment="1">
      <alignment horizontal="center" vertical="center"/>
    </xf>
    <xf numFmtId="165" fontId="8" fillId="11" borderId="47" xfId="0" applyNumberFormat="1" applyFont="1" applyFill="1" applyBorder="1" applyAlignment="1">
      <alignment horizontal="center" vertical="center"/>
    </xf>
    <xf numFmtId="16" fontId="18" fillId="11" borderId="23" xfId="12" applyNumberFormat="1" applyFont="1" applyFill="1" applyBorder="1" applyAlignment="1">
      <alignment horizontal="center" vertical="center"/>
    </xf>
    <xf numFmtId="16" fontId="18" fillId="11" borderId="6" xfId="12" applyNumberFormat="1" applyFont="1" applyFill="1" applyBorder="1" applyAlignment="1">
      <alignment horizontal="center" vertical="center"/>
    </xf>
    <xf numFmtId="16" fontId="18" fillId="11" borderId="47" xfId="12" applyNumberFormat="1" applyFont="1" applyFill="1" applyBorder="1" applyAlignment="1">
      <alignment horizontal="center" vertical="center"/>
    </xf>
    <xf numFmtId="16" fontId="18" fillId="10" borderId="6" xfId="12" applyNumberFormat="1" applyFont="1" applyFill="1" applyBorder="1" applyAlignment="1">
      <alignment horizontal="center" vertical="center"/>
    </xf>
    <xf numFmtId="16" fontId="18" fillId="10" borderId="24" xfId="12" applyNumberFormat="1" applyFont="1" applyFill="1" applyBorder="1" applyAlignment="1">
      <alignment horizontal="center" vertical="center"/>
    </xf>
    <xf numFmtId="165" fontId="8" fillId="10" borderId="67" xfId="0" applyNumberFormat="1" applyFont="1" applyFill="1" applyBorder="1" applyAlignment="1">
      <alignment horizontal="center" vertical="center"/>
    </xf>
    <xf numFmtId="165" fontId="8" fillId="10" borderId="28" xfId="0" applyNumberFormat="1" applyFont="1" applyFill="1" applyBorder="1" applyAlignment="1">
      <alignment horizontal="center" vertical="center"/>
    </xf>
    <xf numFmtId="165" fontId="8" fillId="10" borderId="68" xfId="0" applyNumberFormat="1" applyFont="1" applyFill="1" applyBorder="1" applyAlignment="1">
      <alignment horizontal="center" vertical="center"/>
    </xf>
    <xf numFmtId="165" fontId="8" fillId="10" borderId="24" xfId="0" applyNumberFormat="1" applyFont="1" applyFill="1" applyBorder="1" applyAlignment="1">
      <alignment horizontal="center" vertical="center"/>
    </xf>
    <xf numFmtId="16" fontId="18" fillId="10" borderId="68" xfId="12" applyNumberFormat="1" applyFont="1" applyFill="1" applyBorder="1" applyAlignment="1">
      <alignment horizontal="center" vertical="center"/>
    </xf>
    <xf numFmtId="165" fontId="8" fillId="10" borderId="29" xfId="0" applyNumberFormat="1" applyFont="1" applyFill="1" applyBorder="1" applyAlignment="1">
      <alignment horizontal="center" vertical="center"/>
    </xf>
    <xf numFmtId="165" fontId="8" fillId="10" borderId="23" xfId="0" applyNumberFormat="1" applyFont="1" applyFill="1" applyBorder="1" applyAlignment="1">
      <alignment horizontal="center" vertical="center"/>
    </xf>
    <xf numFmtId="16" fontId="18" fillId="10" borderId="23" xfId="12" applyNumberFormat="1" applyFont="1" applyFill="1" applyBorder="1" applyAlignment="1">
      <alignment horizontal="center" vertical="center"/>
    </xf>
    <xf numFmtId="165" fontId="8" fillId="10" borderId="3" xfId="0" applyNumberFormat="1" applyFont="1" applyFill="1" applyBorder="1" applyAlignment="1">
      <alignment horizontal="center" vertical="center"/>
    </xf>
    <xf numFmtId="165" fontId="8" fillId="10" borderId="6" xfId="0" applyNumberFormat="1" applyFont="1" applyFill="1" applyBorder="1" applyAlignment="1">
      <alignment horizontal="center" vertical="center"/>
    </xf>
    <xf numFmtId="165" fontId="8" fillId="10" borderId="5" xfId="0" applyNumberFormat="1" applyFont="1" applyFill="1" applyBorder="1" applyAlignment="1">
      <alignment horizontal="center" vertical="center"/>
    </xf>
    <xf numFmtId="165" fontId="8" fillId="10" borderId="7" xfId="0" applyNumberFormat="1" applyFont="1" applyFill="1" applyBorder="1" applyAlignment="1">
      <alignment horizontal="center" vertical="center"/>
    </xf>
    <xf numFmtId="165" fontId="9" fillId="10" borderId="68" xfId="0" applyNumberFormat="1" applyFont="1" applyFill="1" applyBorder="1" applyAlignment="1">
      <alignment horizontal="center" vertical="center"/>
    </xf>
    <xf numFmtId="165" fontId="9" fillId="10" borderId="24" xfId="0" applyNumberFormat="1" applyFont="1" applyFill="1" applyBorder="1" applyAlignment="1">
      <alignment horizontal="center" vertical="center"/>
    </xf>
    <xf numFmtId="16" fontId="18" fillId="10" borderId="7" xfId="12" applyNumberFormat="1" applyFont="1" applyFill="1" applyBorder="1" applyAlignment="1">
      <alignment horizontal="center" vertical="center"/>
    </xf>
    <xf numFmtId="164" fontId="18" fillId="8" borderId="60" xfId="12" applyNumberFormat="1" applyFont="1" applyFill="1" applyBorder="1" applyAlignment="1">
      <alignment horizontal="center" vertical="center"/>
    </xf>
    <xf numFmtId="164" fontId="18" fillId="8" borderId="23" xfId="12" applyNumberFormat="1" applyFont="1" applyFill="1" applyBorder="1" applyAlignment="1">
      <alignment horizontal="center" vertical="center"/>
    </xf>
    <xf numFmtId="164" fontId="18" fillId="8" borderId="16" xfId="12" applyNumberFormat="1" applyFont="1" applyFill="1" applyBorder="1" applyAlignment="1">
      <alignment horizontal="center" vertical="center"/>
    </xf>
    <xf numFmtId="164" fontId="18" fillId="8" borderId="73" xfId="12" applyNumberFormat="1" applyFont="1" applyFill="1" applyBorder="1" applyAlignment="1">
      <alignment horizontal="center" vertical="center"/>
    </xf>
    <xf numFmtId="164" fontId="18" fillId="8" borderId="53" xfId="12" applyNumberFormat="1" applyFont="1" applyFill="1" applyBorder="1" applyAlignment="1">
      <alignment horizontal="center" vertical="center"/>
    </xf>
    <xf numFmtId="164" fontId="18" fillId="6" borderId="23" xfId="12" applyNumberFormat="1" applyFont="1" applyFill="1" applyBorder="1" applyAlignment="1">
      <alignment horizontal="center" vertical="center"/>
    </xf>
    <xf numFmtId="164" fontId="18" fillId="6" borderId="16" xfId="12" applyNumberFormat="1" applyFont="1" applyFill="1" applyBorder="1" applyAlignment="1">
      <alignment horizontal="center" vertical="center"/>
    </xf>
    <xf numFmtId="164" fontId="18" fillId="6" borderId="60" xfId="12" applyNumberFormat="1" applyFont="1" applyFill="1" applyBorder="1" applyAlignment="1">
      <alignment horizontal="center" vertical="center"/>
    </xf>
    <xf numFmtId="16" fontId="18" fillId="6" borderId="68" xfId="12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18" fillId="6" borderId="67" xfId="0" applyNumberFormat="1" applyFont="1" applyFill="1" applyBorder="1" applyAlignment="1">
      <alignment horizontal="center" vertical="center"/>
    </xf>
    <xf numFmtId="165" fontId="18" fillId="6" borderId="68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Alignment="1">
      <alignment horizontal="center" vertical="center"/>
    </xf>
    <xf numFmtId="1" fontId="5" fillId="7" borderId="60" xfId="0" applyNumberFormat="1" applyFont="1" applyFill="1" applyBorder="1" applyAlignment="1">
      <alignment horizontal="center" vertical="center"/>
    </xf>
    <xf numFmtId="49" fontId="18" fillId="6" borderId="75" xfId="12" applyNumberFormat="1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1" fontId="5" fillId="7" borderId="12" xfId="0" applyNumberFormat="1" applyFont="1" applyFill="1" applyBorder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5" fillId="7" borderId="59" xfId="0" applyNumberFormat="1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14" fontId="8" fillId="16" borderId="0" xfId="0" applyNumberFormat="1" applyFont="1" applyFill="1" applyAlignment="1">
      <alignment horizontal="center" vertical="center"/>
    </xf>
    <xf numFmtId="1" fontId="8" fillId="16" borderId="0" xfId="0" applyNumberFormat="1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164" fontId="8" fillId="16" borderId="0" xfId="0" applyNumberFormat="1" applyFont="1" applyFill="1" applyAlignment="1">
      <alignment horizontal="center" vertical="center"/>
    </xf>
    <xf numFmtId="0" fontId="8" fillId="16" borderId="68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16" borderId="57" xfId="0" applyFont="1" applyFill="1" applyBorder="1" applyAlignment="1">
      <alignment horizontal="center" vertical="center"/>
    </xf>
    <xf numFmtId="1" fontId="8" fillId="16" borderId="68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49" fontId="18" fillId="10" borderId="16" xfId="12" applyNumberFormat="1" applyFont="1" applyFill="1" applyBorder="1" applyAlignment="1">
      <alignment horizontal="center" vertical="center"/>
    </xf>
    <xf numFmtId="166" fontId="8" fillId="9" borderId="1" xfId="0" applyNumberFormat="1" applyFont="1" applyFill="1" applyBorder="1" applyAlignment="1">
      <alignment horizontal="center" vertical="center"/>
    </xf>
    <xf numFmtId="166" fontId="5" fillId="9" borderId="16" xfId="0" applyNumberFormat="1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5" fillId="9" borderId="13" xfId="0" applyNumberFormat="1" applyFont="1" applyFill="1" applyBorder="1" applyAlignment="1">
      <alignment horizontal="center" vertical="center"/>
    </xf>
    <xf numFmtId="166" fontId="5" fillId="9" borderId="15" xfId="0" applyNumberFormat="1" applyFont="1" applyFill="1" applyBorder="1" applyAlignment="1">
      <alignment horizontal="center" vertical="center"/>
    </xf>
    <xf numFmtId="1" fontId="5" fillId="9" borderId="23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1" fontId="5" fillId="7" borderId="28" xfId="0" applyNumberFormat="1" applyFont="1" applyFill="1" applyBorder="1" applyAlignment="1">
      <alignment horizontal="center" vertical="center"/>
    </xf>
    <xf numFmtId="49" fontId="18" fillId="6" borderId="16" xfId="12" applyNumberFormat="1" applyFont="1" applyFill="1" applyBorder="1" applyAlignment="1">
      <alignment horizontal="center" vertical="center"/>
    </xf>
    <xf numFmtId="49" fontId="18" fillId="6" borderId="17" xfId="12" applyNumberFormat="1" applyFont="1" applyFill="1" applyBorder="1" applyAlignment="1">
      <alignment horizontal="center" vertical="center"/>
    </xf>
    <xf numFmtId="49" fontId="18" fillId="6" borderId="12" xfId="12" applyNumberFormat="1" applyFont="1" applyFill="1" applyBorder="1" applyAlignment="1">
      <alignment horizontal="center" vertical="center"/>
    </xf>
    <xf numFmtId="1" fontId="8" fillId="6" borderId="57" xfId="0" applyNumberFormat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49" fontId="18" fillId="8" borderId="6" xfId="12" applyNumberFormat="1" applyFont="1" applyFill="1" applyBorder="1" applyAlignment="1">
      <alignment horizontal="center" vertical="center"/>
    </xf>
    <xf numFmtId="49" fontId="18" fillId="8" borderId="68" xfId="12" applyNumberFormat="1" applyFont="1" applyFill="1" applyBorder="1" applyAlignment="1">
      <alignment horizontal="center" vertical="center"/>
    </xf>
    <xf numFmtId="49" fontId="18" fillId="8" borderId="24" xfId="12" applyNumberFormat="1" applyFont="1" applyFill="1" applyBorder="1" applyAlignment="1">
      <alignment horizontal="center" vertical="center"/>
    </xf>
    <xf numFmtId="49" fontId="18" fillId="10" borderId="9" xfId="12" applyNumberFormat="1" applyFont="1" applyFill="1" applyBorder="1" applyAlignment="1">
      <alignment horizontal="center" vertical="center"/>
    </xf>
    <xf numFmtId="16" fontId="18" fillId="10" borderId="0" xfId="12" applyNumberFormat="1" applyFont="1" applyFill="1" applyBorder="1" applyAlignment="1">
      <alignment horizontal="center" vertical="center"/>
    </xf>
    <xf numFmtId="49" fontId="18" fillId="10" borderId="0" xfId="12" applyNumberFormat="1" applyFont="1" applyFill="1" applyBorder="1" applyAlignment="1">
      <alignment horizontal="center" vertical="center"/>
    </xf>
    <xf numFmtId="49" fontId="18" fillId="6" borderId="9" xfId="12" applyNumberFormat="1" applyFont="1" applyFill="1" applyBorder="1" applyAlignment="1">
      <alignment horizontal="center" vertical="center"/>
    </xf>
    <xf numFmtId="164" fontId="18" fillId="6" borderId="68" xfId="12" applyNumberFormat="1" applyFont="1" applyFill="1" applyBorder="1" applyAlignment="1">
      <alignment horizontal="center" vertical="center"/>
    </xf>
    <xf numFmtId="164" fontId="18" fillId="6" borderId="24" xfId="12" applyNumberFormat="1" applyFont="1" applyFill="1" applyBorder="1" applyAlignment="1">
      <alignment horizontal="center" vertical="center"/>
    </xf>
    <xf numFmtId="1" fontId="9" fillId="5" borderId="18" xfId="0" applyNumberFormat="1" applyFont="1" applyFill="1" applyBorder="1" applyAlignment="1">
      <alignment horizontal="center" vertical="center"/>
    </xf>
    <xf numFmtId="1" fontId="9" fillId="5" borderId="16" xfId="0" applyNumberFormat="1" applyFont="1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64" fontId="18" fillId="6" borderId="6" xfId="12" applyNumberFormat="1" applyFont="1" applyFill="1" applyBorder="1" applyAlignment="1">
      <alignment horizontal="center" vertical="center"/>
    </xf>
    <xf numFmtId="164" fontId="18" fillId="6" borderId="69" xfId="12" applyNumberFormat="1" applyFont="1" applyFill="1" applyBorder="1" applyAlignment="1">
      <alignment horizontal="center" vertical="center"/>
    </xf>
    <xf numFmtId="164" fontId="18" fillId="6" borderId="12" xfId="12" applyNumberFormat="1" applyFont="1" applyFill="1" applyBorder="1" applyAlignment="1">
      <alignment horizontal="center" vertical="center"/>
    </xf>
    <xf numFmtId="49" fontId="18" fillId="6" borderId="77" xfId="12" applyNumberFormat="1" applyFont="1" applyFill="1" applyBorder="1" applyAlignment="1">
      <alignment horizontal="center" vertical="center"/>
    </xf>
    <xf numFmtId="164" fontId="18" fillId="6" borderId="17" xfId="12" applyNumberFormat="1" applyFont="1" applyFill="1" applyBorder="1" applyAlignment="1">
      <alignment horizontal="center" vertical="center"/>
    </xf>
    <xf numFmtId="164" fontId="18" fillId="6" borderId="78" xfId="12" applyNumberFormat="1" applyFont="1" applyFill="1" applyBorder="1" applyAlignment="1">
      <alignment horizontal="center" vertical="center"/>
    </xf>
    <xf numFmtId="164" fontId="18" fillId="6" borderId="79" xfId="12" applyNumberFormat="1" applyFont="1" applyFill="1" applyBorder="1" applyAlignment="1">
      <alignment horizontal="center" vertical="center"/>
    </xf>
    <xf numFmtId="49" fontId="18" fillId="8" borderId="21" xfId="12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49" fontId="18" fillId="6" borderId="37" xfId="12" applyNumberFormat="1" applyFont="1" applyFill="1" applyBorder="1" applyAlignment="1">
      <alignment horizontal="center" vertical="center"/>
    </xf>
    <xf numFmtId="49" fontId="18" fillId="11" borderId="72" xfId="12" applyNumberFormat="1" applyFont="1" applyFill="1" applyBorder="1" applyAlignment="1">
      <alignment horizontal="center" vertical="center"/>
    </xf>
    <xf numFmtId="16" fontId="18" fillId="6" borderId="0" xfId="12" applyNumberFormat="1" applyFont="1" applyFill="1" applyBorder="1" applyAlignment="1">
      <alignment horizontal="center" vertical="center"/>
    </xf>
    <xf numFmtId="49" fontId="18" fillId="6" borderId="0" xfId="12" applyNumberFormat="1" applyFont="1" applyFill="1" applyBorder="1" applyAlignment="1">
      <alignment horizontal="center" vertical="center"/>
    </xf>
    <xf numFmtId="1" fontId="5" fillId="7" borderId="2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 vertical="center"/>
    </xf>
    <xf numFmtId="49" fontId="18" fillId="10" borderId="68" xfId="12" applyNumberFormat="1" applyFont="1" applyFill="1" applyBorder="1" applyAlignment="1">
      <alignment horizontal="center" vertical="center"/>
    </xf>
    <xf numFmtId="49" fontId="18" fillId="10" borderId="12" xfId="12" applyNumberFormat="1" applyFont="1" applyFill="1" applyBorder="1" applyAlignment="1">
      <alignment horizontal="center" vertical="center"/>
    </xf>
    <xf numFmtId="166" fontId="5" fillId="5" borderId="16" xfId="0" applyNumberFormat="1" applyFont="1" applyFill="1" applyBorder="1" applyAlignment="1">
      <alignment horizontal="center" vertical="center"/>
    </xf>
    <xf numFmtId="49" fontId="18" fillId="10" borderId="57" xfId="12" applyNumberFormat="1" applyFont="1" applyFill="1" applyBorder="1" applyAlignment="1">
      <alignment horizontal="center" vertical="center"/>
    </xf>
    <xf numFmtId="1" fontId="5" fillId="11" borderId="1" xfId="0" applyNumberFormat="1" applyFont="1" applyFill="1" applyBorder="1" applyAlignment="1">
      <alignment horizontal="center" vertical="center"/>
    </xf>
    <xf numFmtId="49" fontId="18" fillId="8" borderId="0" xfId="12" applyNumberFormat="1" applyFont="1" applyFill="1" applyBorder="1" applyAlignment="1">
      <alignment horizontal="center" vertical="center"/>
    </xf>
    <xf numFmtId="49" fontId="18" fillId="8" borderId="9" xfId="12" applyNumberFormat="1" applyFont="1" applyFill="1" applyBorder="1" applyAlignment="1">
      <alignment horizontal="center" vertical="center"/>
    </xf>
    <xf numFmtId="49" fontId="18" fillId="6" borderId="80" xfId="12" applyNumberFormat="1" applyFont="1" applyFill="1" applyBorder="1" applyAlignment="1">
      <alignment horizontal="center" vertical="center"/>
    </xf>
    <xf numFmtId="49" fontId="18" fillId="6" borderId="71" xfId="12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49" fontId="5" fillId="7" borderId="11" xfId="0" applyNumberFormat="1" applyFont="1" applyFill="1" applyBorder="1" applyAlignment="1">
      <alignment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5" fillId="7" borderId="13" xfId="0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0" fillId="17" borderId="1" xfId="0" applyNumberFormat="1" applyFill="1" applyBorder="1" applyAlignment="1">
      <alignment vertical="center"/>
    </xf>
    <xf numFmtId="49" fontId="5" fillId="17" borderId="1" xfId="0" applyNumberFormat="1" applyFont="1" applyFill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1" xfId="0" applyNumberFormat="1" applyFont="1" applyBorder="1" applyAlignment="1">
      <alignment vertical="center"/>
    </xf>
    <xf numFmtId="0" fontId="36" fillId="0" borderId="13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33" fillId="3" borderId="14" xfId="0" applyFont="1" applyFill="1" applyBorder="1" applyAlignment="1">
      <alignment vertical="center"/>
    </xf>
    <xf numFmtId="0" fontId="0" fillId="3" borderId="15" xfId="0" applyFill="1" applyBorder="1" applyAlignment="1">
      <alignment horizontal="center"/>
    </xf>
    <xf numFmtId="0" fontId="36" fillId="0" borderId="11" xfId="0" applyFont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3" borderId="1" xfId="0" applyFont="1" applyFill="1" applyBorder="1" applyAlignment="1">
      <alignment vertical="center"/>
    </xf>
    <xf numFmtId="49" fontId="36" fillId="3" borderId="11" xfId="0" applyNumberFormat="1" applyFont="1" applyFill="1" applyBorder="1" applyAlignment="1">
      <alignment vertical="center"/>
    </xf>
    <xf numFmtId="0" fontId="36" fillId="3" borderId="13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vertical="center"/>
    </xf>
    <xf numFmtId="0" fontId="36" fillId="3" borderId="13" xfId="0" applyFont="1" applyFill="1" applyBorder="1" applyAlignment="1">
      <alignment horizontal="left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vertical="center"/>
    </xf>
    <xf numFmtId="49" fontId="18" fillId="6" borderId="81" xfId="12" applyNumberFormat="1" applyFont="1" applyFill="1" applyBorder="1" applyAlignment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166" fontId="5" fillId="5" borderId="0" xfId="0" applyNumberFormat="1" applyFont="1" applyFill="1" applyAlignment="1">
      <alignment horizontal="center" vertical="center"/>
    </xf>
    <xf numFmtId="165" fontId="8" fillId="10" borderId="0" xfId="0" applyNumberFormat="1" applyFont="1" applyFill="1" applyAlignment="1">
      <alignment vertical="center"/>
    </xf>
    <xf numFmtId="165" fontId="8" fillId="10" borderId="24" xfId="0" applyNumberFormat="1" applyFont="1" applyFill="1" applyBorder="1" applyAlignment="1">
      <alignment vertical="center"/>
    </xf>
    <xf numFmtId="165" fontId="8" fillId="10" borderId="68" xfId="0" applyNumberFormat="1" applyFont="1" applyFill="1" applyBorder="1" applyAlignment="1">
      <alignment vertical="center"/>
    </xf>
    <xf numFmtId="49" fontId="18" fillId="6" borderId="82" xfId="12" applyNumberFormat="1" applyFont="1" applyFill="1" applyBorder="1" applyAlignment="1">
      <alignment horizontal="center" vertical="center"/>
    </xf>
    <xf numFmtId="165" fontId="8" fillId="6" borderId="4" xfId="0" applyNumberFormat="1" applyFont="1" applyFill="1" applyBorder="1" applyAlignment="1">
      <alignment horizontal="center" vertical="center"/>
    </xf>
    <xf numFmtId="49" fontId="18" fillId="6" borderId="57" xfId="12" applyNumberFormat="1" applyFont="1" applyFill="1" applyBorder="1" applyAlignment="1">
      <alignment horizontal="center" vertical="center"/>
    </xf>
    <xf numFmtId="1" fontId="9" fillId="7" borderId="22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center" vertical="center"/>
    </xf>
    <xf numFmtId="164" fontId="18" fillId="8" borderId="68" xfId="12" applyNumberFormat="1" applyFont="1" applyFill="1" applyBorder="1" applyAlignment="1">
      <alignment horizontal="center" vertical="center"/>
    </xf>
    <xf numFmtId="164" fontId="18" fillId="8" borderId="17" xfId="12" applyNumberFormat="1" applyFont="1" applyFill="1" applyBorder="1" applyAlignment="1">
      <alignment horizontal="center" vertical="center"/>
    </xf>
    <xf numFmtId="164" fontId="18" fillId="8" borderId="76" xfId="12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49" fontId="18" fillId="10" borderId="72" xfId="12" applyNumberFormat="1" applyFont="1" applyFill="1" applyBorder="1" applyAlignment="1">
      <alignment horizontal="center" vertical="center"/>
    </xf>
    <xf numFmtId="1" fontId="5" fillId="5" borderId="23" xfId="0" applyNumberFormat="1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65" fontId="9" fillId="10" borderId="0" xfId="0" applyNumberFormat="1" applyFont="1" applyFill="1" applyAlignment="1">
      <alignment horizontal="center" vertical="center"/>
    </xf>
    <xf numFmtId="49" fontId="18" fillId="6" borderId="72" xfId="12" applyNumberFormat="1" applyFont="1" applyFill="1" applyBorder="1" applyAlignment="1">
      <alignment horizontal="center" vertical="center"/>
    </xf>
    <xf numFmtId="1" fontId="5" fillId="5" borderId="60" xfId="0" applyNumberFormat="1" applyFont="1" applyFill="1" applyBorder="1" applyAlignment="1">
      <alignment horizontal="center" vertical="center"/>
    </xf>
    <xf numFmtId="0" fontId="0" fillId="20" borderId="1" xfId="0" applyFill="1" applyBorder="1" applyAlignment="1">
      <alignment vertical="center"/>
    </xf>
    <xf numFmtId="49" fontId="0" fillId="20" borderId="11" xfId="0" applyNumberFormat="1" applyFill="1" applyBorder="1" applyAlignment="1">
      <alignment vertical="center"/>
    </xf>
    <xf numFmtId="0" fontId="5" fillId="0" borderId="44" xfId="0" applyFont="1" applyBorder="1"/>
    <xf numFmtId="0" fontId="12" fillId="2" borderId="3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24" fillId="6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9" fillId="12" borderId="16" xfId="0" applyNumberFormat="1" applyFont="1" applyFill="1" applyBorder="1" applyAlignment="1">
      <alignment horizontal="center" vertical="center"/>
    </xf>
    <xf numFmtId="0" fontId="0" fillId="21" borderId="1" xfId="0" applyFill="1" applyBorder="1" applyAlignment="1">
      <alignment vertical="center"/>
    </xf>
    <xf numFmtId="49" fontId="5" fillId="21" borderId="11" xfId="0" applyNumberFormat="1" applyFont="1" applyFill="1" applyBorder="1" applyAlignment="1">
      <alignment vertical="center"/>
    </xf>
    <xf numFmtId="49" fontId="18" fillId="6" borderId="10" xfId="12" applyNumberFormat="1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left" vertical="center"/>
    </xf>
    <xf numFmtId="0" fontId="8" fillId="22" borderId="45" xfId="0" applyFont="1" applyFill="1" applyBorder="1" applyAlignment="1">
      <alignment horizontal="left" vertical="center"/>
    </xf>
    <xf numFmtId="164" fontId="8" fillId="22" borderId="45" xfId="0" applyNumberFormat="1" applyFont="1" applyFill="1" applyBorder="1" applyAlignment="1">
      <alignment horizontal="center" vertical="center"/>
    </xf>
    <xf numFmtId="1" fontId="8" fillId="22" borderId="54" xfId="0" applyNumberFormat="1" applyFont="1" applyFill="1" applyBorder="1" applyAlignment="1">
      <alignment horizontal="center" vertical="center"/>
    </xf>
    <xf numFmtId="1" fontId="8" fillId="22" borderId="46" xfId="0" applyNumberFormat="1" applyFont="1" applyFill="1" applyBorder="1" applyAlignment="1">
      <alignment horizontal="center" vertical="center"/>
    </xf>
    <xf numFmtId="1" fontId="8" fillId="22" borderId="45" xfId="0" applyNumberFormat="1" applyFont="1" applyFill="1" applyBorder="1" applyAlignment="1">
      <alignment horizontal="center" vertical="center"/>
    </xf>
    <xf numFmtId="0" fontId="8" fillId="22" borderId="13" xfId="0" applyFont="1" applyFill="1" applyBorder="1" applyAlignment="1">
      <alignment horizontal="left" vertical="center"/>
    </xf>
    <xf numFmtId="0" fontId="8" fillId="22" borderId="16" xfId="0" applyFont="1" applyFill="1" applyBorder="1" applyAlignment="1">
      <alignment horizontal="left" vertical="center"/>
    </xf>
    <xf numFmtId="164" fontId="8" fillId="22" borderId="16" xfId="0" applyNumberFormat="1" applyFont="1" applyFill="1" applyBorder="1" applyAlignment="1">
      <alignment horizontal="center" vertical="center"/>
    </xf>
    <xf numFmtId="1" fontId="8" fillId="22" borderId="19" xfId="0" applyNumberFormat="1" applyFont="1" applyFill="1" applyBorder="1" applyAlignment="1">
      <alignment horizontal="center" vertical="center"/>
    </xf>
    <xf numFmtId="1" fontId="8" fillId="22" borderId="13" xfId="0" applyNumberFormat="1" applyFont="1" applyFill="1" applyBorder="1" applyAlignment="1">
      <alignment horizontal="center" vertical="center"/>
    </xf>
    <xf numFmtId="1" fontId="8" fillId="22" borderId="1" xfId="0" applyNumberFormat="1" applyFont="1" applyFill="1" applyBorder="1" applyAlignment="1">
      <alignment horizontal="center" vertical="center"/>
    </xf>
    <xf numFmtId="1" fontId="8" fillId="22" borderId="14" xfId="0" applyNumberFormat="1" applyFont="1" applyFill="1" applyBorder="1" applyAlignment="1">
      <alignment horizontal="center" vertical="center"/>
    </xf>
    <xf numFmtId="0" fontId="8" fillId="22" borderId="1" xfId="0" applyFont="1" applyFill="1" applyBorder="1" applyAlignment="1">
      <alignment horizontal="left" vertical="center"/>
    </xf>
    <xf numFmtId="164" fontId="8" fillId="22" borderId="1" xfId="0" applyNumberFormat="1" applyFont="1" applyFill="1" applyBorder="1" applyAlignment="1">
      <alignment horizontal="center" vertical="center"/>
    </xf>
    <xf numFmtId="1" fontId="8" fillId="22" borderId="65" xfId="0" applyNumberFormat="1" applyFont="1" applyFill="1" applyBorder="1" applyAlignment="1">
      <alignment horizontal="center" vertical="center"/>
    </xf>
    <xf numFmtId="1" fontId="8" fillId="22" borderId="29" xfId="0" applyNumberFormat="1" applyFont="1" applyFill="1" applyBorder="1" applyAlignment="1">
      <alignment horizontal="center" vertical="center"/>
    </xf>
    <xf numFmtId="1" fontId="8" fillId="22" borderId="17" xfId="0" applyNumberFormat="1" applyFont="1" applyFill="1" applyBorder="1" applyAlignment="1">
      <alignment horizontal="center" vertical="center"/>
    </xf>
    <xf numFmtId="1" fontId="8" fillId="22" borderId="48" xfId="0" applyNumberFormat="1" applyFont="1" applyFill="1" applyBorder="1" applyAlignment="1">
      <alignment horizontal="center" vertical="center"/>
    </xf>
    <xf numFmtId="1" fontId="8" fillId="22" borderId="11" xfId="0" applyNumberFormat="1" applyFont="1" applyFill="1" applyBorder="1" applyAlignment="1">
      <alignment horizontal="center" vertical="center"/>
    </xf>
    <xf numFmtId="0" fontId="8" fillId="22" borderId="11" xfId="0" applyFont="1" applyFill="1" applyBorder="1" applyAlignment="1">
      <alignment horizontal="left" vertical="center"/>
    </xf>
    <xf numFmtId="0" fontId="8" fillId="22" borderId="17" xfId="0" applyFont="1" applyFill="1" applyBorder="1" applyAlignment="1">
      <alignment horizontal="left" vertical="center"/>
    </xf>
    <xf numFmtId="1" fontId="8" fillId="22" borderId="67" xfId="0" applyNumberFormat="1" applyFont="1" applyFill="1" applyBorder="1" applyAlignment="1">
      <alignment horizontal="center" vertical="center"/>
    </xf>
    <xf numFmtId="1" fontId="8" fillId="22" borderId="22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vertical="center"/>
    </xf>
    <xf numFmtId="0" fontId="9" fillId="7" borderId="11" xfId="0" applyFont="1" applyFill="1" applyBorder="1" applyAlignment="1">
      <alignment horizontal="left" vertical="center"/>
    </xf>
    <xf numFmtId="0" fontId="8" fillId="23" borderId="13" xfId="0" applyFont="1" applyFill="1" applyBorder="1" applyAlignment="1">
      <alignment horizontal="left" vertical="center"/>
    </xf>
    <xf numFmtId="0" fontId="8" fillId="23" borderId="1" xfId="0" applyFont="1" applyFill="1" applyBorder="1" applyAlignment="1">
      <alignment horizontal="left" vertical="center"/>
    </xf>
    <xf numFmtId="164" fontId="8" fillId="23" borderId="1" xfId="0" applyNumberFormat="1" applyFont="1" applyFill="1" applyBorder="1" applyAlignment="1">
      <alignment horizontal="center" vertical="center"/>
    </xf>
    <xf numFmtId="1" fontId="8" fillId="23" borderId="11" xfId="0" applyNumberFormat="1" applyFont="1" applyFill="1" applyBorder="1" applyAlignment="1">
      <alignment horizontal="center" vertical="center"/>
    </xf>
    <xf numFmtId="1" fontId="8" fillId="23" borderId="13" xfId="0" applyNumberFormat="1" applyFont="1" applyFill="1" applyBorder="1" applyAlignment="1">
      <alignment horizontal="center" vertical="center"/>
    </xf>
    <xf numFmtId="1" fontId="8" fillId="23" borderId="1" xfId="0" applyNumberFormat="1" applyFont="1" applyFill="1" applyBorder="1" applyAlignment="1">
      <alignment horizontal="center" vertical="center"/>
    </xf>
    <xf numFmtId="1" fontId="8" fillId="23" borderId="14" xfId="0" applyNumberFormat="1" applyFont="1" applyFill="1" applyBorder="1" applyAlignment="1">
      <alignment horizontal="center" vertical="center"/>
    </xf>
    <xf numFmtId="16" fontId="18" fillId="13" borderId="23" xfId="12" applyNumberFormat="1" applyFont="1" applyFill="1" applyBorder="1" applyAlignment="1">
      <alignment horizontal="center" vertical="center"/>
    </xf>
    <xf numFmtId="0" fontId="18" fillId="13" borderId="23" xfId="12" applyNumberFormat="1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0" fontId="8" fillId="13" borderId="23" xfId="0" applyFont="1" applyFill="1" applyBorder="1" applyAlignment="1">
      <alignment horizontal="center" vertical="center"/>
    </xf>
    <xf numFmtId="1" fontId="8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" fontId="18" fillId="13" borderId="6" xfId="12" applyNumberFormat="1" applyFont="1" applyFill="1" applyBorder="1" applyAlignment="1">
      <alignment horizontal="center" vertical="center"/>
    </xf>
    <xf numFmtId="0" fontId="18" fillId="13" borderId="6" xfId="12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 textRotation="255"/>
    </xf>
    <xf numFmtId="16" fontId="18" fillId="13" borderId="7" xfId="12" applyNumberFormat="1" applyFont="1" applyFill="1" applyBorder="1" applyAlignment="1">
      <alignment horizontal="center" vertical="center"/>
    </xf>
    <xf numFmtId="0" fontId="18" fillId="13" borderId="7" xfId="12" applyNumberFormat="1" applyFont="1" applyFill="1" applyBorder="1" applyAlignment="1">
      <alignment horizontal="center" vertical="center"/>
    </xf>
    <xf numFmtId="16" fontId="18" fillId="11" borderId="6" xfId="12" applyNumberFormat="1" applyFont="1" applyFill="1" applyBorder="1" applyAlignment="1">
      <alignment horizontal="center" vertical="center"/>
    </xf>
    <xf numFmtId="16" fontId="18" fillId="11" borderId="7" xfId="12" applyNumberFormat="1" applyFont="1" applyFill="1" applyBorder="1" applyAlignment="1">
      <alignment horizontal="center" vertical="center"/>
    </xf>
    <xf numFmtId="16" fontId="18" fillId="11" borderId="47" xfId="12" applyNumberFormat="1" applyFont="1" applyFill="1" applyBorder="1" applyAlignment="1">
      <alignment horizontal="center" vertical="center"/>
    </xf>
    <xf numFmtId="165" fontId="8" fillId="11" borderId="67" xfId="0" applyNumberFormat="1" applyFont="1" applyFill="1" applyBorder="1" applyAlignment="1">
      <alignment horizontal="center" vertical="center"/>
    </xf>
    <xf numFmtId="165" fontId="8" fillId="11" borderId="4" xfId="0" applyNumberFormat="1" applyFont="1" applyFill="1" applyBorder="1" applyAlignment="1">
      <alignment horizontal="center" vertical="center"/>
    </xf>
    <xf numFmtId="16" fontId="18" fillId="11" borderId="68" xfId="12" applyNumberFormat="1" applyFont="1" applyFill="1" applyBorder="1" applyAlignment="1">
      <alignment horizontal="center" vertical="center"/>
    </xf>
    <xf numFmtId="16" fontId="18" fillId="11" borderId="0" xfId="12" applyNumberFormat="1" applyFont="1" applyFill="1" applyBorder="1" applyAlignment="1">
      <alignment horizontal="center" vertical="center"/>
    </xf>
    <xf numFmtId="1" fontId="8" fillId="11" borderId="0" xfId="0" applyNumberFormat="1" applyFont="1" applyFill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1" fontId="8" fillId="11" borderId="4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165" fontId="8" fillId="11" borderId="0" xfId="0" applyNumberFormat="1" applyFont="1" applyFill="1" applyAlignment="1">
      <alignment horizontal="center" vertical="center"/>
    </xf>
    <xf numFmtId="165" fontId="8" fillId="11" borderId="28" xfId="0" applyNumberFormat="1" applyFont="1" applyFill="1" applyBorder="1" applyAlignment="1">
      <alignment horizontal="center" vertical="center"/>
    </xf>
    <xf numFmtId="165" fontId="8" fillId="11" borderId="68" xfId="0" applyNumberFormat="1" applyFont="1" applyFill="1" applyBorder="1" applyAlignment="1">
      <alignment horizontal="center" vertical="center"/>
    </xf>
    <xf numFmtId="165" fontId="8" fillId="11" borderId="24" xfId="0" applyNumberFormat="1" applyFont="1" applyFill="1" applyBorder="1" applyAlignment="1">
      <alignment horizontal="center" vertical="center"/>
    </xf>
    <xf numFmtId="16" fontId="18" fillId="11" borderId="24" xfId="12" applyNumberFormat="1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 textRotation="255"/>
    </xf>
    <xf numFmtId="0" fontId="8" fillId="11" borderId="4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16" fillId="10" borderId="0" xfId="0" applyFont="1" applyFill="1" applyAlignment="1">
      <alignment horizontal="center" vertical="center" textRotation="255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165" fontId="8" fillId="10" borderId="3" xfId="0" applyNumberFormat="1" applyFont="1" applyFill="1" applyBorder="1" applyAlignment="1">
      <alignment horizontal="center" vertical="center"/>
    </xf>
    <xf numFmtId="165" fontId="8" fillId="10" borderId="4" xfId="0" applyNumberFormat="1" applyFont="1" applyFill="1" applyBorder="1" applyAlignment="1">
      <alignment horizontal="center" vertical="center"/>
    </xf>
    <xf numFmtId="16" fontId="18" fillId="10" borderId="6" xfId="12" applyNumberFormat="1" applyFont="1" applyFill="1" applyBorder="1" applyAlignment="1">
      <alignment horizontal="center" vertical="center"/>
    </xf>
    <xf numFmtId="16" fontId="18" fillId="10" borderId="0" xfId="12" applyNumberFormat="1" applyFont="1" applyFill="1" applyBorder="1" applyAlignment="1">
      <alignment horizontal="center" vertical="center"/>
    </xf>
    <xf numFmtId="165" fontId="8" fillId="10" borderId="67" xfId="0" applyNumberFormat="1" applyFont="1" applyFill="1" applyBorder="1" applyAlignment="1">
      <alignment horizontal="center" vertical="center"/>
    </xf>
    <xf numFmtId="165" fontId="8" fillId="10" borderId="28" xfId="0" applyNumberFormat="1" applyFont="1" applyFill="1" applyBorder="1" applyAlignment="1">
      <alignment horizontal="center" vertical="center"/>
    </xf>
    <xf numFmtId="16" fontId="18" fillId="10" borderId="68" xfId="12" applyNumberFormat="1" applyFont="1" applyFill="1" applyBorder="1" applyAlignment="1">
      <alignment horizontal="center" vertical="center"/>
    </xf>
    <xf numFmtId="16" fontId="18" fillId="10" borderId="24" xfId="12" applyNumberFormat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165" fontId="8" fillId="10" borderId="68" xfId="0" applyNumberFormat="1" applyFont="1" applyFill="1" applyBorder="1" applyAlignment="1">
      <alignment horizontal="center" vertical="center"/>
    </xf>
    <xf numFmtId="165" fontId="8" fillId="10" borderId="24" xfId="0" applyNumberFormat="1" applyFont="1" applyFill="1" applyBorder="1" applyAlignment="1">
      <alignment horizontal="center" vertical="center"/>
    </xf>
    <xf numFmtId="165" fontId="8" fillId="10" borderId="0" xfId="0" applyNumberFormat="1" applyFont="1" applyFill="1" applyAlignment="1">
      <alignment horizontal="center" vertical="center"/>
    </xf>
    <xf numFmtId="165" fontId="9" fillId="10" borderId="0" xfId="0" applyNumberFormat="1" applyFont="1" applyFill="1" applyAlignment="1">
      <alignment horizontal="center" vertical="center"/>
    </xf>
    <xf numFmtId="165" fontId="9" fillId="10" borderId="24" xfId="0" applyNumberFormat="1" applyFont="1" applyFill="1" applyBorder="1" applyAlignment="1">
      <alignment horizontal="center" vertical="center"/>
    </xf>
    <xf numFmtId="165" fontId="8" fillId="10" borderId="6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1" fontId="8" fillId="8" borderId="4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164" fontId="18" fillId="8" borderId="68" xfId="12" applyNumberFormat="1" applyFont="1" applyFill="1" applyBorder="1" applyAlignment="1">
      <alignment horizontal="center" vertical="center"/>
    </xf>
    <xf numFmtId="164" fontId="18" fillId="8" borderId="24" xfId="12" applyNumberFormat="1" applyFont="1" applyFill="1" applyBorder="1" applyAlignment="1">
      <alignment horizontal="center" vertical="center"/>
    </xf>
    <xf numFmtId="164" fontId="18" fillId="8" borderId="17" xfId="12" applyNumberFormat="1" applyFont="1" applyFill="1" applyBorder="1" applyAlignment="1">
      <alignment horizontal="center" vertical="center"/>
    </xf>
    <xf numFmtId="164" fontId="18" fillId="8" borderId="12" xfId="12" applyNumberFormat="1" applyFont="1" applyFill="1" applyBorder="1" applyAlignment="1">
      <alignment horizontal="center" vertical="center"/>
    </xf>
    <xf numFmtId="164" fontId="18" fillId="8" borderId="76" xfId="12" applyNumberFormat="1" applyFont="1" applyFill="1" applyBorder="1" applyAlignment="1">
      <alignment horizontal="center" vertical="center"/>
    </xf>
    <xf numFmtId="164" fontId="18" fillId="8" borderId="59" xfId="12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 textRotation="255"/>
    </xf>
    <xf numFmtId="0" fontId="8" fillId="8" borderId="4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1" fontId="8" fillId="8" borderId="7" xfId="0" applyNumberFormat="1" applyFont="1" applyFill="1" applyBorder="1" applyAlignment="1">
      <alignment horizontal="center" vertical="center"/>
    </xf>
    <xf numFmtId="164" fontId="8" fillId="16" borderId="0" xfId="0" applyNumberFormat="1" applyFont="1" applyFill="1" applyAlignment="1">
      <alignment horizontal="center" vertical="center"/>
    </xf>
    <xf numFmtId="164" fontId="8" fillId="16" borderId="24" xfId="0" applyNumberFormat="1" applyFont="1" applyFill="1" applyBorder="1" applyAlignment="1">
      <alignment horizontal="center" vertical="center"/>
    </xf>
    <xf numFmtId="165" fontId="18" fillId="6" borderId="0" xfId="0" applyNumberFormat="1" applyFont="1" applyFill="1" applyAlignment="1">
      <alignment horizontal="center" vertical="center"/>
    </xf>
    <xf numFmtId="164" fontId="18" fillId="6" borderId="68" xfId="12" applyNumberFormat="1" applyFont="1" applyFill="1" applyBorder="1" applyAlignment="1">
      <alignment horizontal="center" vertical="center"/>
    </xf>
    <xf numFmtId="164" fontId="18" fillId="6" borderId="24" xfId="12" applyNumberFormat="1" applyFont="1" applyFill="1" applyBorder="1" applyAlignment="1">
      <alignment horizontal="center" vertical="center"/>
    </xf>
    <xf numFmtId="164" fontId="18" fillId="6" borderId="17" xfId="12" applyNumberFormat="1" applyFont="1" applyFill="1" applyBorder="1" applyAlignment="1">
      <alignment horizontal="center" vertical="center"/>
    </xf>
    <xf numFmtId="164" fontId="18" fillId="6" borderId="12" xfId="12" applyNumberFormat="1" applyFont="1" applyFill="1" applyBorder="1" applyAlignment="1">
      <alignment horizontal="center" vertical="center"/>
    </xf>
    <xf numFmtId="164" fontId="18" fillId="6" borderId="76" xfId="12" applyNumberFormat="1" applyFont="1" applyFill="1" applyBorder="1" applyAlignment="1">
      <alignment horizontal="center" vertical="center"/>
    </xf>
    <xf numFmtId="164" fontId="18" fillId="6" borderId="59" xfId="12" applyNumberFormat="1" applyFont="1" applyFill="1" applyBorder="1" applyAlignment="1">
      <alignment horizontal="center" vertical="center"/>
    </xf>
    <xf numFmtId="164" fontId="18" fillId="6" borderId="74" xfId="12" applyNumberFormat="1" applyFont="1" applyFill="1" applyBorder="1" applyAlignment="1">
      <alignment horizontal="center" vertical="center"/>
    </xf>
    <xf numFmtId="164" fontId="18" fillId="6" borderId="0" xfId="12" applyNumberFormat="1" applyFont="1" applyFill="1" applyBorder="1" applyAlignment="1">
      <alignment horizontal="center" vertical="center"/>
    </xf>
    <xf numFmtId="164" fontId="18" fillId="6" borderId="57" xfId="12" applyNumberFormat="1" applyFont="1" applyFill="1" applyBorder="1" applyAlignment="1">
      <alignment horizontal="center" vertical="center"/>
    </xf>
    <xf numFmtId="164" fontId="8" fillId="6" borderId="74" xfId="0" applyNumberFormat="1" applyFont="1" applyFill="1" applyBorder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57" xfId="0" applyFont="1" applyFill="1" applyBorder="1" applyAlignment="1">
      <alignment horizontal="center" vertical="center"/>
    </xf>
    <xf numFmtId="165" fontId="18" fillId="6" borderId="68" xfId="0" applyNumberFormat="1" applyFont="1" applyFill="1" applyBorder="1" applyAlignment="1">
      <alignment horizontal="center" vertical="center"/>
    </xf>
    <xf numFmtId="165" fontId="18" fillId="6" borderId="24" xfId="0" applyNumberFormat="1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/>
    </xf>
    <xf numFmtId="1" fontId="8" fillId="6" borderId="0" xfId="0" applyNumberFormat="1" applyFont="1" applyFill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64" fontId="18" fillId="6" borderId="6" xfId="12" applyNumberFormat="1" applyFont="1" applyFill="1" applyBorder="1" applyAlignment="1">
      <alignment horizontal="center" vertical="center"/>
    </xf>
    <xf numFmtId="164" fontId="18" fillId="6" borderId="61" xfId="12" applyNumberFormat="1" applyFont="1" applyFill="1" applyBorder="1" applyAlignment="1">
      <alignment horizontal="center" vertical="center"/>
    </xf>
    <xf numFmtId="164" fontId="18" fillId="6" borderId="23" xfId="12" applyNumberFormat="1" applyFont="1" applyFill="1" applyBorder="1" applyAlignment="1">
      <alignment horizontal="center" vertical="center"/>
    </xf>
    <xf numFmtId="164" fontId="18" fillId="6" borderId="16" xfId="12" applyNumberFormat="1" applyFont="1" applyFill="1" applyBorder="1" applyAlignment="1">
      <alignment horizontal="center" vertical="center"/>
    </xf>
    <xf numFmtId="164" fontId="18" fillId="6" borderId="60" xfId="12" applyNumberFormat="1" applyFont="1" applyFill="1" applyBorder="1" applyAlignment="1">
      <alignment horizontal="center" vertical="center"/>
    </xf>
    <xf numFmtId="164" fontId="8" fillId="6" borderId="76" xfId="0" applyNumberFormat="1" applyFont="1" applyFill="1" applyBorder="1" applyAlignment="1">
      <alignment horizontal="center" vertical="center"/>
    </xf>
    <xf numFmtId="164" fontId="8" fillId="6" borderId="68" xfId="0" applyNumberFormat="1" applyFont="1" applyFill="1" applyBorder="1" applyAlignment="1">
      <alignment horizontal="center" vertical="center"/>
    </xf>
    <xf numFmtId="0" fontId="8" fillId="6" borderId="6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64" fontId="18" fillId="6" borderId="78" xfId="12" applyNumberFormat="1" applyFont="1" applyFill="1" applyBorder="1" applyAlignment="1">
      <alignment horizontal="center" vertical="center"/>
    </xf>
    <xf numFmtId="164" fontId="18" fillId="6" borderId="79" xfId="12" applyNumberFormat="1" applyFont="1" applyFill="1" applyBorder="1" applyAlignment="1">
      <alignment horizontal="center" vertical="center"/>
    </xf>
    <xf numFmtId="16" fontId="18" fillId="6" borderId="68" xfId="12" applyNumberFormat="1" applyFont="1" applyFill="1" applyBorder="1" applyAlignment="1">
      <alignment horizontal="center" vertical="center"/>
    </xf>
    <xf numFmtId="16" fontId="18" fillId="6" borderId="0" xfId="12" applyNumberFormat="1" applyFont="1" applyFill="1" applyBorder="1" applyAlignment="1">
      <alignment horizontal="center" vertical="center"/>
    </xf>
    <xf numFmtId="165" fontId="18" fillId="6" borderId="67" xfId="0" applyNumberFormat="1" applyFont="1" applyFill="1" applyBorder="1" applyAlignment="1">
      <alignment horizontal="center" vertical="center"/>
    </xf>
    <xf numFmtId="165" fontId="18" fillId="6" borderId="28" xfId="0" applyNumberFormat="1" applyFont="1" applyFill="1" applyBorder="1" applyAlignment="1">
      <alignment horizontal="center" vertical="center"/>
    </xf>
    <xf numFmtId="16" fontId="18" fillId="6" borderId="24" xfId="12" applyNumberFormat="1" applyFont="1" applyFill="1" applyBorder="1" applyAlignment="1">
      <alignment horizontal="center" vertical="center"/>
    </xf>
    <xf numFmtId="16" fontId="18" fillId="6" borderId="78" xfId="12" applyNumberFormat="1" applyFont="1" applyFill="1" applyBorder="1" applyAlignment="1">
      <alignment horizontal="center" vertical="center"/>
    </xf>
    <xf numFmtId="16" fontId="18" fillId="6" borderId="79" xfId="12" applyNumberFormat="1" applyFont="1" applyFill="1" applyBorder="1" applyAlignment="1">
      <alignment horizontal="center" vertical="center"/>
    </xf>
    <xf numFmtId="164" fontId="18" fillId="6" borderId="83" xfId="12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164" fontId="12" fillId="2" borderId="41" xfId="0" applyNumberFormat="1" applyFont="1" applyFill="1" applyBorder="1" applyAlignment="1">
      <alignment horizontal="center" vertical="center"/>
    </xf>
    <xf numFmtId="164" fontId="12" fillId="2" borderId="42" xfId="0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14" fontId="12" fillId="2" borderId="41" xfId="0" applyNumberFormat="1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15" fontId="12" fillId="2" borderId="4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" fontId="12" fillId="2" borderId="30" xfId="0" applyNumberFormat="1" applyFont="1" applyFill="1" applyBorder="1" applyAlignment="1">
      <alignment horizontal="center" vertical="center"/>
    </xf>
    <xf numFmtId="1" fontId="12" fillId="2" borderId="19" xfId="0" applyNumberFormat="1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165" fontId="8" fillId="10" borderId="0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12B811B1-184D-4449-BA5C-604AD51855E5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E392BA29-41CA-420B-9388-9C19AE20136E}"/>
    <cellStyle name="Normal 2 3" xfId="7" xr:uid="{EA2938E5-3C51-4C0B-B4BE-7EAE035B50F5}"/>
    <cellStyle name="Normal 2 4" xfId="9" xr:uid="{0089E522-9C1C-4BFE-AF6B-DE7DAF5160A8}"/>
    <cellStyle name="Normal 2 5" xfId="13" xr:uid="{F111C43E-14F6-4851-BF2F-28920FF78B98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291">
    <dxf>
      <font>
        <color rgb="FFA3E7FF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</dxf>
    <dxf>
      <font>
        <color theme="7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7" tint="0.59996337778862885"/>
      </font>
    </dxf>
    <dxf>
      <font>
        <color theme="7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29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A3E7FF"/>
      <color rgb="FFFFEC99"/>
      <color rgb="FFCC99FF"/>
      <color rgb="FF99CC00"/>
      <color rgb="FFFF9933"/>
      <color rgb="FFFF99FF"/>
      <color rgb="FFFF3399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styles" Target="styles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microsoft.com/office/2022/10/relationships/richValueRel" Target="richData/richValueRel.xml"/><Relationship Id="rId5" Type="http://schemas.openxmlformats.org/officeDocument/2006/relationships/worksheet" Target="worksheets/sheet5.xml"/><Relationship Id="rId61" Type="http://schemas.microsoft.com/office/2017/06/relationships/rdRichValueTypes" Target="richData/rdRichValueTyp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sharedStrings" Target="sharedStrings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microsoft.com/office/2017/06/relationships/rdRichValue" Target="richData/rdrichvalue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sheetMetadata" Target="metadata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microsoft.com/office/2017/06/relationships/rdRichValueStructure" Target="richData/rdrichvaluestructure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R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RD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DG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r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R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RD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R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DG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3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A584-BA47-49E4-A70F-E4D020642BB3}">
  <sheetPr codeName="Sheet39">
    <tabColor theme="5"/>
    <pageSetUpPr fitToPage="1"/>
  </sheetPr>
  <dimension ref="A1:AM145"/>
  <sheetViews>
    <sheetView zoomScale="80" zoomScaleNormal="80" zoomScaleSheetLayoutView="90" workbookViewId="0">
      <selection activeCell="W33" sqref="W33"/>
    </sheetView>
  </sheetViews>
  <sheetFormatPr defaultColWidth="14.44140625" defaultRowHeight="13.8" x14ac:dyDescent="0.25"/>
  <cols>
    <col min="1" max="1" width="3.6640625" style="4" bestFit="1" customWidth="1"/>
    <col min="2" max="2" width="15" style="5" bestFit="1" customWidth="1"/>
    <col min="3" max="3" width="8.5546875" style="5" bestFit="1" customWidth="1"/>
    <col min="4" max="4" width="9.44140625" style="5" bestFit="1" customWidth="1"/>
    <col min="5" max="5" width="11" style="4" customWidth="1"/>
    <col min="6" max="6" width="4.44140625" style="4" bestFit="1" customWidth="1"/>
    <col min="7" max="7" width="6.5546875" style="4" bestFit="1" customWidth="1"/>
    <col min="8" max="8" width="6.44140625" style="6" bestFit="1" customWidth="1"/>
    <col min="9" max="9" width="7.88671875" style="2" bestFit="1" customWidth="1"/>
    <col min="10" max="10" width="7" style="2" bestFit="1" customWidth="1"/>
    <col min="11" max="12" width="7.88671875" style="2" bestFit="1" customWidth="1"/>
    <col min="13" max="14" width="7.33203125" style="2" bestFit="1" customWidth="1"/>
    <col min="15" max="16" width="8.5546875" style="2" bestFit="1" customWidth="1"/>
    <col min="17" max="18" width="7.44140625" style="2" bestFit="1" customWidth="1"/>
    <col min="19" max="19" width="8.44140625" style="2" bestFit="1" customWidth="1"/>
    <col min="20" max="21" width="7.44140625" style="2" bestFit="1" customWidth="1"/>
    <col min="22" max="23" width="8.6640625" style="2" bestFit="1" customWidth="1"/>
    <col min="24" max="24" width="6.44140625" style="2" bestFit="1" customWidth="1"/>
    <col min="25" max="25" width="7.6640625" style="2" bestFit="1" customWidth="1"/>
    <col min="26" max="26" width="6.44140625" style="2" bestFit="1" customWidth="1"/>
    <col min="27" max="30" width="7.6640625" style="2" bestFit="1" customWidth="1"/>
    <col min="31" max="31" width="7.109375" style="2" bestFit="1" customWidth="1"/>
    <col min="32" max="32" width="9.33203125" style="6" bestFit="1" customWidth="1"/>
    <col min="33" max="33" width="8.44140625" style="6" bestFit="1" customWidth="1"/>
    <col min="34" max="34" width="8" style="2" bestFit="1" customWidth="1"/>
    <col min="35" max="35" width="7.88671875" style="6" bestFit="1" customWidth="1"/>
    <col min="36" max="36" width="8.44140625" style="4" bestFit="1" customWidth="1"/>
    <col min="37" max="37" width="10.33203125" style="4" bestFit="1" customWidth="1"/>
    <col min="38" max="38" width="7.88671875" style="4" bestFit="1" customWidth="1"/>
    <col min="39" max="39" width="11" style="4" bestFit="1" customWidth="1"/>
    <col min="40" max="16384" width="14.44140625" style="4"/>
  </cols>
  <sheetData>
    <row r="1" spans="1:39" s="3" customFormat="1" x14ac:dyDescent="0.25">
      <c r="A1" s="753" t="s">
        <v>0</v>
      </c>
      <c r="B1" s="751" t="s">
        <v>1</v>
      </c>
      <c r="C1" s="751" t="s">
        <v>2</v>
      </c>
      <c r="D1" s="751" t="s">
        <v>3</v>
      </c>
      <c r="E1" s="751" t="s">
        <v>4</v>
      </c>
      <c r="F1" s="744" t="s">
        <v>5</v>
      </c>
      <c r="G1" s="749" t="s">
        <v>6</v>
      </c>
      <c r="H1" s="751" t="s">
        <v>7</v>
      </c>
      <c r="I1" s="752" t="s">
        <v>8</v>
      </c>
      <c r="J1" s="749" t="s">
        <v>9</v>
      </c>
      <c r="K1" s="742" t="s">
        <v>10</v>
      </c>
      <c r="L1" s="742" t="s">
        <v>11</v>
      </c>
      <c r="M1" s="742" t="s">
        <v>12</v>
      </c>
      <c r="N1" s="742" t="s">
        <v>13</v>
      </c>
      <c r="O1" s="742" t="s">
        <v>14</v>
      </c>
      <c r="P1" s="742" t="s">
        <v>15</v>
      </c>
      <c r="Q1" s="742" t="s">
        <v>16</v>
      </c>
      <c r="R1" s="742" t="s">
        <v>15</v>
      </c>
      <c r="S1" s="742" t="s">
        <v>12</v>
      </c>
      <c r="T1" s="742" t="s">
        <v>17</v>
      </c>
      <c r="U1" s="742" t="s">
        <v>18</v>
      </c>
      <c r="V1" s="742" t="s">
        <v>19</v>
      </c>
      <c r="W1" s="742" t="s">
        <v>14</v>
      </c>
      <c r="X1" s="742" t="s">
        <v>20</v>
      </c>
      <c r="Y1" s="742" t="s">
        <v>21</v>
      </c>
      <c r="Z1" s="742" t="s">
        <v>22</v>
      </c>
      <c r="AA1" s="742" t="s">
        <v>23</v>
      </c>
      <c r="AB1" s="742" t="s">
        <v>15</v>
      </c>
      <c r="AC1" s="742" t="s">
        <v>24</v>
      </c>
      <c r="AD1" s="742" t="s">
        <v>14</v>
      </c>
      <c r="AE1" s="742" t="s">
        <v>25</v>
      </c>
      <c r="AF1" s="742" t="s">
        <v>13</v>
      </c>
      <c r="AG1" s="742" t="s">
        <v>21</v>
      </c>
      <c r="AH1" s="742" t="s">
        <v>26</v>
      </c>
      <c r="AI1" s="742" t="s">
        <v>12</v>
      </c>
      <c r="AJ1" s="742" t="s">
        <v>27</v>
      </c>
      <c r="AK1" s="742" t="s">
        <v>28</v>
      </c>
      <c r="AL1" s="752" t="s">
        <v>29</v>
      </c>
      <c r="AM1" s="157"/>
    </row>
    <row r="2" spans="1:39" s="3" customFormat="1" x14ac:dyDescent="0.25">
      <c r="A2" s="753"/>
      <c r="B2" s="745"/>
      <c r="C2" s="745"/>
      <c r="D2" s="745"/>
      <c r="E2" s="745"/>
      <c r="F2" s="744"/>
      <c r="G2" s="750"/>
      <c r="H2" s="745"/>
      <c r="I2" s="746"/>
      <c r="J2" s="750"/>
      <c r="K2" s="743"/>
      <c r="L2" s="743"/>
      <c r="M2" s="743"/>
      <c r="N2" s="743"/>
      <c r="O2" s="743"/>
      <c r="P2" s="743"/>
      <c r="Q2" s="743"/>
      <c r="R2" s="743"/>
      <c r="S2" s="743"/>
      <c r="T2" s="743"/>
      <c r="U2" s="743"/>
      <c r="V2" s="743"/>
      <c r="W2" s="743"/>
      <c r="X2" s="743"/>
      <c r="Y2" s="743"/>
      <c r="Z2" s="743"/>
      <c r="AA2" s="743"/>
      <c r="AB2" s="743"/>
      <c r="AC2" s="743"/>
      <c r="AD2" s="743"/>
      <c r="AE2" s="743"/>
      <c r="AF2" s="743"/>
      <c r="AG2" s="743"/>
      <c r="AH2" s="743"/>
      <c r="AI2" s="743"/>
      <c r="AJ2" s="743"/>
      <c r="AK2" s="743"/>
      <c r="AL2" s="746"/>
      <c r="AM2" s="157"/>
    </row>
    <row r="3" spans="1:39" s="3" customFormat="1" ht="12.75" customHeight="1" x14ac:dyDescent="0.25">
      <c r="A3" s="753"/>
      <c r="B3" s="745" t="s">
        <v>30</v>
      </c>
      <c r="C3" s="745" t="s">
        <v>31</v>
      </c>
      <c r="D3" s="745" t="s">
        <v>32</v>
      </c>
      <c r="E3" s="745" t="s">
        <v>33</v>
      </c>
      <c r="F3" s="744" t="s">
        <v>34</v>
      </c>
      <c r="G3" s="750" t="s">
        <v>35</v>
      </c>
      <c r="H3" s="745" t="s">
        <v>36</v>
      </c>
      <c r="I3" s="746" t="s">
        <v>37</v>
      </c>
      <c r="J3" s="747">
        <v>44536</v>
      </c>
      <c r="K3" s="740">
        <v>44247</v>
      </c>
      <c r="L3" s="740">
        <v>44248</v>
      </c>
      <c r="M3" s="740">
        <v>44261</v>
      </c>
      <c r="N3" s="740">
        <v>44262</v>
      </c>
      <c r="O3" s="740">
        <v>44283</v>
      </c>
      <c r="P3" s="740">
        <v>44283</v>
      </c>
      <c r="Q3" s="740">
        <v>44318</v>
      </c>
      <c r="R3" s="740">
        <v>44318</v>
      </c>
      <c r="S3" s="740">
        <v>44324</v>
      </c>
      <c r="T3" s="740">
        <v>44325</v>
      </c>
      <c r="U3" s="740">
        <v>44325</v>
      </c>
      <c r="V3" s="740">
        <v>44337</v>
      </c>
      <c r="W3" s="740">
        <v>44346</v>
      </c>
      <c r="X3" s="740">
        <v>44352</v>
      </c>
      <c r="Y3" s="740">
        <v>44377</v>
      </c>
      <c r="Z3" s="740">
        <v>44353</v>
      </c>
      <c r="AA3" s="740">
        <v>44360</v>
      </c>
      <c r="AB3" s="740">
        <v>44367</v>
      </c>
      <c r="AC3" s="740">
        <v>44366</v>
      </c>
      <c r="AD3" s="740">
        <v>44374</v>
      </c>
      <c r="AE3" s="740">
        <v>44388</v>
      </c>
      <c r="AF3" s="740">
        <v>44395</v>
      </c>
      <c r="AG3" s="740">
        <v>44402</v>
      </c>
      <c r="AH3" s="740">
        <v>44437</v>
      </c>
      <c r="AI3" s="740">
        <v>44450</v>
      </c>
      <c r="AJ3" s="740">
        <v>44450</v>
      </c>
      <c r="AK3" s="740">
        <v>44478</v>
      </c>
      <c r="AL3" s="754">
        <v>44500</v>
      </c>
      <c r="AM3" s="157"/>
    </row>
    <row r="4" spans="1:39" s="2" customFormat="1" ht="12.75" customHeight="1" x14ac:dyDescent="0.25">
      <c r="A4" s="753"/>
      <c r="B4" s="745" t="s">
        <v>30</v>
      </c>
      <c r="C4" s="745"/>
      <c r="D4" s="745"/>
      <c r="E4" s="745"/>
      <c r="F4" s="744"/>
      <c r="G4" s="750"/>
      <c r="H4" s="745"/>
      <c r="I4" s="746"/>
      <c r="J4" s="748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55"/>
      <c r="AM4" s="158"/>
    </row>
    <row r="5" spans="1:39" s="2" customFormat="1" ht="16.2" thickBot="1" x14ac:dyDescent="0.3">
      <c r="A5" s="753"/>
      <c r="B5" s="159"/>
      <c r="C5" s="159"/>
      <c r="D5" s="159"/>
      <c r="E5" s="157"/>
      <c r="F5" s="158"/>
      <c r="G5" s="306" t="s">
        <v>38</v>
      </c>
      <c r="H5" s="307" t="s">
        <v>36</v>
      </c>
      <c r="I5" s="308" t="s">
        <v>39</v>
      </c>
      <c r="J5" s="314" t="s">
        <v>40</v>
      </c>
      <c r="K5" s="309" t="s">
        <v>40</v>
      </c>
      <c r="L5" s="309" t="s">
        <v>40</v>
      </c>
      <c r="M5" s="309" t="s">
        <v>40</v>
      </c>
      <c r="N5" s="309" t="s">
        <v>40</v>
      </c>
      <c r="O5" s="309" t="s">
        <v>40</v>
      </c>
      <c r="P5" s="309" t="s">
        <v>40</v>
      </c>
      <c r="Q5" s="309" t="s">
        <v>40</v>
      </c>
      <c r="R5" s="309" t="s">
        <v>40</v>
      </c>
      <c r="S5" s="309" t="s">
        <v>40</v>
      </c>
      <c r="T5" s="309" t="s">
        <v>40</v>
      </c>
      <c r="U5" s="309" t="s">
        <v>40</v>
      </c>
      <c r="V5" s="309" t="s">
        <v>40</v>
      </c>
      <c r="W5" s="309" t="s">
        <v>40</v>
      </c>
      <c r="X5" s="309" t="s">
        <v>40</v>
      </c>
      <c r="Y5" s="309" t="s">
        <v>40</v>
      </c>
      <c r="Z5" s="309" t="s">
        <v>41</v>
      </c>
      <c r="AA5" s="309" t="s">
        <v>40</v>
      </c>
      <c r="AB5" s="309" t="s">
        <v>40</v>
      </c>
      <c r="AC5" s="309" t="s">
        <v>40</v>
      </c>
      <c r="AD5" s="309" t="s">
        <v>40</v>
      </c>
      <c r="AE5" s="309" t="s">
        <v>40</v>
      </c>
      <c r="AF5" s="309" t="s">
        <v>40</v>
      </c>
      <c r="AG5" s="309" t="s">
        <v>40</v>
      </c>
      <c r="AH5" s="309" t="s">
        <v>40</v>
      </c>
      <c r="AI5" s="309" t="s">
        <v>40</v>
      </c>
      <c r="AJ5" s="309" t="s">
        <v>40</v>
      </c>
      <c r="AK5" s="309" t="s">
        <v>40</v>
      </c>
      <c r="AL5" s="315" t="s">
        <v>40</v>
      </c>
      <c r="AM5" s="158"/>
    </row>
    <row r="6" spans="1:39" s="3" customFormat="1" x14ac:dyDescent="0.25">
      <c r="A6" s="753"/>
      <c r="B6" s="163"/>
      <c r="C6" s="164"/>
      <c r="D6" s="164"/>
      <c r="E6" s="165"/>
      <c r="F6" s="166"/>
      <c r="G6" s="167">
        <f t="shared" ref="G6:G7" si="0">COUNTIF(J6:AM6,"&gt;0")</f>
        <v>0</v>
      </c>
      <c r="H6" s="168">
        <f t="shared" ref="H6:H7" si="1">SUM(J6:AN6)</f>
        <v>0</v>
      </c>
      <c r="I6" s="166" t="s">
        <v>42</v>
      </c>
      <c r="J6" s="311">
        <f>_xlfn.IFNA(VLOOKUP(CONCATENATE($J$5,$B6,$C6),'ESP1'!$A$6:$M$500,13,FALSE),0)</f>
        <v>0</v>
      </c>
      <c r="K6" s="312">
        <f>_xlfn.IFNA(VLOOKUP(CONCATENATE($K$5,$B6,$C6),CAPE!$A$6:$M$133,13,FALSE),0)</f>
        <v>0</v>
      </c>
      <c r="L6" s="312">
        <f>_xlfn.IFNA(VLOOKUP(CONCATENATE($L$5,$B6,$C6),CAPE!$A$6:$M$133,13,FALSE),0)</f>
        <v>0</v>
      </c>
      <c r="M6" s="312">
        <f>_xlfn.IFNA(VLOOKUP(CONCATENATE($M$5,$B6,$C6),'SER2'!$A$6:$M$234,13,FALSE),0)</f>
        <v>0</v>
      </c>
      <c r="N6" s="312"/>
      <c r="O6" s="312"/>
      <c r="P6" s="312"/>
      <c r="Q6" s="312"/>
      <c r="R6" s="312"/>
      <c r="S6" s="312">
        <f>_xlfn.IFNA(VLOOKUP(CONCATENATE($S$5,$B6,$C6),'ESP2'!$A$6:$M$192,13,FALSE),0)</f>
        <v>0</v>
      </c>
      <c r="T6" s="312">
        <f>_xlfn.IFNA(VLOOKUP(CONCATENATE($T$5,$B6,$C6),'BUS2'!$A$6:$M$133,13,FALSE),0)</f>
        <v>0</v>
      </c>
      <c r="U6" s="312">
        <f>_xlfn.IFNA(VLOOKUP(CONCATENATE(U5,$B6,$C6),'DAR1'!$A$6:$M$133,13,FALSE),0)</f>
        <v>0</v>
      </c>
      <c r="V6" s="312">
        <f>_xlfn.IFNA(VLOOKUP(CONCATENATE($V$5,$B6,$C6),SCSAT!$A$8:$M$969,13,FALSE),0)</f>
        <v>0</v>
      </c>
      <c r="W6" s="312">
        <f>_xlfn.IFNA(VLOOKUP(CONCATENATE($W$5,$B6,$C6),MR!$A$6:$M$138,13,FALSE),0)</f>
        <v>0</v>
      </c>
      <c r="X6" s="312"/>
      <c r="Y6" s="312"/>
      <c r="Z6" s="312"/>
      <c r="AA6" s="312">
        <f>_xlfn.IFNA(VLOOKUP(CONCATENATE($AA$5,$B6,$C6),'DAR2'!$A$6:$M$500,13,FALSE),0)</f>
        <v>0</v>
      </c>
      <c r="AB6" s="312">
        <f>_xlfn.IFNA(VLOOKUP(CONCATENATE($AB$5,$B6,$C6),'OG3'!$A$6:$M$53,13,FALSE),0)</f>
        <v>0</v>
      </c>
      <c r="AC6" s="312">
        <f>_xlfn.IFNA(VLOOKUP(CONCATENATE($AC$5,$B6,$C6),'ESP3'!$A$6:$M$500,13,FALSE),0)</f>
        <v>0</v>
      </c>
      <c r="AD6" s="312"/>
      <c r="AE6" s="312">
        <f>_xlfn.IFNA(VLOOKUP(CONCATENATE($AE$5,$B6,$C6),BEV!$A$6:$M$60,13,FALSE),0)</f>
        <v>0</v>
      </c>
      <c r="AF6" s="312">
        <f>_xlfn.IFNA(VLOOKUP(CONCATENATE($AF$5,$B6,$C6),'MUR2'!$A$6:$M$135,13,FALSE),0)</f>
        <v>0</v>
      </c>
      <c r="AG6" s="312">
        <f>_xlfn.IFNA(VLOOKUP(CONCATENATE($AG$5,$B6,$C6),'BAL3'!$A$6:$M$133,13,FALSE),0)</f>
        <v>0</v>
      </c>
      <c r="AH6" s="312">
        <f>_xlfn.IFNA(VLOOKUP(CONCATENATE($AH$5,$B6,$C6),'OG2'!$A$6:$M$135,13,FALSE),0)</f>
        <v>0</v>
      </c>
      <c r="AI6" s="312">
        <f>_xlfn.IFNA(VLOOKUP(CONCATENATE($AI$5,$B6,$C6),'SER3'!$A$6:$M$119,13,FALSE),0)</f>
        <v>0</v>
      </c>
      <c r="AJ6" s="312">
        <f>_xlfn.IFNA(VLOOKUP(CONCATENATE($AJ$5,$B6,$C6),'LOG1'!$A$6:$M$146,13,FALSE),0)</f>
        <v>0</v>
      </c>
      <c r="AK6" s="312"/>
      <c r="AL6" s="313">
        <f>_xlfn.IFNA(VLOOKUP(CONCATENATE($AL$5,$B6,$C6),'HOR2'!$A$6:$M$135,13,FALSE),0)</f>
        <v>0</v>
      </c>
      <c r="AM6" s="158"/>
    </row>
    <row r="7" spans="1:39" s="3" customFormat="1" x14ac:dyDescent="0.25">
      <c r="A7" s="753"/>
      <c r="B7" s="169"/>
      <c r="C7" s="170"/>
      <c r="D7" s="170"/>
      <c r="E7" s="171"/>
      <c r="F7" s="172"/>
      <c r="G7" s="173">
        <f t="shared" si="0"/>
        <v>0</v>
      </c>
      <c r="H7" s="174">
        <f t="shared" si="1"/>
        <v>0</v>
      </c>
      <c r="I7" s="175" t="s">
        <v>42</v>
      </c>
      <c r="J7" s="176">
        <f>_xlfn.IFNA(VLOOKUP(CONCATENATE($J$5,$B7,$C7),'ESP1'!$A$6:$M$500,13,FALSE),0)</f>
        <v>0</v>
      </c>
      <c r="K7" s="177">
        <f>_xlfn.IFNA(VLOOKUP(CONCATENATE($K$5,$B7,$C7),CAPE!$A$6:$M$133,13,FALSE),0)</f>
        <v>0</v>
      </c>
      <c r="L7" s="177">
        <f>_xlfn.IFNA(VLOOKUP(CONCATENATE($L$5,$B7,$C7),CAPE!$A$6:$M$133,13,FALSE),0)</f>
        <v>0</v>
      </c>
      <c r="M7" s="177">
        <f>_xlfn.IFNA(VLOOKUP(CONCATENATE($M$5,$B7,$C7),'SER2'!$A$6:$M$234,13,FALSE),0)</f>
        <v>0</v>
      </c>
      <c r="N7" s="177"/>
      <c r="O7" s="177"/>
      <c r="P7" s="177"/>
      <c r="Q7" s="177"/>
      <c r="R7" s="177"/>
      <c r="S7" s="177">
        <f>_xlfn.IFNA(VLOOKUP(CONCATENATE($S$5,$B7,$C7),'ESP2'!$A$6:$M$192,13,FALSE),0)</f>
        <v>0</v>
      </c>
      <c r="T7" s="177">
        <f>_xlfn.IFNA(VLOOKUP(CONCATENATE($T$5,$B7,$C7),'BUS2'!$A$6:$M$133,13,FALSE),0)</f>
        <v>0</v>
      </c>
      <c r="U7" s="177">
        <f>_xlfn.IFNA(VLOOKUP(CONCATENATE(U6,$B7,$C7),'DAR1'!$A$6:$M$133,13,FALSE),0)</f>
        <v>0</v>
      </c>
      <c r="V7" s="177">
        <f>_xlfn.IFNA(VLOOKUP(CONCATENATE($V$5,$B7,$C7),SCSAT!$A$8:$M$969,13,FALSE),0)</f>
        <v>0</v>
      </c>
      <c r="W7" s="177">
        <f>_xlfn.IFNA(VLOOKUP(CONCATENATE($W$5,$B7,$C7),MR!$A$6:$M$138,13,FALSE),0)</f>
        <v>0</v>
      </c>
      <c r="X7" s="177"/>
      <c r="Y7" s="177"/>
      <c r="Z7" s="177"/>
      <c r="AA7" s="177">
        <f>_xlfn.IFNA(VLOOKUP(CONCATENATE($AA$5,$B7,$C7),'DAR2'!$A$6:$M$500,13,FALSE),0)</f>
        <v>0</v>
      </c>
      <c r="AB7" s="177">
        <f>_xlfn.IFNA(VLOOKUP(CONCATENATE($AB$5,$B7,$C7),'OG3'!$A$6:$M$53,13,FALSE),0)</f>
        <v>0</v>
      </c>
      <c r="AC7" s="177">
        <f>_xlfn.IFNA(VLOOKUP(CONCATENATE($AC$5,$B7,$C7),'ESP3'!$A$6:$M$500,13,FALSE),0)</f>
        <v>0</v>
      </c>
      <c r="AD7" s="177"/>
      <c r="AE7" s="177">
        <f>_xlfn.IFNA(VLOOKUP(CONCATENATE($AE$5,$B7,$C7),BEV!$A$6:$M$60,13,FALSE),0)</f>
        <v>0</v>
      </c>
      <c r="AF7" s="177">
        <f>_xlfn.IFNA(VLOOKUP(CONCATENATE($AF$5,$B7,$C7),'MUR2'!$A$6:$M$135,13,FALSE),0)</f>
        <v>0</v>
      </c>
      <c r="AG7" s="177">
        <f>_xlfn.IFNA(VLOOKUP(CONCATENATE($AG$5,$B7,$C7),'BAL3'!$A$6:$M$133,13,FALSE),0)</f>
        <v>0</v>
      </c>
      <c r="AH7" s="177">
        <f>_xlfn.IFNA(VLOOKUP(CONCATENATE($AH$5,$B7,$C7),'OG2'!$A$6:$M$135,13,FALSE),0)</f>
        <v>0</v>
      </c>
      <c r="AI7" s="177">
        <f>_xlfn.IFNA(VLOOKUP(CONCATENATE($AI$5,$B7,$C7),'SER3'!$A$6:$M$119,13,FALSE),0)</f>
        <v>0</v>
      </c>
      <c r="AJ7" s="177">
        <f>_xlfn.IFNA(VLOOKUP(CONCATENATE($AJ$5,$B7,$C7),'LOG1'!$A$6:$M$146,13,FALSE),0)</f>
        <v>0</v>
      </c>
      <c r="AK7" s="177"/>
      <c r="AL7" s="178">
        <f>_xlfn.IFNA(VLOOKUP(CONCATENATE($AL$5,$B7,$C7),'HOR2'!$A$6:$M$135,13,FALSE),0)</f>
        <v>0</v>
      </c>
      <c r="AM7" s="158"/>
    </row>
    <row r="8" spans="1:39" s="3" customFormat="1" x14ac:dyDescent="0.25">
      <c r="A8" s="753"/>
      <c r="B8" s="169"/>
      <c r="C8" s="179"/>
      <c r="D8" s="179"/>
      <c r="E8" s="180"/>
      <c r="F8" s="175"/>
      <c r="G8" s="173"/>
      <c r="H8" s="174"/>
      <c r="I8" s="175"/>
      <c r="J8" s="176"/>
      <c r="K8" s="177">
        <f>_xlfn.IFNA(VLOOKUP(CONCATENATE($K$5,$B8,$C8),CAPE!$A$6:$M$133,13,FALSE),0)</f>
        <v>0</v>
      </c>
      <c r="L8" s="177">
        <f>_xlfn.IFNA(VLOOKUP(CONCATENATE($L$5,$B8,$C8),CAPE!$A$6:$M$133,13,FALSE),0)</f>
        <v>0</v>
      </c>
      <c r="M8" s="177">
        <f>_xlfn.IFNA(VLOOKUP(CONCATENATE($M$5,$B8,$C8),'SER2'!$A$6:$M$234,13,FALSE),0)</f>
        <v>0</v>
      </c>
      <c r="N8" s="177"/>
      <c r="O8" s="177"/>
      <c r="P8" s="177"/>
      <c r="Q8" s="177"/>
      <c r="R8" s="177"/>
      <c r="S8" s="177">
        <f>_xlfn.IFNA(VLOOKUP(CONCATENATE($S$5,$B8,$C8),'ESP2'!$A$6:$M$192,13,FALSE),0)</f>
        <v>0</v>
      </c>
      <c r="T8" s="177">
        <f>_xlfn.IFNA(VLOOKUP(CONCATENATE($T$5,$B8,$C8),'BUS2'!$A$6:$M$133,13,FALSE),0)</f>
        <v>0</v>
      </c>
      <c r="U8" s="177">
        <f>_xlfn.IFNA(VLOOKUP(CONCATENATE(U7,$B8,$C8),'DAR1'!$A$6:$M$133,13,FALSE),0)</f>
        <v>0</v>
      </c>
      <c r="V8" s="177">
        <f>_xlfn.IFNA(VLOOKUP(CONCATENATE($V$5,$B8,$C8),SCSAT!$A$8:$M$969,13,FALSE),0)</f>
        <v>0</v>
      </c>
      <c r="W8" s="177">
        <f>_xlfn.IFNA(VLOOKUP(CONCATENATE($W$5,$B8,$C8),MR!$A$6:$M$138,13,FALSE),0)</f>
        <v>0</v>
      </c>
      <c r="X8" s="177"/>
      <c r="Y8" s="177"/>
      <c r="Z8" s="177"/>
      <c r="AA8" s="177">
        <f>_xlfn.IFNA(VLOOKUP(CONCATENATE($AA$5,$B8,$C8),'DAR2'!$A$6:$M$500,13,FALSE),0)</f>
        <v>0</v>
      </c>
      <c r="AB8" s="177">
        <f>_xlfn.IFNA(VLOOKUP(CONCATENATE($AB$5,$B8,$C8),'OG3'!$A$6:$M$53,13,FALSE),0)</f>
        <v>0</v>
      </c>
      <c r="AC8" s="177">
        <f>_xlfn.IFNA(VLOOKUP(CONCATENATE($AC$5,$B8,$C8),'ESP3'!$A$6:$M$500,13,FALSE),0)</f>
        <v>0</v>
      </c>
      <c r="AD8" s="177"/>
      <c r="AE8" s="177">
        <f>_xlfn.IFNA(VLOOKUP(CONCATENATE($AE$5,$B8,$C8),BEV!$A$6:$M$60,13,FALSE),0)</f>
        <v>0</v>
      </c>
      <c r="AF8" s="177">
        <f>_xlfn.IFNA(VLOOKUP(CONCATENATE($AF$5,$B8,$C8),'MUR2'!$A$6:$M$135,13,FALSE),0)</f>
        <v>0</v>
      </c>
      <c r="AG8" s="177">
        <f>_xlfn.IFNA(VLOOKUP(CONCATENATE($AG$5,$B8,$C8),'BAL3'!$A$6:$M$133,13,FALSE),0)</f>
        <v>0</v>
      </c>
      <c r="AH8" s="177">
        <f>_xlfn.IFNA(VLOOKUP(CONCATENATE($AH$5,$B8,$C8),'OG2'!$A$6:$M$135,13,FALSE),0)</f>
        <v>0</v>
      </c>
      <c r="AI8" s="177">
        <f>_xlfn.IFNA(VLOOKUP(CONCATENATE($AI$5,$B8,$C8),'SER3'!$A$6:$M$119,13,FALSE),0)</f>
        <v>0</v>
      </c>
      <c r="AJ8" s="177">
        <f>_xlfn.IFNA(VLOOKUP(CONCATENATE($AJ$5,$B8,$C8),'LOG1'!$A$6:$M$146,13,FALSE),0)</f>
        <v>0</v>
      </c>
      <c r="AK8" s="177"/>
      <c r="AL8" s="178">
        <f>_xlfn.IFNA(VLOOKUP(CONCATENATE($AL$5,$B8,$C8),'HOR2'!$A$6:$M$135,13,FALSE),0)</f>
        <v>0</v>
      </c>
      <c r="AM8" s="158"/>
    </row>
    <row r="9" spans="1:39" s="3" customFormat="1" x14ac:dyDescent="0.25">
      <c r="A9" s="753"/>
      <c r="B9" s="169"/>
      <c r="C9" s="179"/>
      <c r="D9" s="179"/>
      <c r="E9" s="180"/>
      <c r="F9" s="175"/>
      <c r="G9" s="173"/>
      <c r="H9" s="174"/>
      <c r="I9" s="175"/>
      <c r="J9" s="176">
        <f>_xlfn.IFNA(VLOOKUP(CONCATENATE($J$5,$B9,$C9),'ESP1'!$A$6:$M$500,13,FALSE),0)</f>
        <v>0</v>
      </c>
      <c r="K9" s="177">
        <f>_xlfn.IFNA(VLOOKUP(CONCATENATE($K$5,$B9,$C9),CAPE!$A$6:$M$133,13,FALSE),0)</f>
        <v>0</v>
      </c>
      <c r="L9" s="177">
        <f>_xlfn.IFNA(VLOOKUP(CONCATENATE($L$5,$B9,$C9),CAPE!$A$6:$M$133,13,FALSE),0)</f>
        <v>0</v>
      </c>
      <c r="M9" s="177">
        <f>_xlfn.IFNA(VLOOKUP(CONCATENATE($M$5,$B9,$C9),'SER2'!$A$6:$M$234,13,FALSE),0)</f>
        <v>0</v>
      </c>
      <c r="N9" s="177"/>
      <c r="O9" s="177"/>
      <c r="P9" s="177"/>
      <c r="Q9" s="177"/>
      <c r="R9" s="177"/>
      <c r="S9" s="177">
        <f>_xlfn.IFNA(VLOOKUP(CONCATENATE($S$5,$B9,$C9),'ESP2'!$A$6:$M$192,13,FALSE),0)</f>
        <v>0</v>
      </c>
      <c r="T9" s="177">
        <f>_xlfn.IFNA(VLOOKUP(CONCATENATE($T$5,$B9,$C9),'BUS2'!$A$6:$M$133,13,FALSE),0)</f>
        <v>0</v>
      </c>
      <c r="U9" s="177">
        <f>_xlfn.IFNA(VLOOKUP(CONCATENATE(U8,$B9,$C9),'DAR1'!$A$6:$M$133,13,FALSE),0)</f>
        <v>0</v>
      </c>
      <c r="V9" s="177">
        <f>_xlfn.IFNA(VLOOKUP(CONCATENATE($V$5,$B9,$C9),SCSAT!$A$8:$M$969,13,FALSE),0)</f>
        <v>0</v>
      </c>
      <c r="W9" s="177">
        <f>_xlfn.IFNA(VLOOKUP(CONCATENATE($W$5,$B9,$C9),MR!$A$6:$M$138,13,FALSE),0)</f>
        <v>0</v>
      </c>
      <c r="X9" s="177"/>
      <c r="Y9" s="177"/>
      <c r="Z9" s="177"/>
      <c r="AA9" s="177">
        <f>_xlfn.IFNA(VLOOKUP(CONCATENATE($AA$5,$B9,$C9),'DAR2'!$A$6:$M$500,13,FALSE),0)</f>
        <v>0</v>
      </c>
      <c r="AB9" s="177">
        <f>_xlfn.IFNA(VLOOKUP(CONCATENATE($AB$5,$B9,$C9),'OG3'!$A$6:$M$53,13,FALSE),0)</f>
        <v>0</v>
      </c>
      <c r="AC9" s="177">
        <f>_xlfn.IFNA(VLOOKUP(CONCATENATE($AC$5,$B9,$C9),'ESP3'!$A$6:$M$500,13,FALSE),0)</f>
        <v>0</v>
      </c>
      <c r="AD9" s="177"/>
      <c r="AE9" s="177">
        <f>_xlfn.IFNA(VLOOKUP(CONCATENATE($AE$5,$B9,$C9),BEV!$A$6:$M$60,13,FALSE),0)</f>
        <v>0</v>
      </c>
      <c r="AF9" s="177">
        <f>_xlfn.IFNA(VLOOKUP(CONCATENATE($AF$5,$B9,$C9),'MUR2'!$A$6:$M$135,13,FALSE),0)</f>
        <v>0</v>
      </c>
      <c r="AG9" s="177">
        <f>_xlfn.IFNA(VLOOKUP(CONCATENATE($AG$5,$B9,$C9),'BAL3'!$A$6:$M$133,13,FALSE),0)</f>
        <v>0</v>
      </c>
      <c r="AH9" s="177">
        <f>_xlfn.IFNA(VLOOKUP(CONCATENATE($AH$5,$B9,$C9),'OG2'!$A$6:$M$135,13,FALSE),0)</f>
        <v>0</v>
      </c>
      <c r="AI9" s="177">
        <f>_xlfn.IFNA(VLOOKUP(CONCATENATE($AI$5,$B9,$C9),'SER3'!$A$6:$M$119,13,FALSE),0)</f>
        <v>0</v>
      </c>
      <c r="AJ9" s="177">
        <f>_xlfn.IFNA(VLOOKUP(CONCATENATE($AJ$5,$B9,$C9),'LOG1'!$A$6:$M$146,13,FALSE),0)</f>
        <v>0</v>
      </c>
      <c r="AK9" s="177"/>
      <c r="AL9" s="178">
        <f>_xlfn.IFNA(VLOOKUP(CONCATENATE($AL$5,$B9,$C9),'HOR2'!$A$6:$M$135,13,FALSE),0)</f>
        <v>0</v>
      </c>
      <c r="AM9" s="158"/>
    </row>
    <row r="10" spans="1:39" s="3" customFormat="1" x14ac:dyDescent="0.25">
      <c r="A10" s="753"/>
      <c r="B10" s="169"/>
      <c r="C10" s="179"/>
      <c r="D10" s="179"/>
      <c r="E10" s="180"/>
      <c r="F10" s="175"/>
      <c r="G10" s="173"/>
      <c r="H10" s="174"/>
      <c r="I10" s="175"/>
      <c r="J10" s="176">
        <f>_xlfn.IFNA(VLOOKUP(CONCATENATE($J$5,$B10,$C10),'ESP1'!$A$6:$M$500,13,FALSE),0)</f>
        <v>0</v>
      </c>
      <c r="K10" s="177">
        <f>_xlfn.IFNA(VLOOKUP(CONCATENATE($K$5,$B10,$C10),CAPE!$A$6:$M$133,13,FALSE),0)</f>
        <v>0</v>
      </c>
      <c r="L10" s="177">
        <f>_xlfn.IFNA(VLOOKUP(CONCATENATE($L$5,$B10,$C10),CAPE!$A$6:$M$133,13,FALSE),0)</f>
        <v>0</v>
      </c>
      <c r="M10" s="177">
        <f>_xlfn.IFNA(VLOOKUP(CONCATENATE($M$5,$B10,$C10),'SER2'!$A$6:$M$234,13,FALSE),0)</f>
        <v>0</v>
      </c>
      <c r="N10" s="177"/>
      <c r="O10" s="177"/>
      <c r="P10" s="177"/>
      <c r="Q10" s="177"/>
      <c r="R10" s="177"/>
      <c r="S10" s="177">
        <f>_xlfn.IFNA(VLOOKUP(CONCATENATE($S$5,$B10,$C10),'ESP2'!$A$6:$M$192,13,FALSE),0)</f>
        <v>0</v>
      </c>
      <c r="T10" s="177">
        <f>_xlfn.IFNA(VLOOKUP(CONCATENATE($T$5,$B10,$C10),'BUS2'!$A$6:$M$133,13,FALSE),0)</f>
        <v>0</v>
      </c>
      <c r="U10" s="177">
        <f>_xlfn.IFNA(VLOOKUP(CONCATENATE(U9,$B10,$C10),'DAR1'!$A$6:$M$133,13,FALSE),0)</f>
        <v>0</v>
      </c>
      <c r="V10" s="177">
        <f>_xlfn.IFNA(VLOOKUP(CONCATENATE($V$5,$B10,$C10),SCSAT!$A$8:$M$969,13,FALSE),0)</f>
        <v>0</v>
      </c>
      <c r="W10" s="177">
        <f>_xlfn.IFNA(VLOOKUP(CONCATENATE($W$5,$B10,$C10),MR!$A$6:$M$138,13,FALSE),0)</f>
        <v>0</v>
      </c>
      <c r="X10" s="177"/>
      <c r="Y10" s="177"/>
      <c r="Z10" s="177"/>
      <c r="AA10" s="177">
        <f>_xlfn.IFNA(VLOOKUP(CONCATENATE($AA$5,$B10,$C10),'DAR2'!$A$6:$M$500,13,FALSE),0)</f>
        <v>0</v>
      </c>
      <c r="AB10" s="177">
        <f>_xlfn.IFNA(VLOOKUP(CONCATENATE($AB$5,$B10,$C10),'OG3'!$A$6:$M$53,13,FALSE),0)</f>
        <v>0</v>
      </c>
      <c r="AC10" s="177">
        <f>_xlfn.IFNA(VLOOKUP(CONCATENATE($AC$5,$B10,$C10),'ESP3'!$A$6:$M$500,13,FALSE),0)</f>
        <v>0</v>
      </c>
      <c r="AD10" s="177"/>
      <c r="AE10" s="177">
        <f>_xlfn.IFNA(VLOOKUP(CONCATENATE($AE$5,$B10,$C10),BEV!$A$6:$M$60,13,FALSE),0)</f>
        <v>0</v>
      </c>
      <c r="AF10" s="177">
        <f>_xlfn.IFNA(VLOOKUP(CONCATENATE($AF$5,$B10,$C10),'MUR2'!$A$6:$M$135,13,FALSE),0)</f>
        <v>0</v>
      </c>
      <c r="AG10" s="177">
        <f>_xlfn.IFNA(VLOOKUP(CONCATENATE($AG$5,$B10,$C10),'BAL3'!$A$6:$M$133,13,FALSE),0)</f>
        <v>0</v>
      </c>
      <c r="AH10" s="177">
        <f>_xlfn.IFNA(VLOOKUP(CONCATENATE($AH$5,$B10,$C10),'OG2'!$A$6:$M$135,13,FALSE),0)</f>
        <v>0</v>
      </c>
      <c r="AI10" s="177">
        <f>_xlfn.IFNA(VLOOKUP(CONCATENATE($AI$5,$B10,$C10),'SER3'!$A$6:$M$119,13,FALSE),0)</f>
        <v>0</v>
      </c>
      <c r="AJ10" s="177">
        <f>_xlfn.IFNA(VLOOKUP(CONCATENATE($AJ$5,$B10,$C10),'LOG1'!$A$6:$M$146,13,FALSE),0)</f>
        <v>0</v>
      </c>
      <c r="AK10" s="177"/>
      <c r="AL10" s="178">
        <f>_xlfn.IFNA(VLOOKUP(CONCATENATE($AL$5,$B10,$C10),'HOR2'!$A$6:$M$135,13,FALSE),0)</f>
        <v>0</v>
      </c>
      <c r="AM10" s="158"/>
    </row>
    <row r="11" spans="1:39" s="3" customFormat="1" x14ac:dyDescent="0.25">
      <c r="A11" s="753"/>
      <c r="B11" s="169"/>
      <c r="C11" s="179"/>
      <c r="D11" s="179"/>
      <c r="E11" s="180"/>
      <c r="F11" s="175"/>
      <c r="G11" s="173"/>
      <c r="H11" s="174"/>
      <c r="I11" s="175"/>
      <c r="J11" s="176">
        <f>_xlfn.IFNA(VLOOKUP(CONCATENATE($J$5,$B11,$C11),'ESP1'!$A$6:$M$500,13,FALSE),0)</f>
        <v>0</v>
      </c>
      <c r="K11" s="177">
        <f>_xlfn.IFNA(VLOOKUP(CONCATENATE($K$5,$B11,$C11),CAPE!$A$6:$M$133,13,FALSE),0)</f>
        <v>0</v>
      </c>
      <c r="L11" s="177">
        <f>_xlfn.IFNA(VLOOKUP(CONCATENATE($L$5,$B11,$C11),CAPE!$A$6:$M$133,13,FALSE),0)</f>
        <v>0</v>
      </c>
      <c r="M11" s="177">
        <f>_xlfn.IFNA(VLOOKUP(CONCATENATE($M$5,$B11,$C11),'SER2'!$A$6:$M$234,13,FALSE),0)</f>
        <v>0</v>
      </c>
      <c r="N11" s="177"/>
      <c r="O11" s="177"/>
      <c r="P11" s="177"/>
      <c r="Q11" s="177"/>
      <c r="R11" s="177"/>
      <c r="S11" s="177">
        <f>_xlfn.IFNA(VLOOKUP(CONCATENATE($S$5,$B11,$C11),'ESP2'!$A$6:$M$192,13,FALSE),0)</f>
        <v>0</v>
      </c>
      <c r="T11" s="177">
        <f>_xlfn.IFNA(VLOOKUP(CONCATENATE($T$5,$B11,$C11),'BUS2'!$A$6:$M$133,13,FALSE),0)</f>
        <v>0</v>
      </c>
      <c r="U11" s="177">
        <f>_xlfn.IFNA(VLOOKUP(CONCATENATE(U10,$B11,$C11),'DAR1'!$A$6:$M$133,13,FALSE),0)</f>
        <v>0</v>
      </c>
      <c r="V11" s="177">
        <f>_xlfn.IFNA(VLOOKUP(CONCATENATE($V$5,$B11,$C11),SCSAT!$A$8:$M$969,13,FALSE),0)</f>
        <v>0</v>
      </c>
      <c r="W11" s="177">
        <f>_xlfn.IFNA(VLOOKUP(CONCATENATE($W$5,$B11,$C11),MR!$A$6:$M$138,13,FALSE),0)</f>
        <v>0</v>
      </c>
      <c r="X11" s="177"/>
      <c r="Y11" s="177"/>
      <c r="Z11" s="177"/>
      <c r="AA11" s="177">
        <f>_xlfn.IFNA(VLOOKUP(CONCATENATE($AA$5,$B11,$C11),'DAR2'!$A$6:$M$500,13,FALSE),0)</f>
        <v>0</v>
      </c>
      <c r="AB11" s="177">
        <f>_xlfn.IFNA(VLOOKUP(CONCATENATE($AB$5,$B11,$C11),'OG3'!$A$6:$M$53,13,FALSE),0)</f>
        <v>0</v>
      </c>
      <c r="AC11" s="177">
        <f>_xlfn.IFNA(VLOOKUP(CONCATENATE($AC$5,$B11,$C11),'ESP3'!$A$6:$M$500,13,FALSE),0)</f>
        <v>0</v>
      </c>
      <c r="AD11" s="177"/>
      <c r="AE11" s="177">
        <f>_xlfn.IFNA(VLOOKUP(CONCATENATE($AE$5,$B11,$C11),BEV!$A$6:$M$60,13,FALSE),0)</f>
        <v>0</v>
      </c>
      <c r="AF11" s="177">
        <f>_xlfn.IFNA(VLOOKUP(CONCATENATE($AF$5,$B11,$C11),'MUR2'!$A$6:$M$135,13,FALSE),0)</f>
        <v>0</v>
      </c>
      <c r="AG11" s="177">
        <f>_xlfn.IFNA(VLOOKUP(CONCATENATE($AG$5,$B11,$C11),'BAL3'!$A$6:$M$133,13,FALSE),0)</f>
        <v>0</v>
      </c>
      <c r="AH11" s="177">
        <f>_xlfn.IFNA(VLOOKUP(CONCATENATE($AH$5,$B11,$C11),'OG2'!$A$6:$M$135,13,FALSE),0)</f>
        <v>0</v>
      </c>
      <c r="AI11" s="177">
        <f>_xlfn.IFNA(VLOOKUP(CONCATENATE($AI$5,$B11,$C11),'SER3'!$A$6:$M$119,13,FALSE),0)</f>
        <v>0</v>
      </c>
      <c r="AJ11" s="177">
        <f>_xlfn.IFNA(VLOOKUP(CONCATENATE($AJ$5,$B11,$C11),'LOG1'!$A$6:$M$146,13,FALSE),0)</f>
        <v>0</v>
      </c>
      <c r="AK11" s="177"/>
      <c r="AL11" s="178">
        <f>_xlfn.IFNA(VLOOKUP(CONCATENATE($AL$5,$B11,$C11),'HOR2'!$A$6:$M$135,13,FALSE),0)</f>
        <v>0</v>
      </c>
      <c r="AM11" s="158"/>
    </row>
    <row r="12" spans="1:39" x14ac:dyDescent="0.25">
      <c r="A12" s="753"/>
      <c r="B12" s="169"/>
      <c r="C12" s="179"/>
      <c r="D12" s="179"/>
      <c r="E12" s="180"/>
      <c r="F12" s="175"/>
      <c r="G12" s="173"/>
      <c r="H12" s="174"/>
      <c r="I12" s="175"/>
      <c r="J12" s="176">
        <f>_xlfn.IFNA(VLOOKUP(CONCATENATE($J$5,$B12,$C12),'ESP1'!$A$6:$M$500,13,FALSE),0)</f>
        <v>0</v>
      </c>
      <c r="K12" s="177">
        <f>_xlfn.IFNA(VLOOKUP(CONCATENATE($K$5,$B12,$C12),CAPE!$A$6:$M$133,13,FALSE),0)</f>
        <v>0</v>
      </c>
      <c r="L12" s="177">
        <f>_xlfn.IFNA(VLOOKUP(CONCATENATE($L$5,$B12,$C12),CAPE!$A$6:$M$133,13,FALSE),0)</f>
        <v>0</v>
      </c>
      <c r="M12" s="177">
        <f>_xlfn.IFNA(VLOOKUP(CONCATENATE($M$5,$B12,$C12),'SER2'!$A$6:$M$234,13,FALSE),0)</f>
        <v>0</v>
      </c>
      <c r="N12" s="177"/>
      <c r="O12" s="177"/>
      <c r="P12" s="177"/>
      <c r="Q12" s="177"/>
      <c r="R12" s="177"/>
      <c r="S12" s="177">
        <f>_xlfn.IFNA(VLOOKUP(CONCATENATE($S$5,$B12,$C12),'ESP2'!$A$6:$M$192,13,FALSE),0)</f>
        <v>0</v>
      </c>
      <c r="T12" s="177">
        <f>_xlfn.IFNA(VLOOKUP(CONCATENATE($T$5,$B12,$C12),'BUS2'!$A$6:$M$133,13,FALSE),0)</f>
        <v>0</v>
      </c>
      <c r="U12" s="177">
        <f>_xlfn.IFNA(VLOOKUP(CONCATENATE(U11,$B12,$C12),'DAR1'!$A$6:$M$133,13,FALSE),0)</f>
        <v>0</v>
      </c>
      <c r="V12" s="177">
        <f>_xlfn.IFNA(VLOOKUP(CONCATENATE($V$5,$B12,$C12),SCSAT!$A$8:$M$969,13,FALSE),0)</f>
        <v>0</v>
      </c>
      <c r="W12" s="177">
        <f>_xlfn.IFNA(VLOOKUP(CONCATENATE($W$5,$B12,$C12),MR!$A$6:$M$138,13,FALSE),0)</f>
        <v>0</v>
      </c>
      <c r="X12" s="177"/>
      <c r="Y12" s="177"/>
      <c r="Z12" s="177"/>
      <c r="AA12" s="177">
        <f>_xlfn.IFNA(VLOOKUP(CONCATENATE($AA$5,$B12,$C12),'DAR2'!$A$6:$M$500,13,FALSE),0)</f>
        <v>0</v>
      </c>
      <c r="AB12" s="177">
        <f>_xlfn.IFNA(VLOOKUP(CONCATENATE($AB$5,$B12,$C12),'OG3'!$A$6:$M$53,13,FALSE),0)</f>
        <v>0</v>
      </c>
      <c r="AC12" s="177">
        <f>_xlfn.IFNA(VLOOKUP(CONCATENATE($AC$5,$B12,$C12),'ESP3'!$A$6:$M$500,13,FALSE),0)</f>
        <v>0</v>
      </c>
      <c r="AD12" s="177"/>
      <c r="AE12" s="177">
        <f>_xlfn.IFNA(VLOOKUP(CONCATENATE($AE$5,$B12,$C12),BEV!$A$6:$M$60,13,FALSE),0)</f>
        <v>0</v>
      </c>
      <c r="AF12" s="177">
        <f>_xlfn.IFNA(VLOOKUP(CONCATENATE($AF$5,$B12,$C12),'MUR2'!$A$6:$M$135,13,FALSE),0)</f>
        <v>0</v>
      </c>
      <c r="AG12" s="177">
        <f>_xlfn.IFNA(VLOOKUP(CONCATENATE($AG$5,$B12,$C12),'BAL3'!$A$6:$M$133,13,FALSE),0)</f>
        <v>0</v>
      </c>
      <c r="AH12" s="177">
        <f>_xlfn.IFNA(VLOOKUP(CONCATENATE($AH$5,$B12,$C12),'OG2'!$A$6:$M$135,13,FALSE),0)</f>
        <v>0</v>
      </c>
      <c r="AI12" s="177">
        <f>_xlfn.IFNA(VLOOKUP(CONCATENATE($AI$5,$B12,$C12),'SER3'!$A$6:$M$119,13,FALSE),0)</f>
        <v>0</v>
      </c>
      <c r="AJ12" s="177">
        <f>_xlfn.IFNA(VLOOKUP(CONCATENATE($AJ$5,$B12,$C12),'LOG1'!$A$6:$M$146,13,FALSE),0)</f>
        <v>0</v>
      </c>
      <c r="AK12" s="177"/>
      <c r="AL12" s="178">
        <f>_xlfn.IFNA(VLOOKUP(CONCATENATE($AL$5,$B12,$C12),'HOR2'!$A$6:$M$135,13,FALSE),0)</f>
        <v>0</v>
      </c>
      <c r="AM12" s="158"/>
    </row>
    <row r="13" spans="1:39" x14ac:dyDescent="0.25">
      <c r="A13" s="753"/>
      <c r="B13" s="169"/>
      <c r="C13" s="179"/>
      <c r="D13" s="179"/>
      <c r="E13" s="180"/>
      <c r="F13" s="175"/>
      <c r="G13" s="173"/>
      <c r="H13" s="174"/>
      <c r="I13" s="175"/>
      <c r="J13" s="176">
        <f>_xlfn.IFNA(VLOOKUP(CONCATENATE($J$5,$B13,$C13),'ESP1'!$A$6:$M$500,13,FALSE),0)</f>
        <v>0</v>
      </c>
      <c r="K13" s="177">
        <f>_xlfn.IFNA(VLOOKUP(CONCATENATE($K$5,$B13,$C13),CAPE!$A$6:$M$133,13,FALSE),0)</f>
        <v>0</v>
      </c>
      <c r="L13" s="177">
        <f>_xlfn.IFNA(VLOOKUP(CONCATENATE($L$5,$B13,$C13),CAPE!$A$6:$M$133,13,FALSE),0)</f>
        <v>0</v>
      </c>
      <c r="M13" s="177">
        <f>_xlfn.IFNA(VLOOKUP(CONCATENATE($M$5,$B13,$C13),'SER2'!$A$6:$M$234,13,FALSE),0)</f>
        <v>0</v>
      </c>
      <c r="N13" s="177"/>
      <c r="O13" s="177"/>
      <c r="P13" s="177"/>
      <c r="Q13" s="177"/>
      <c r="R13" s="177"/>
      <c r="S13" s="177">
        <f>_xlfn.IFNA(VLOOKUP(CONCATENATE($S$5,$B13,$C13),'ESP2'!$A$6:$M$192,13,FALSE),0)</f>
        <v>0</v>
      </c>
      <c r="T13" s="177">
        <f>_xlfn.IFNA(VLOOKUP(CONCATENATE($T$5,$B13,$C13),'BUS2'!$A$6:$M$133,13,FALSE),0)</f>
        <v>0</v>
      </c>
      <c r="U13" s="177">
        <f>_xlfn.IFNA(VLOOKUP(CONCATENATE(U12,$B13,$C13),'DAR1'!$A$6:$M$133,13,FALSE),0)</f>
        <v>0</v>
      </c>
      <c r="V13" s="177">
        <f>_xlfn.IFNA(VLOOKUP(CONCATENATE($V$5,$B13,$C13),SCSAT!$A$8:$M$969,13,FALSE),0)</f>
        <v>0</v>
      </c>
      <c r="W13" s="177">
        <f>_xlfn.IFNA(VLOOKUP(CONCATENATE($W$5,$B13,$C13),MR!$A$6:$M$138,13,FALSE),0)</f>
        <v>0</v>
      </c>
      <c r="X13" s="177"/>
      <c r="Y13" s="177"/>
      <c r="Z13" s="177"/>
      <c r="AA13" s="177">
        <f>_xlfn.IFNA(VLOOKUP(CONCATENATE($AA$5,$B13,$C13),'DAR2'!$A$6:$M$500,13,FALSE),0)</f>
        <v>0</v>
      </c>
      <c r="AB13" s="177">
        <f>_xlfn.IFNA(VLOOKUP(CONCATENATE($AB$5,$B13,$C13),'OG3'!$A$6:$M$53,13,FALSE),0)</f>
        <v>0</v>
      </c>
      <c r="AC13" s="177">
        <f>_xlfn.IFNA(VLOOKUP(CONCATENATE($AC$5,$B13,$C13),'ESP3'!$A$6:$M$500,13,FALSE),0)</f>
        <v>0</v>
      </c>
      <c r="AD13" s="177"/>
      <c r="AE13" s="177">
        <f>_xlfn.IFNA(VLOOKUP(CONCATENATE($AE$5,$B13,$C13),BEV!$A$6:$M$60,13,FALSE),0)</f>
        <v>0</v>
      </c>
      <c r="AF13" s="177">
        <f>_xlfn.IFNA(VLOOKUP(CONCATENATE($AF$5,$B13,$C13),'MUR2'!$A$6:$M$135,13,FALSE),0)</f>
        <v>0</v>
      </c>
      <c r="AG13" s="177">
        <f>_xlfn.IFNA(VLOOKUP(CONCATENATE($AG$5,$B13,$C13),'BAL3'!$A$6:$M$133,13,FALSE),0)</f>
        <v>0</v>
      </c>
      <c r="AH13" s="177">
        <f>_xlfn.IFNA(VLOOKUP(CONCATENATE($AH$5,$B13,$C13),'OG2'!$A$6:$M$135,13,FALSE),0)</f>
        <v>0</v>
      </c>
      <c r="AI13" s="177">
        <f>_xlfn.IFNA(VLOOKUP(CONCATENATE($AI$5,$B13,$C13),'SER3'!$A$6:$M$119,13,FALSE),0)</f>
        <v>0</v>
      </c>
      <c r="AJ13" s="177">
        <f>_xlfn.IFNA(VLOOKUP(CONCATENATE($AJ$5,$B13,$C13),'LOG1'!$A$6:$M$146,13,FALSE),0)</f>
        <v>0</v>
      </c>
      <c r="AK13" s="177"/>
      <c r="AL13" s="178">
        <f>_xlfn.IFNA(VLOOKUP(CONCATENATE($AL$5,$B13,$C13),'HOR2'!$A$6:$M$135,13,FALSE),0)</f>
        <v>0</v>
      </c>
      <c r="AM13" s="158"/>
    </row>
    <row r="14" spans="1:39" x14ac:dyDescent="0.25">
      <c r="A14" s="753"/>
      <c r="B14" s="169"/>
      <c r="C14" s="179"/>
      <c r="D14" s="179"/>
      <c r="E14" s="180"/>
      <c r="F14" s="175"/>
      <c r="G14" s="173"/>
      <c r="H14" s="174"/>
      <c r="I14" s="175"/>
      <c r="J14" s="176">
        <f>_xlfn.IFNA(VLOOKUP(CONCATENATE($J$5,$B14,$C14),'ESP1'!$A$6:$M$500,13,FALSE),0)</f>
        <v>0</v>
      </c>
      <c r="K14" s="177">
        <f>_xlfn.IFNA(VLOOKUP(CONCATENATE($K$5,$B14,$C14),CAPE!$A$6:$M$133,13,FALSE),0)</f>
        <v>0</v>
      </c>
      <c r="L14" s="177">
        <f>_xlfn.IFNA(VLOOKUP(CONCATENATE($L$5,$B14,$C14),CAPE!$A$6:$M$133,13,FALSE),0)</f>
        <v>0</v>
      </c>
      <c r="M14" s="177">
        <f>_xlfn.IFNA(VLOOKUP(CONCATENATE($M$5,$B14,$C14),'SER2'!$A$6:$M$234,13,FALSE),0)</f>
        <v>0</v>
      </c>
      <c r="N14" s="177"/>
      <c r="O14" s="177"/>
      <c r="P14" s="177"/>
      <c r="Q14" s="177"/>
      <c r="R14" s="177"/>
      <c r="S14" s="177">
        <f>_xlfn.IFNA(VLOOKUP(CONCATENATE($S$5,$B14,$C14),'ESP2'!$A$6:$M$192,13,FALSE),0)</f>
        <v>0</v>
      </c>
      <c r="T14" s="177">
        <f>_xlfn.IFNA(VLOOKUP(CONCATENATE($T$5,$B14,$C14),'BUS2'!$A$6:$M$133,13,FALSE),0)</f>
        <v>0</v>
      </c>
      <c r="U14" s="177">
        <f>_xlfn.IFNA(VLOOKUP(CONCATENATE(U13,$B14,$C14),'DAR1'!$A$6:$M$133,13,FALSE),0)</f>
        <v>0</v>
      </c>
      <c r="V14" s="177">
        <f>_xlfn.IFNA(VLOOKUP(CONCATENATE($V$5,$B14,$C14),SCSAT!$A$8:$M$969,13,FALSE),0)</f>
        <v>0</v>
      </c>
      <c r="W14" s="177">
        <f>_xlfn.IFNA(VLOOKUP(CONCATENATE($W$5,$B14,$C14),MR!$A$6:$M$138,13,FALSE),0)</f>
        <v>0</v>
      </c>
      <c r="X14" s="177"/>
      <c r="Y14" s="177"/>
      <c r="Z14" s="177"/>
      <c r="AA14" s="177">
        <f>_xlfn.IFNA(VLOOKUP(CONCATENATE($AA$5,$B14,$C14),'DAR2'!$A$6:$M$500,13,FALSE),0)</f>
        <v>0</v>
      </c>
      <c r="AB14" s="177">
        <f>_xlfn.IFNA(VLOOKUP(CONCATENATE($AB$5,$B14,$C14),'OG3'!$A$6:$M$53,13,FALSE),0)</f>
        <v>0</v>
      </c>
      <c r="AC14" s="177">
        <f>_xlfn.IFNA(VLOOKUP(CONCATENATE($AC$5,$B14,$C14),'ESP3'!$A$6:$M$500,13,FALSE),0)</f>
        <v>0</v>
      </c>
      <c r="AD14" s="177"/>
      <c r="AE14" s="177">
        <f>_xlfn.IFNA(VLOOKUP(CONCATENATE($AE$5,$B14,$C14),BEV!$A$6:$M$60,13,FALSE),0)</f>
        <v>0</v>
      </c>
      <c r="AF14" s="177">
        <f>_xlfn.IFNA(VLOOKUP(CONCATENATE($AF$5,$B14,$C14),'MUR2'!$A$6:$M$135,13,FALSE),0)</f>
        <v>0</v>
      </c>
      <c r="AG14" s="177">
        <f>_xlfn.IFNA(VLOOKUP(CONCATENATE($AG$5,$B14,$C14),'BAL3'!$A$6:$M$133,13,FALSE),0)</f>
        <v>0</v>
      </c>
      <c r="AH14" s="177">
        <f>_xlfn.IFNA(VLOOKUP(CONCATENATE($AH$5,$B14,$C14),'OG2'!$A$6:$M$135,13,FALSE),0)</f>
        <v>0</v>
      </c>
      <c r="AI14" s="177">
        <f>_xlfn.IFNA(VLOOKUP(CONCATENATE($AI$5,$B14,$C14),'SER3'!$A$6:$M$119,13,FALSE),0)</f>
        <v>0</v>
      </c>
      <c r="AJ14" s="177">
        <f>_xlfn.IFNA(VLOOKUP(CONCATENATE($AJ$5,$B14,$C14),'LOG1'!$A$6:$M$146,13,FALSE),0)</f>
        <v>0</v>
      </c>
      <c r="AK14" s="177"/>
      <c r="AL14" s="178">
        <f>_xlfn.IFNA(VLOOKUP(CONCATENATE($AL$5,$B14,$C14),'HOR2'!$A$6:$M$135,13,FALSE),0)</f>
        <v>0</v>
      </c>
      <c r="AM14" s="158"/>
    </row>
    <row r="15" spans="1:39" x14ac:dyDescent="0.25">
      <c r="A15" s="753"/>
      <c r="B15" s="169"/>
      <c r="C15" s="179"/>
      <c r="D15" s="179"/>
      <c r="E15" s="180"/>
      <c r="F15" s="175"/>
      <c r="G15" s="173"/>
      <c r="H15" s="174"/>
      <c r="I15" s="175"/>
      <c r="J15" s="176">
        <f>_xlfn.IFNA(VLOOKUP(CONCATENATE($J$5,$B15,$C15),'ESP1'!$A$6:$M$500,13,FALSE),0)</f>
        <v>0</v>
      </c>
      <c r="K15" s="177">
        <f>_xlfn.IFNA(VLOOKUP(CONCATENATE($K$5,$B15,$C15),CAPE!$A$6:$M$133,13,FALSE),0)</f>
        <v>0</v>
      </c>
      <c r="L15" s="177">
        <f>_xlfn.IFNA(VLOOKUP(CONCATENATE($L$5,$B15,$C15),CAPE!$A$6:$M$133,13,FALSE),0)</f>
        <v>0</v>
      </c>
      <c r="M15" s="177">
        <f>_xlfn.IFNA(VLOOKUP(CONCATENATE($M$5,$B15,$C15),'SER2'!$A$6:$M$234,13,FALSE),0)</f>
        <v>0</v>
      </c>
      <c r="N15" s="177"/>
      <c r="O15" s="177"/>
      <c r="P15" s="177"/>
      <c r="Q15" s="177"/>
      <c r="R15" s="177"/>
      <c r="S15" s="177">
        <f>_xlfn.IFNA(VLOOKUP(CONCATENATE($S$5,$B15,$C15),'ESP2'!$A$6:$M$192,13,FALSE),0)</f>
        <v>0</v>
      </c>
      <c r="T15" s="177">
        <f>_xlfn.IFNA(VLOOKUP(CONCATENATE($T$5,$B15,$C15),'BUS2'!$A$6:$M$133,13,FALSE),0)</f>
        <v>0</v>
      </c>
      <c r="U15" s="177">
        <f>_xlfn.IFNA(VLOOKUP(CONCATENATE(U14,$B15,$C15),'DAR1'!$A$6:$M$133,13,FALSE),0)</f>
        <v>0</v>
      </c>
      <c r="V15" s="177">
        <f>_xlfn.IFNA(VLOOKUP(CONCATENATE($V$5,$B15,$C15),SCSAT!$A$8:$M$969,13,FALSE),0)</f>
        <v>0</v>
      </c>
      <c r="W15" s="177">
        <f>_xlfn.IFNA(VLOOKUP(CONCATENATE($W$5,$B15,$C15),MR!$A$6:$M$138,13,FALSE),0)</f>
        <v>0</v>
      </c>
      <c r="X15" s="177"/>
      <c r="Y15" s="177"/>
      <c r="Z15" s="177"/>
      <c r="AA15" s="177">
        <f>_xlfn.IFNA(VLOOKUP(CONCATENATE($AA$5,$B15,$C15),'DAR2'!$A$6:$M$500,13,FALSE),0)</f>
        <v>0</v>
      </c>
      <c r="AB15" s="177">
        <f>_xlfn.IFNA(VLOOKUP(CONCATENATE($AB$5,$B15,$C15),'OG3'!$A$6:$M$53,13,FALSE),0)</f>
        <v>0</v>
      </c>
      <c r="AC15" s="177">
        <f>_xlfn.IFNA(VLOOKUP(CONCATENATE($AC$5,$B15,$C15),'ESP3'!$A$6:$M$500,13,FALSE),0)</f>
        <v>0</v>
      </c>
      <c r="AD15" s="177"/>
      <c r="AE15" s="177">
        <f>_xlfn.IFNA(VLOOKUP(CONCATENATE($AE$5,$B15,$C15),BEV!$A$6:$M$60,13,FALSE),0)</f>
        <v>0</v>
      </c>
      <c r="AF15" s="177">
        <f>_xlfn.IFNA(VLOOKUP(CONCATENATE($AF$5,$B15,$C15),'MUR2'!$A$6:$M$135,13,FALSE),0)</f>
        <v>0</v>
      </c>
      <c r="AG15" s="177">
        <f>_xlfn.IFNA(VLOOKUP(CONCATENATE($AG$5,$B15,$C15),'BAL3'!$A$6:$M$133,13,FALSE),0)</f>
        <v>0</v>
      </c>
      <c r="AH15" s="177">
        <f>_xlfn.IFNA(VLOOKUP(CONCATENATE($AH$5,$B15,$C15),'OG2'!$A$6:$M$135,13,FALSE),0)</f>
        <v>0</v>
      </c>
      <c r="AI15" s="177">
        <f>_xlfn.IFNA(VLOOKUP(CONCATENATE($AI$5,$B15,$C15),'SER3'!$A$6:$M$119,13,FALSE),0)</f>
        <v>0</v>
      </c>
      <c r="AJ15" s="177">
        <f>_xlfn.IFNA(VLOOKUP(CONCATENATE($AJ$5,$B15,$C15),'LOG1'!$A$6:$M$146,13,FALSE),0)</f>
        <v>0</v>
      </c>
      <c r="AK15" s="177"/>
      <c r="AL15" s="178">
        <f>_xlfn.IFNA(VLOOKUP(CONCATENATE($AL$5,$B15,$C15),'HOR2'!$A$6:$M$135,13,FALSE),0)</f>
        <v>0</v>
      </c>
      <c r="AM15" s="158"/>
    </row>
    <row r="16" spans="1:39" x14ac:dyDescent="0.25">
      <c r="A16" s="753"/>
      <c r="B16" s="169"/>
      <c r="C16" s="179"/>
      <c r="D16" s="179"/>
      <c r="E16" s="180"/>
      <c r="F16" s="175"/>
      <c r="G16" s="173"/>
      <c r="H16" s="174"/>
      <c r="I16" s="175"/>
      <c r="J16" s="176">
        <f>_xlfn.IFNA(VLOOKUP(CONCATENATE($J$5,$B16,$C16),'ESP1'!$A$6:$M$500,13,FALSE),0)</f>
        <v>0</v>
      </c>
      <c r="K16" s="177">
        <f>_xlfn.IFNA(VLOOKUP(CONCATENATE($K$5,$B16,$C16),CAPE!$A$6:$M$133,13,FALSE),0)</f>
        <v>0</v>
      </c>
      <c r="L16" s="177">
        <f>_xlfn.IFNA(VLOOKUP(CONCATENATE($L$5,$B16,$C16),CAPE!$A$6:$M$133,13,FALSE),0)</f>
        <v>0</v>
      </c>
      <c r="M16" s="177">
        <f>_xlfn.IFNA(VLOOKUP(CONCATENATE($M$5,$B16,$C16),'SER2'!$A$6:$M$234,13,FALSE),0)</f>
        <v>0</v>
      </c>
      <c r="N16" s="177"/>
      <c r="O16" s="177"/>
      <c r="P16" s="177"/>
      <c r="Q16" s="177"/>
      <c r="R16" s="177"/>
      <c r="S16" s="177">
        <f>_xlfn.IFNA(VLOOKUP(CONCATENATE($S$5,$B16,$C16),'ESP2'!$A$6:$M$192,13,FALSE),0)</f>
        <v>0</v>
      </c>
      <c r="T16" s="177">
        <f>_xlfn.IFNA(VLOOKUP(CONCATENATE($T$5,$B16,$C16),'BUS2'!$A$6:$M$133,13,FALSE),0)</f>
        <v>0</v>
      </c>
      <c r="U16" s="177">
        <f>_xlfn.IFNA(VLOOKUP(CONCATENATE(U15,$B16,$C16),'DAR1'!$A$6:$M$133,13,FALSE),0)</f>
        <v>0</v>
      </c>
      <c r="V16" s="177">
        <f>_xlfn.IFNA(VLOOKUP(CONCATENATE($V$5,$B16,$C16),SCSAT!$A$8:$M$969,13,FALSE),0)</f>
        <v>0</v>
      </c>
      <c r="W16" s="177">
        <f>_xlfn.IFNA(VLOOKUP(CONCATENATE($W$5,$B16,$C16),MR!$A$6:$M$138,13,FALSE),0)</f>
        <v>0</v>
      </c>
      <c r="X16" s="177"/>
      <c r="Y16" s="177"/>
      <c r="Z16" s="177"/>
      <c r="AA16" s="177">
        <f>_xlfn.IFNA(VLOOKUP(CONCATENATE($AA$5,$B16,$C16),'DAR2'!$A$6:$M$500,13,FALSE),0)</f>
        <v>0</v>
      </c>
      <c r="AB16" s="177">
        <f>_xlfn.IFNA(VLOOKUP(CONCATENATE($AB$5,$B16,$C16),'OG3'!$A$6:$M$53,13,FALSE),0)</f>
        <v>0</v>
      </c>
      <c r="AC16" s="177">
        <f>_xlfn.IFNA(VLOOKUP(CONCATENATE($AC$5,$B16,$C16),'ESP3'!$A$6:$M$500,13,FALSE),0)</f>
        <v>0</v>
      </c>
      <c r="AD16" s="177"/>
      <c r="AE16" s="177">
        <f>_xlfn.IFNA(VLOOKUP(CONCATENATE($AE$5,$B16,$C16),BEV!$A$6:$M$60,13,FALSE),0)</f>
        <v>0</v>
      </c>
      <c r="AF16" s="177">
        <f>_xlfn.IFNA(VLOOKUP(CONCATENATE($AF$5,$B16,$C16),'MUR2'!$A$6:$M$135,13,FALSE),0)</f>
        <v>0</v>
      </c>
      <c r="AG16" s="177">
        <f>_xlfn.IFNA(VLOOKUP(CONCATENATE($AG$5,$B16,$C16),'BAL3'!$A$6:$M$133,13,FALSE),0)</f>
        <v>0</v>
      </c>
      <c r="AH16" s="177">
        <f>_xlfn.IFNA(VLOOKUP(CONCATENATE($AH$5,$B16,$C16),'OG2'!$A$6:$M$135,13,FALSE),0)</f>
        <v>0</v>
      </c>
      <c r="AI16" s="177">
        <f>_xlfn.IFNA(VLOOKUP(CONCATENATE($AI$5,$B16,$C16),'SER3'!$A$6:$M$119,13,FALSE),0)</f>
        <v>0</v>
      </c>
      <c r="AJ16" s="177">
        <f>_xlfn.IFNA(VLOOKUP(CONCATENATE($AJ$5,$B16,$C16),'LOG1'!$A$6:$M$146,13,FALSE),0)</f>
        <v>0</v>
      </c>
      <c r="AK16" s="177"/>
      <c r="AL16" s="178">
        <f>_xlfn.IFNA(VLOOKUP(CONCATENATE($AL$5,$B16,$C16),'HOR2'!$A$6:$M$135,13,FALSE),0)</f>
        <v>0</v>
      </c>
      <c r="AM16" s="158"/>
    </row>
    <row r="17" spans="1:39" x14ac:dyDescent="0.25">
      <c r="A17" s="753"/>
      <c r="B17" s="169"/>
      <c r="C17" s="179"/>
      <c r="D17" s="179"/>
      <c r="E17" s="180"/>
      <c r="F17" s="175"/>
      <c r="G17" s="173"/>
      <c r="H17" s="174"/>
      <c r="I17" s="175"/>
      <c r="J17" s="176">
        <f>_xlfn.IFNA(VLOOKUP(CONCATENATE($J$5,$B17,$C17),'ESP1'!$A$6:$M$500,13,FALSE),0)</f>
        <v>0</v>
      </c>
      <c r="K17" s="177">
        <f>_xlfn.IFNA(VLOOKUP(CONCATENATE($K$5,$B17,$C17),CAPE!$A$6:$M$133,13,FALSE),0)</f>
        <v>0</v>
      </c>
      <c r="L17" s="177">
        <f>_xlfn.IFNA(VLOOKUP(CONCATENATE($L$5,$B17,$C17),CAPE!$A$6:$M$133,13,FALSE),0)</f>
        <v>0</v>
      </c>
      <c r="M17" s="177">
        <f>_xlfn.IFNA(VLOOKUP(CONCATENATE($M$5,$B17,$C17),'SER2'!$A$6:$M$234,13,FALSE),0)</f>
        <v>0</v>
      </c>
      <c r="N17" s="177"/>
      <c r="O17" s="177"/>
      <c r="P17" s="177"/>
      <c r="Q17" s="177"/>
      <c r="R17" s="177"/>
      <c r="S17" s="177">
        <f>_xlfn.IFNA(VLOOKUP(CONCATENATE($S$5,$B17,$C17),'ESP2'!$A$6:$M$192,13,FALSE),0)</f>
        <v>0</v>
      </c>
      <c r="T17" s="177">
        <f>_xlfn.IFNA(VLOOKUP(CONCATENATE($T$5,$B17,$C17),'BUS2'!$A$6:$M$133,13,FALSE),0)</f>
        <v>0</v>
      </c>
      <c r="U17" s="177">
        <f>_xlfn.IFNA(VLOOKUP(CONCATENATE(U16,$B17,$C17),'DAR1'!$A$6:$M$133,13,FALSE),0)</f>
        <v>0</v>
      </c>
      <c r="V17" s="177">
        <f>_xlfn.IFNA(VLOOKUP(CONCATENATE($V$5,$B17,$C17),SCSAT!$A$8:$M$969,13,FALSE),0)</f>
        <v>0</v>
      </c>
      <c r="W17" s="177">
        <f>_xlfn.IFNA(VLOOKUP(CONCATENATE($W$5,$B17,$C17),MR!$A$6:$M$138,13,FALSE),0)</f>
        <v>0</v>
      </c>
      <c r="X17" s="177"/>
      <c r="Y17" s="177"/>
      <c r="Z17" s="177"/>
      <c r="AA17" s="177">
        <f>_xlfn.IFNA(VLOOKUP(CONCATENATE($AA$5,$B17,$C17),'DAR2'!$A$6:$M$500,13,FALSE),0)</f>
        <v>0</v>
      </c>
      <c r="AB17" s="177">
        <f>_xlfn.IFNA(VLOOKUP(CONCATENATE($AB$5,$B17,$C17),'OG3'!$A$6:$M$53,13,FALSE),0)</f>
        <v>0</v>
      </c>
      <c r="AC17" s="177">
        <f>_xlfn.IFNA(VLOOKUP(CONCATENATE($AC$5,$B17,$C17),'ESP3'!$A$6:$M$500,13,FALSE),0)</f>
        <v>0</v>
      </c>
      <c r="AD17" s="177"/>
      <c r="AE17" s="177">
        <f>_xlfn.IFNA(VLOOKUP(CONCATENATE($AE$5,$B17,$C17),BEV!$A$6:$M$60,13,FALSE),0)</f>
        <v>0</v>
      </c>
      <c r="AF17" s="177">
        <f>_xlfn.IFNA(VLOOKUP(CONCATENATE($AF$5,$B17,$C17),'MUR2'!$A$6:$M$135,13,FALSE),0)</f>
        <v>0</v>
      </c>
      <c r="AG17" s="177">
        <f>_xlfn.IFNA(VLOOKUP(CONCATENATE($AG$5,$B17,$C17),'BAL3'!$A$6:$M$133,13,FALSE),0)</f>
        <v>0</v>
      </c>
      <c r="AH17" s="177">
        <f>_xlfn.IFNA(VLOOKUP(CONCATENATE($AH$5,$B17,$C17),'OG2'!$A$6:$M$135,13,FALSE),0)</f>
        <v>0</v>
      </c>
      <c r="AI17" s="177">
        <f>_xlfn.IFNA(VLOOKUP(CONCATENATE($AI$5,$B17,$C17),'SER3'!$A$6:$M$119,13,FALSE),0)</f>
        <v>0</v>
      </c>
      <c r="AJ17" s="177">
        <f>_xlfn.IFNA(VLOOKUP(CONCATENATE($AJ$5,$B17,$C17),'LOG1'!$A$6:$M$146,13,FALSE),0)</f>
        <v>0</v>
      </c>
      <c r="AK17" s="177"/>
      <c r="AL17" s="178">
        <f>_xlfn.IFNA(VLOOKUP(CONCATENATE($AL$5,$B17,$C17),'HOR2'!$A$6:$M$135,13,FALSE),0)</f>
        <v>0</v>
      </c>
      <c r="AM17" s="158"/>
    </row>
    <row r="18" spans="1:39" x14ac:dyDescent="0.25">
      <c r="A18" s="753"/>
      <c r="B18" s="169"/>
      <c r="C18" s="179"/>
      <c r="D18" s="179"/>
      <c r="E18" s="180"/>
      <c r="F18" s="175"/>
      <c r="G18" s="173"/>
      <c r="H18" s="174"/>
      <c r="I18" s="175"/>
      <c r="J18" s="176">
        <f>_xlfn.IFNA(VLOOKUP(CONCATENATE($J$5,$B18,$C18),'ESP1'!$A$6:$M$500,13,FALSE),0)</f>
        <v>0</v>
      </c>
      <c r="K18" s="177">
        <f>_xlfn.IFNA(VLOOKUP(CONCATENATE($K$5,$B18,$C18),CAPE!$A$6:$M$133,13,FALSE),0)</f>
        <v>0</v>
      </c>
      <c r="L18" s="177">
        <f>_xlfn.IFNA(VLOOKUP(CONCATENATE($L$5,$B18,$C18),CAPE!$A$6:$M$133,13,FALSE),0)</f>
        <v>0</v>
      </c>
      <c r="M18" s="177">
        <f>_xlfn.IFNA(VLOOKUP(CONCATENATE($M$5,$B18,$C18),'SER2'!$A$6:$M$234,13,FALSE),0)</f>
        <v>0</v>
      </c>
      <c r="N18" s="177"/>
      <c r="O18" s="177"/>
      <c r="P18" s="177"/>
      <c r="Q18" s="177"/>
      <c r="R18" s="177"/>
      <c r="S18" s="177">
        <f>_xlfn.IFNA(VLOOKUP(CONCATENATE($S$5,$B18,$C18),'ESP2'!$A$6:$M$192,13,FALSE),0)</f>
        <v>0</v>
      </c>
      <c r="T18" s="177">
        <f>_xlfn.IFNA(VLOOKUP(CONCATENATE($T$5,$B18,$C18),'BUS2'!$A$6:$M$133,13,FALSE),0)</f>
        <v>0</v>
      </c>
      <c r="U18" s="177">
        <f>_xlfn.IFNA(VLOOKUP(CONCATENATE(U17,$B18,$C18),'DAR1'!$A$6:$M$133,13,FALSE),0)</f>
        <v>0</v>
      </c>
      <c r="V18" s="177">
        <f>_xlfn.IFNA(VLOOKUP(CONCATENATE($V$5,$B18,$C18),SCSAT!$A$8:$M$969,13,FALSE),0)</f>
        <v>0</v>
      </c>
      <c r="W18" s="177">
        <f>_xlfn.IFNA(VLOOKUP(CONCATENATE($W$5,$B18,$C18),MR!$A$6:$M$138,13,FALSE),0)</f>
        <v>0</v>
      </c>
      <c r="X18" s="177"/>
      <c r="Y18" s="177"/>
      <c r="Z18" s="177"/>
      <c r="AA18" s="177">
        <f>_xlfn.IFNA(VLOOKUP(CONCATENATE($AA$5,$B18,$C18),'DAR2'!$A$6:$M$500,13,FALSE),0)</f>
        <v>0</v>
      </c>
      <c r="AB18" s="177">
        <f>_xlfn.IFNA(VLOOKUP(CONCATENATE($AB$5,$B18,$C18),'OG3'!$A$6:$M$53,13,FALSE),0)</f>
        <v>0</v>
      </c>
      <c r="AC18" s="177">
        <f>_xlfn.IFNA(VLOOKUP(CONCATENATE($AC$5,$B18,$C18),'ESP3'!$A$6:$M$500,13,FALSE),0)</f>
        <v>0</v>
      </c>
      <c r="AD18" s="177"/>
      <c r="AE18" s="177">
        <f>_xlfn.IFNA(VLOOKUP(CONCATENATE($AE$5,$B18,$C18),BEV!$A$6:$M$60,13,FALSE),0)</f>
        <v>0</v>
      </c>
      <c r="AF18" s="177">
        <f>_xlfn.IFNA(VLOOKUP(CONCATENATE($AF$5,$B18,$C18),'MUR2'!$A$6:$M$135,13,FALSE),0)</f>
        <v>0</v>
      </c>
      <c r="AG18" s="177">
        <f>_xlfn.IFNA(VLOOKUP(CONCATENATE($AG$5,$B18,$C18),'BAL3'!$A$6:$M$133,13,FALSE),0)</f>
        <v>0</v>
      </c>
      <c r="AH18" s="177">
        <f>_xlfn.IFNA(VLOOKUP(CONCATENATE($AH$5,$B18,$C18),'OG2'!$A$6:$M$135,13,FALSE),0)</f>
        <v>0</v>
      </c>
      <c r="AI18" s="177">
        <f>_xlfn.IFNA(VLOOKUP(CONCATENATE($AI$5,$B18,$C18),'SER3'!$A$6:$M$119,13,FALSE),0)</f>
        <v>0</v>
      </c>
      <c r="AJ18" s="177">
        <f>_xlfn.IFNA(VLOOKUP(CONCATENATE($AJ$5,$B18,$C18),'LOG1'!$A$6:$M$146,13,FALSE),0)</f>
        <v>0</v>
      </c>
      <c r="AK18" s="177"/>
      <c r="AL18" s="178">
        <f>_xlfn.IFNA(VLOOKUP(CONCATENATE($AL$5,$B18,$C18),'HOR2'!$A$6:$M$135,13,FALSE),0)</f>
        <v>0</v>
      </c>
      <c r="AM18" s="158"/>
    </row>
    <row r="19" spans="1:39" x14ac:dyDescent="0.25">
      <c r="A19" s="753"/>
      <c r="B19" s="169"/>
      <c r="C19" s="179"/>
      <c r="D19" s="179"/>
      <c r="E19" s="180"/>
      <c r="F19" s="175"/>
      <c r="G19" s="173"/>
      <c r="H19" s="174"/>
      <c r="I19" s="175"/>
      <c r="J19" s="176">
        <f>_xlfn.IFNA(VLOOKUP(CONCATENATE($J$5,$B19,$C19),'ESP1'!$A$6:$M$500,13,FALSE),0)</f>
        <v>0</v>
      </c>
      <c r="K19" s="177">
        <f>_xlfn.IFNA(VLOOKUP(CONCATENATE($K$5,$B19,$C19),CAPE!$A$6:$M$133,13,FALSE),0)</f>
        <v>0</v>
      </c>
      <c r="L19" s="177">
        <f>_xlfn.IFNA(VLOOKUP(CONCATENATE($L$5,$B19,$C19),CAPE!$A$6:$M$133,13,FALSE),0)</f>
        <v>0</v>
      </c>
      <c r="M19" s="177">
        <f>_xlfn.IFNA(VLOOKUP(CONCATENATE($M$5,$B19,$C19),'SER2'!$A$6:$M$234,13,FALSE),0)</f>
        <v>0</v>
      </c>
      <c r="N19" s="177"/>
      <c r="O19" s="177"/>
      <c r="P19" s="177"/>
      <c r="Q19" s="177"/>
      <c r="R19" s="177"/>
      <c r="S19" s="177">
        <f>_xlfn.IFNA(VLOOKUP(CONCATENATE($S$5,$B19,$C19),'ESP2'!$A$6:$M$192,13,FALSE),0)</f>
        <v>0</v>
      </c>
      <c r="T19" s="177">
        <f>_xlfn.IFNA(VLOOKUP(CONCATENATE($T$5,$B19,$C19),'BUS2'!$A$6:$M$133,13,FALSE),0)</f>
        <v>0</v>
      </c>
      <c r="U19" s="177">
        <f>_xlfn.IFNA(VLOOKUP(CONCATENATE(U18,$B19,$C19),'DAR1'!$A$6:$M$133,13,FALSE),0)</f>
        <v>0</v>
      </c>
      <c r="V19" s="177">
        <f>_xlfn.IFNA(VLOOKUP(CONCATENATE($V$5,$B19,$C19),SCSAT!$A$8:$M$969,13,FALSE),0)</f>
        <v>0</v>
      </c>
      <c r="W19" s="177">
        <f>_xlfn.IFNA(VLOOKUP(CONCATENATE($W$5,$B19,$C19),MR!$A$6:$M$138,13,FALSE),0)</f>
        <v>0</v>
      </c>
      <c r="X19" s="177"/>
      <c r="Y19" s="177"/>
      <c r="Z19" s="177"/>
      <c r="AA19" s="177">
        <f>_xlfn.IFNA(VLOOKUP(CONCATENATE($AA$5,$B19,$C19),'DAR2'!$A$6:$M$500,13,FALSE),0)</f>
        <v>0</v>
      </c>
      <c r="AB19" s="177">
        <f>_xlfn.IFNA(VLOOKUP(CONCATENATE($AB$5,$B19,$C19),'OG3'!$A$6:$M$53,13,FALSE),0)</f>
        <v>0</v>
      </c>
      <c r="AC19" s="177">
        <f>_xlfn.IFNA(VLOOKUP(CONCATENATE($AC$5,$B19,$C19),'ESP3'!$A$6:$M$500,13,FALSE),0)</f>
        <v>0</v>
      </c>
      <c r="AD19" s="177"/>
      <c r="AE19" s="177">
        <f>_xlfn.IFNA(VLOOKUP(CONCATENATE($AE$5,$B19,$C19),BEV!$A$6:$M$60,13,FALSE),0)</f>
        <v>0</v>
      </c>
      <c r="AF19" s="177">
        <f>_xlfn.IFNA(VLOOKUP(CONCATENATE($AF$5,$B19,$C19),'MUR2'!$A$6:$M$135,13,FALSE),0)</f>
        <v>0</v>
      </c>
      <c r="AG19" s="177">
        <f>_xlfn.IFNA(VLOOKUP(CONCATENATE($AG$5,$B19,$C19),'BAL3'!$A$6:$M$133,13,FALSE),0)</f>
        <v>0</v>
      </c>
      <c r="AH19" s="177">
        <f>_xlfn.IFNA(VLOOKUP(CONCATENATE($AH$5,$B19,$C19),'OG2'!$A$6:$M$135,13,FALSE),0)</f>
        <v>0</v>
      </c>
      <c r="AI19" s="177">
        <f>_xlfn.IFNA(VLOOKUP(CONCATENATE($AI$5,$B19,$C19),'SER3'!$A$6:$M$119,13,FALSE),0)</f>
        <v>0</v>
      </c>
      <c r="AJ19" s="177">
        <f>_xlfn.IFNA(VLOOKUP(CONCATENATE($AJ$5,$B19,$C19),'LOG1'!$A$6:$M$146,13,FALSE),0)</f>
        <v>0</v>
      </c>
      <c r="AK19" s="177"/>
      <c r="AL19" s="178">
        <f>_xlfn.IFNA(VLOOKUP(CONCATENATE($AL$5,$B19,$C19),'HOR2'!$A$6:$M$135,13,FALSE),0)</f>
        <v>0</v>
      </c>
      <c r="AM19" s="158"/>
    </row>
    <row r="20" spans="1:39" s="3" customFormat="1" x14ac:dyDescent="0.25">
      <c r="A20" s="753"/>
      <c r="B20" s="169"/>
      <c r="C20" s="179"/>
      <c r="D20" s="179"/>
      <c r="E20" s="180"/>
      <c r="F20" s="175"/>
      <c r="G20" s="173"/>
      <c r="H20" s="174"/>
      <c r="I20" s="175"/>
      <c r="J20" s="176">
        <f>_xlfn.IFNA(VLOOKUP(CONCATENATE($J$5,$B20,$C20),'ESP1'!$A$6:$M$500,13,FALSE),0)</f>
        <v>0</v>
      </c>
      <c r="K20" s="177">
        <f>_xlfn.IFNA(VLOOKUP(CONCATENATE($K$5,$B20,$C20),CAPE!$A$6:$M$133,13,FALSE),0)</f>
        <v>0</v>
      </c>
      <c r="L20" s="177">
        <f>_xlfn.IFNA(VLOOKUP(CONCATENATE($L$5,$B20,$C20),CAPE!$A$6:$M$133,13,FALSE),0)</f>
        <v>0</v>
      </c>
      <c r="M20" s="177">
        <f>_xlfn.IFNA(VLOOKUP(CONCATENATE($M$5,$B20,$C20),'SER2'!$A$6:$M$234,13,FALSE),0)</f>
        <v>0</v>
      </c>
      <c r="N20" s="177"/>
      <c r="O20" s="177"/>
      <c r="P20" s="177"/>
      <c r="Q20" s="177"/>
      <c r="R20" s="177"/>
      <c r="S20" s="177">
        <f>_xlfn.IFNA(VLOOKUP(CONCATENATE($S$5,$B20,$C20),'ESP2'!$A$6:$M$192,13,FALSE),0)</f>
        <v>0</v>
      </c>
      <c r="T20" s="177">
        <f>_xlfn.IFNA(VLOOKUP(CONCATENATE($T$5,$B20,$C20),'BUS2'!$A$6:$M$133,13,FALSE),0)</f>
        <v>0</v>
      </c>
      <c r="U20" s="177">
        <f>_xlfn.IFNA(VLOOKUP(CONCATENATE(U19,$B20,$C20),'DAR1'!$A$6:$M$133,13,FALSE),0)</f>
        <v>0</v>
      </c>
      <c r="V20" s="177">
        <f>_xlfn.IFNA(VLOOKUP(CONCATENATE($V$5,$B20,$C20),SCSAT!$A$8:$M$969,13,FALSE),0)</f>
        <v>0</v>
      </c>
      <c r="W20" s="177">
        <f>_xlfn.IFNA(VLOOKUP(CONCATENATE($W$5,$B20,$C20),MR!$A$6:$M$138,13,FALSE),0)</f>
        <v>0</v>
      </c>
      <c r="X20" s="177"/>
      <c r="Y20" s="177"/>
      <c r="Z20" s="177"/>
      <c r="AA20" s="177">
        <f>_xlfn.IFNA(VLOOKUP(CONCATENATE($AA$5,$B20,$C20),'DAR2'!$A$6:$M$500,13,FALSE),0)</f>
        <v>0</v>
      </c>
      <c r="AB20" s="177">
        <f>_xlfn.IFNA(VLOOKUP(CONCATENATE($AB$5,$B20,$C20),'OG3'!$A$6:$M$53,13,FALSE),0)</f>
        <v>0</v>
      </c>
      <c r="AC20" s="177">
        <f>_xlfn.IFNA(VLOOKUP(CONCATENATE($AC$5,$B20,$C20),'ESP3'!$A$6:$M$500,13,FALSE),0)</f>
        <v>0</v>
      </c>
      <c r="AD20" s="177"/>
      <c r="AE20" s="177">
        <f>_xlfn.IFNA(VLOOKUP(CONCATENATE($AE$5,$B20,$C20),BEV!$A$6:$M$60,13,FALSE),0)</f>
        <v>0</v>
      </c>
      <c r="AF20" s="177">
        <f>_xlfn.IFNA(VLOOKUP(CONCATENATE($AF$5,$B20,$C20),'MUR2'!$A$6:$M$135,13,FALSE),0)</f>
        <v>0</v>
      </c>
      <c r="AG20" s="177">
        <f>_xlfn.IFNA(VLOOKUP(CONCATENATE($AG$5,$B20,$C20),'BAL3'!$A$6:$M$133,13,FALSE),0)</f>
        <v>0</v>
      </c>
      <c r="AH20" s="177">
        <f>_xlfn.IFNA(VLOOKUP(CONCATENATE($AH$5,$B20,$C20),'OG2'!$A$6:$M$135,13,FALSE),0)</f>
        <v>0</v>
      </c>
      <c r="AI20" s="177">
        <f>_xlfn.IFNA(VLOOKUP(CONCATENATE($AI$5,$B20,$C20),'SER3'!$A$6:$M$119,13,FALSE),0)</f>
        <v>0</v>
      </c>
      <c r="AJ20" s="177">
        <f>_xlfn.IFNA(VLOOKUP(CONCATENATE($AJ$5,$B20,$C20),'LOG1'!$A$6:$M$146,13,FALSE),0)</f>
        <v>0</v>
      </c>
      <c r="AK20" s="177"/>
      <c r="AL20" s="178">
        <f>_xlfn.IFNA(VLOOKUP(CONCATENATE($AL$5,$B20,$C20),'HOR2'!$A$6:$M$135,13,FALSE),0)</f>
        <v>0</v>
      </c>
      <c r="AM20" s="158"/>
    </row>
    <row r="21" spans="1:39" s="3" customFormat="1" x14ac:dyDescent="0.25">
      <c r="A21" s="753"/>
      <c r="B21" s="169"/>
      <c r="C21" s="179"/>
      <c r="D21" s="179"/>
      <c r="E21" s="180"/>
      <c r="F21" s="175"/>
      <c r="G21" s="173"/>
      <c r="H21" s="174"/>
      <c r="I21" s="175"/>
      <c r="J21" s="176">
        <f>_xlfn.IFNA(VLOOKUP(CONCATENATE($J$5,$B21,$C21),'ESP1'!$A$6:$M$500,13,FALSE),0)</f>
        <v>0</v>
      </c>
      <c r="K21" s="177">
        <f>_xlfn.IFNA(VLOOKUP(CONCATENATE($K$5,$B21,$C21),CAPE!$A$6:$M$133,13,FALSE),0)</f>
        <v>0</v>
      </c>
      <c r="L21" s="177">
        <f>_xlfn.IFNA(VLOOKUP(CONCATENATE($L$5,$B21,$C21),CAPE!$A$6:$M$133,13,FALSE),0)</f>
        <v>0</v>
      </c>
      <c r="M21" s="177">
        <f>_xlfn.IFNA(VLOOKUP(CONCATENATE($M$5,$B21,$C21),'SER2'!$A$6:$M$234,13,FALSE),0)</f>
        <v>0</v>
      </c>
      <c r="N21" s="177"/>
      <c r="O21" s="177"/>
      <c r="P21" s="177"/>
      <c r="Q21" s="177"/>
      <c r="R21" s="177"/>
      <c r="S21" s="177">
        <f>_xlfn.IFNA(VLOOKUP(CONCATENATE($S$5,$B21,$C21),'ESP2'!$A$6:$M$192,13,FALSE),0)</f>
        <v>0</v>
      </c>
      <c r="T21" s="177">
        <f>_xlfn.IFNA(VLOOKUP(CONCATENATE($T$5,$B21,$C21),'BUS2'!$A$6:$M$133,13,FALSE),0)</f>
        <v>0</v>
      </c>
      <c r="U21" s="177">
        <f>_xlfn.IFNA(VLOOKUP(CONCATENATE(U20,$B21,$C21),'DAR1'!$A$6:$M$133,13,FALSE),0)</f>
        <v>0</v>
      </c>
      <c r="V21" s="177">
        <f>_xlfn.IFNA(VLOOKUP(CONCATENATE($V$5,$B21,$C21),SCSAT!$A$8:$M$969,13,FALSE),0)</f>
        <v>0</v>
      </c>
      <c r="W21" s="177">
        <f>_xlfn.IFNA(VLOOKUP(CONCATENATE($W$5,$B21,$C21),MR!$A$6:$M$138,13,FALSE),0)</f>
        <v>0</v>
      </c>
      <c r="X21" s="177"/>
      <c r="Y21" s="177"/>
      <c r="Z21" s="177"/>
      <c r="AA21" s="177">
        <f>_xlfn.IFNA(VLOOKUP(CONCATENATE($AA$5,$B21,$C21),'DAR2'!$A$6:$M$500,13,FALSE),0)</f>
        <v>0</v>
      </c>
      <c r="AB21" s="177">
        <f>_xlfn.IFNA(VLOOKUP(CONCATENATE($AB$5,$B21,$C21),'OG3'!$A$6:$M$53,13,FALSE),0)</f>
        <v>0</v>
      </c>
      <c r="AC21" s="177">
        <f>_xlfn.IFNA(VLOOKUP(CONCATENATE($AC$5,$B21,$C21),'ESP3'!$A$6:$M$500,13,FALSE),0)</f>
        <v>0</v>
      </c>
      <c r="AD21" s="177"/>
      <c r="AE21" s="177">
        <f>_xlfn.IFNA(VLOOKUP(CONCATENATE($AE$5,$B21,$C21),BEV!$A$6:$M$60,13,FALSE),0)</f>
        <v>0</v>
      </c>
      <c r="AF21" s="177">
        <f>_xlfn.IFNA(VLOOKUP(CONCATENATE($AF$5,$B21,$C21),'MUR2'!$A$6:$M$135,13,FALSE),0)</f>
        <v>0</v>
      </c>
      <c r="AG21" s="177">
        <f>_xlfn.IFNA(VLOOKUP(CONCATENATE($AG$5,$B21,$C21),'BAL3'!$A$6:$M$133,13,FALSE),0)</f>
        <v>0</v>
      </c>
      <c r="AH21" s="177">
        <f>_xlfn.IFNA(VLOOKUP(CONCATENATE($AH$5,$B21,$C21),'OG2'!$A$6:$M$135,13,FALSE),0)</f>
        <v>0</v>
      </c>
      <c r="AI21" s="177">
        <f>_xlfn.IFNA(VLOOKUP(CONCATENATE($AI$5,$B21,$C21),'SER3'!$A$6:$M$119,13,FALSE),0)</f>
        <v>0</v>
      </c>
      <c r="AJ21" s="177">
        <f>_xlfn.IFNA(VLOOKUP(CONCATENATE($AJ$5,$B21,$C21),'LOG1'!$A$6:$M$146,13,FALSE),0)</f>
        <v>0</v>
      </c>
      <c r="AK21" s="177"/>
      <c r="AL21" s="178">
        <f>_xlfn.IFNA(VLOOKUP(CONCATENATE($AL$5,$B21,$C21),'HOR2'!$A$6:$M$135,13,FALSE),0)</f>
        <v>0</v>
      </c>
      <c r="AM21" s="158"/>
    </row>
    <row r="22" spans="1:39" x14ac:dyDescent="0.25">
      <c r="A22" s="753"/>
      <c r="B22" s="169"/>
      <c r="C22" s="179"/>
      <c r="D22" s="179"/>
      <c r="E22" s="180"/>
      <c r="F22" s="175"/>
      <c r="G22" s="173"/>
      <c r="H22" s="174"/>
      <c r="I22" s="175"/>
      <c r="J22" s="176">
        <f>_xlfn.IFNA(VLOOKUP(CONCATENATE($J$5,$B22,$C22),'ESP1'!$A$6:$M$500,13,FALSE),0)</f>
        <v>0</v>
      </c>
      <c r="K22" s="177">
        <f>_xlfn.IFNA(VLOOKUP(CONCATENATE($K$5,$B22,$C22),CAPE!$A$6:$M$133,13,FALSE),0)</f>
        <v>0</v>
      </c>
      <c r="L22" s="177">
        <f>_xlfn.IFNA(VLOOKUP(CONCATENATE($L$5,$B22,$C22),CAPE!$A$6:$M$133,13,FALSE),0)</f>
        <v>0</v>
      </c>
      <c r="M22" s="177">
        <f>_xlfn.IFNA(VLOOKUP(CONCATENATE($M$5,$B22,$C22),'SER2'!$A$6:$M$234,13,FALSE),0)</f>
        <v>0</v>
      </c>
      <c r="N22" s="177"/>
      <c r="O22" s="177"/>
      <c r="P22" s="177"/>
      <c r="Q22" s="177"/>
      <c r="R22" s="177"/>
      <c r="S22" s="177">
        <f>_xlfn.IFNA(VLOOKUP(CONCATENATE($S$5,$B22,$C22),'ESP2'!$A$6:$M$192,13,FALSE),0)</f>
        <v>0</v>
      </c>
      <c r="T22" s="177">
        <f>_xlfn.IFNA(VLOOKUP(CONCATENATE($T$5,$B22,$C22),'BUS2'!$A$6:$M$133,13,FALSE),0)</f>
        <v>0</v>
      </c>
      <c r="U22" s="177">
        <f>_xlfn.IFNA(VLOOKUP(CONCATENATE(U21,$B22,$C22),'DAR1'!$A$6:$M$133,13,FALSE),0)</f>
        <v>0</v>
      </c>
      <c r="V22" s="177">
        <f>_xlfn.IFNA(VLOOKUP(CONCATENATE($V$5,$B22,$C22),SCSAT!$A$8:$M$969,13,FALSE),0)</f>
        <v>0</v>
      </c>
      <c r="W22" s="177">
        <f>_xlfn.IFNA(VLOOKUP(CONCATENATE($W$5,$B22,$C22),MR!$A$6:$M$138,13,FALSE),0)</f>
        <v>0</v>
      </c>
      <c r="X22" s="177"/>
      <c r="Y22" s="177"/>
      <c r="Z22" s="177"/>
      <c r="AA22" s="177">
        <f>_xlfn.IFNA(VLOOKUP(CONCATENATE($AA$5,$B22,$C22),'DAR2'!$A$6:$M$500,13,FALSE),0)</f>
        <v>0</v>
      </c>
      <c r="AB22" s="177">
        <f>_xlfn.IFNA(VLOOKUP(CONCATENATE($AB$5,$B22,$C22),'OG3'!$A$6:$M$53,13,FALSE),0)</f>
        <v>0</v>
      </c>
      <c r="AC22" s="177">
        <f>_xlfn.IFNA(VLOOKUP(CONCATENATE($AC$5,$B22,$C22),'ESP3'!$A$6:$M$500,13,FALSE),0)</f>
        <v>0</v>
      </c>
      <c r="AD22" s="177"/>
      <c r="AE22" s="177">
        <f>_xlfn.IFNA(VLOOKUP(CONCATENATE($AE$5,$B22,$C22),BEV!$A$6:$M$60,13,FALSE),0)</f>
        <v>0</v>
      </c>
      <c r="AF22" s="177">
        <f>_xlfn.IFNA(VLOOKUP(CONCATENATE($AF$5,$B22,$C22),'MUR2'!$A$6:$M$135,13,FALSE),0)</f>
        <v>0</v>
      </c>
      <c r="AG22" s="177">
        <f>_xlfn.IFNA(VLOOKUP(CONCATENATE($AG$5,$B22,$C22),'BAL3'!$A$6:$M$133,13,FALSE),0)</f>
        <v>0</v>
      </c>
      <c r="AH22" s="177">
        <f>_xlfn.IFNA(VLOOKUP(CONCATENATE($AH$5,$B22,$C22),'OG2'!$A$6:$M$135,13,FALSE),0)</f>
        <v>0</v>
      </c>
      <c r="AI22" s="177">
        <f>_xlfn.IFNA(VLOOKUP(CONCATENATE($AI$5,$B22,$C22),'SER3'!$A$6:$M$119,13,FALSE),0)</f>
        <v>0</v>
      </c>
      <c r="AJ22" s="177">
        <f>_xlfn.IFNA(VLOOKUP(CONCATENATE($AJ$5,$B22,$C22),'LOG1'!$A$6:$M$146,13,FALSE),0)</f>
        <v>0</v>
      </c>
      <c r="AK22" s="177"/>
      <c r="AL22" s="178">
        <f>_xlfn.IFNA(VLOOKUP(CONCATENATE($AL$5,$B22,$C22),'HOR2'!$A$6:$M$135,13,FALSE),0)</f>
        <v>0</v>
      </c>
      <c r="AM22" s="158"/>
    </row>
    <row r="23" spans="1:39" x14ac:dyDescent="0.25">
      <c r="A23" s="753"/>
      <c r="B23" s="169"/>
      <c r="C23" s="179"/>
      <c r="D23" s="179"/>
      <c r="E23" s="180"/>
      <c r="F23" s="175"/>
      <c r="G23" s="173"/>
      <c r="H23" s="174"/>
      <c r="I23" s="175"/>
      <c r="J23" s="176">
        <f>_xlfn.IFNA(VLOOKUP(CONCATENATE($J$5,$B23,$C23),'ESP1'!$A$6:$M$500,13,FALSE),0)</f>
        <v>0</v>
      </c>
      <c r="K23" s="177">
        <f>_xlfn.IFNA(VLOOKUP(CONCATENATE($K$5,$B23,$C23),CAPE!$A$6:$M$133,13,FALSE),0)</f>
        <v>0</v>
      </c>
      <c r="L23" s="177">
        <f>_xlfn.IFNA(VLOOKUP(CONCATENATE($L$5,$B23,$C23),CAPE!$A$6:$M$133,13,FALSE),0)</f>
        <v>0</v>
      </c>
      <c r="M23" s="177">
        <f>_xlfn.IFNA(VLOOKUP(CONCATENATE($M$5,$B23,$C23),'SER2'!$A$6:$M$234,13,FALSE),0)</f>
        <v>0</v>
      </c>
      <c r="N23" s="177"/>
      <c r="O23" s="177"/>
      <c r="P23" s="177"/>
      <c r="Q23" s="177"/>
      <c r="R23" s="177"/>
      <c r="S23" s="177">
        <f>_xlfn.IFNA(VLOOKUP(CONCATENATE($S$5,$B23,$C23),'ESP2'!$A$6:$M$192,13,FALSE),0)</f>
        <v>0</v>
      </c>
      <c r="T23" s="177">
        <f>_xlfn.IFNA(VLOOKUP(CONCATENATE($T$5,$B23,$C23),'BUS2'!$A$6:$M$133,13,FALSE),0)</f>
        <v>0</v>
      </c>
      <c r="U23" s="177">
        <f>_xlfn.IFNA(VLOOKUP(CONCATENATE(U22,$B23,$C23),'DAR1'!$A$6:$M$133,13,FALSE),0)</f>
        <v>0</v>
      </c>
      <c r="V23" s="177">
        <f>_xlfn.IFNA(VLOOKUP(CONCATENATE($V$5,$B23,$C23),SCSAT!$A$8:$M$969,13,FALSE),0)</f>
        <v>0</v>
      </c>
      <c r="W23" s="177">
        <f>_xlfn.IFNA(VLOOKUP(CONCATENATE($W$5,$B23,$C23),MR!$A$6:$M$138,13,FALSE),0)</f>
        <v>0</v>
      </c>
      <c r="X23" s="177"/>
      <c r="Y23" s="177"/>
      <c r="Z23" s="177"/>
      <c r="AA23" s="177">
        <f>_xlfn.IFNA(VLOOKUP(CONCATENATE($AA$5,$B23,$C23),'DAR2'!$A$6:$M$500,13,FALSE),0)</f>
        <v>0</v>
      </c>
      <c r="AB23" s="177">
        <f>_xlfn.IFNA(VLOOKUP(CONCATENATE($AB$5,$B23,$C23),'OG3'!$A$6:$M$53,13,FALSE),0)</f>
        <v>0</v>
      </c>
      <c r="AC23" s="177">
        <f>_xlfn.IFNA(VLOOKUP(CONCATENATE($AC$5,$B23,$C23),'ESP3'!$A$6:$M$500,13,FALSE),0)</f>
        <v>0</v>
      </c>
      <c r="AD23" s="177"/>
      <c r="AE23" s="177">
        <f>_xlfn.IFNA(VLOOKUP(CONCATENATE($AE$5,$B23,$C23),BEV!$A$6:$M$60,13,FALSE),0)</f>
        <v>0</v>
      </c>
      <c r="AF23" s="177">
        <f>_xlfn.IFNA(VLOOKUP(CONCATENATE($AF$5,$B23,$C23),'MUR2'!$A$6:$M$135,13,FALSE),0)</f>
        <v>0</v>
      </c>
      <c r="AG23" s="177">
        <f>_xlfn.IFNA(VLOOKUP(CONCATENATE($AG$5,$B23,$C23),'BAL3'!$A$6:$M$133,13,FALSE),0)</f>
        <v>0</v>
      </c>
      <c r="AH23" s="177">
        <f>_xlfn.IFNA(VLOOKUP(CONCATENATE($AH$5,$B23,$C23),'OG2'!$A$6:$M$135,13,FALSE),0)</f>
        <v>0</v>
      </c>
      <c r="AI23" s="177">
        <f>_xlfn.IFNA(VLOOKUP(CONCATENATE($AI$5,$B23,$C23),'SER3'!$A$6:$M$119,13,FALSE),0)</f>
        <v>0</v>
      </c>
      <c r="AJ23" s="177">
        <f>_xlfn.IFNA(VLOOKUP(CONCATENATE($AJ$5,$B23,$C23),'LOG1'!$A$6:$M$146,13,FALSE),0)</f>
        <v>0</v>
      </c>
      <c r="AK23" s="177"/>
      <c r="AL23" s="178">
        <f>_xlfn.IFNA(VLOOKUP(CONCATENATE($AL$5,$B23,$C23),'HOR2'!$A$6:$M$135,13,FALSE),0)</f>
        <v>0</v>
      </c>
      <c r="AM23" s="158"/>
    </row>
    <row r="24" spans="1:39" x14ac:dyDescent="0.25">
      <c r="A24" s="753"/>
      <c r="B24" s="169"/>
      <c r="C24" s="179"/>
      <c r="D24" s="179"/>
      <c r="E24" s="180"/>
      <c r="F24" s="175"/>
      <c r="G24" s="173"/>
      <c r="H24" s="174"/>
      <c r="I24" s="175"/>
      <c r="J24" s="176">
        <f>_xlfn.IFNA(VLOOKUP(CONCATENATE($J$5,$B24,$C24),'ESP1'!$A$6:$M$500,13,FALSE),0)</f>
        <v>0</v>
      </c>
      <c r="K24" s="177">
        <f>_xlfn.IFNA(VLOOKUP(CONCATENATE($K$5,$B24,$C24),CAPE!$A$6:$M$133,13,FALSE),0)</f>
        <v>0</v>
      </c>
      <c r="L24" s="177">
        <f>_xlfn.IFNA(VLOOKUP(CONCATENATE($L$5,$B24,$C24),CAPE!$A$6:$M$133,13,FALSE),0)</f>
        <v>0</v>
      </c>
      <c r="M24" s="177">
        <f>_xlfn.IFNA(VLOOKUP(CONCATENATE($M$5,$B24,$C24),'SER2'!$A$6:$M$234,13,FALSE),0)</f>
        <v>0</v>
      </c>
      <c r="N24" s="177"/>
      <c r="O24" s="177"/>
      <c r="P24" s="177"/>
      <c r="Q24" s="177"/>
      <c r="R24" s="177"/>
      <c r="S24" s="177">
        <f>_xlfn.IFNA(VLOOKUP(CONCATENATE($S$5,$B24,$C24),'ESP2'!$A$6:$M$192,13,FALSE),0)</f>
        <v>0</v>
      </c>
      <c r="T24" s="177">
        <f>_xlfn.IFNA(VLOOKUP(CONCATENATE($T$5,$B24,$C24),'BUS2'!$A$6:$M$133,13,FALSE),0)</f>
        <v>0</v>
      </c>
      <c r="U24" s="177">
        <f>_xlfn.IFNA(VLOOKUP(CONCATENATE(U23,$B24,$C24),'DAR1'!$A$6:$M$133,13,FALSE),0)</f>
        <v>0</v>
      </c>
      <c r="V24" s="177">
        <f>_xlfn.IFNA(VLOOKUP(CONCATENATE($V$5,$B24,$C24),SCSAT!$A$8:$M$969,13,FALSE),0)</f>
        <v>0</v>
      </c>
      <c r="W24" s="177">
        <f>_xlfn.IFNA(VLOOKUP(CONCATENATE($W$5,$B24,$C24),MR!$A$6:$M$138,13,FALSE),0)</f>
        <v>0</v>
      </c>
      <c r="X24" s="177"/>
      <c r="Y24" s="177"/>
      <c r="Z24" s="177"/>
      <c r="AA24" s="177">
        <f>_xlfn.IFNA(VLOOKUP(CONCATENATE($AA$5,$B24,$C24),'DAR2'!$A$6:$M$500,13,FALSE),0)</f>
        <v>0</v>
      </c>
      <c r="AB24" s="177">
        <f>_xlfn.IFNA(VLOOKUP(CONCATENATE($AB$5,$B24,$C24),'OG3'!$A$6:$M$53,13,FALSE),0)</f>
        <v>0</v>
      </c>
      <c r="AC24" s="177">
        <f>_xlfn.IFNA(VLOOKUP(CONCATENATE($AC$5,$B24,$C24),'ESP3'!$A$6:$M$500,13,FALSE),0)</f>
        <v>0</v>
      </c>
      <c r="AD24" s="177"/>
      <c r="AE24" s="177">
        <f>_xlfn.IFNA(VLOOKUP(CONCATENATE($AE$5,$B24,$C24),BEV!$A$6:$M$60,13,FALSE),0)</f>
        <v>0</v>
      </c>
      <c r="AF24" s="177">
        <f>_xlfn.IFNA(VLOOKUP(CONCATENATE($AF$5,$B24,$C24),'MUR2'!$A$6:$M$135,13,FALSE),0)</f>
        <v>0</v>
      </c>
      <c r="AG24" s="177">
        <f>_xlfn.IFNA(VLOOKUP(CONCATENATE($AG$5,$B24,$C24),'BAL3'!$A$6:$M$133,13,FALSE),0)</f>
        <v>0</v>
      </c>
      <c r="AH24" s="177">
        <f>_xlfn.IFNA(VLOOKUP(CONCATENATE($AH$5,$B24,$C24),'OG2'!$A$6:$M$135,13,FALSE),0)</f>
        <v>0</v>
      </c>
      <c r="AI24" s="177">
        <f>_xlfn.IFNA(VLOOKUP(CONCATENATE($AI$5,$B24,$C24),'SER3'!$A$6:$M$119,13,FALSE),0)</f>
        <v>0</v>
      </c>
      <c r="AJ24" s="177">
        <f>_xlfn.IFNA(VLOOKUP(CONCATENATE($AJ$5,$B24,$C24),'LOG1'!$A$6:$M$146,13,FALSE),0)</f>
        <v>0</v>
      </c>
      <c r="AK24" s="177"/>
      <c r="AL24" s="178">
        <f>_xlfn.IFNA(VLOOKUP(CONCATENATE($AL$5,$B24,$C24),'HOR2'!$A$6:$M$135,13,FALSE),0)</f>
        <v>0</v>
      </c>
      <c r="AM24" s="158"/>
    </row>
    <row r="25" spans="1:39" x14ac:dyDescent="0.25">
      <c r="A25" s="753"/>
      <c r="B25" s="169"/>
      <c r="C25" s="179"/>
      <c r="D25" s="179"/>
      <c r="E25" s="180"/>
      <c r="F25" s="175"/>
      <c r="G25" s="173"/>
      <c r="H25" s="174"/>
      <c r="I25" s="175"/>
      <c r="J25" s="176">
        <f>_xlfn.IFNA(VLOOKUP(CONCATENATE($J$5,$B25,$C25),'ESP1'!$A$6:$M$500,13,FALSE),0)</f>
        <v>0</v>
      </c>
      <c r="K25" s="177">
        <f>_xlfn.IFNA(VLOOKUP(CONCATENATE($K$5,$B25,$C25),CAPE!$A$6:$M$133,13,FALSE),0)</f>
        <v>0</v>
      </c>
      <c r="L25" s="177">
        <f>_xlfn.IFNA(VLOOKUP(CONCATENATE($L$5,$B25,$C25),CAPE!$A$6:$M$133,13,FALSE),0)</f>
        <v>0</v>
      </c>
      <c r="M25" s="177">
        <f>_xlfn.IFNA(VLOOKUP(CONCATENATE($M$5,$B25,$C25),'SER2'!$A$6:$M$234,13,FALSE),0)</f>
        <v>0</v>
      </c>
      <c r="N25" s="177"/>
      <c r="O25" s="177"/>
      <c r="P25" s="177"/>
      <c r="Q25" s="177"/>
      <c r="R25" s="177"/>
      <c r="S25" s="177">
        <f>_xlfn.IFNA(VLOOKUP(CONCATENATE($S$5,$B25,$C25),'ESP2'!$A$6:$M$192,13,FALSE),0)</f>
        <v>0</v>
      </c>
      <c r="T25" s="177">
        <f>_xlfn.IFNA(VLOOKUP(CONCATENATE($T$5,$B25,$C25),'BUS2'!$A$6:$M$133,13,FALSE),0)</f>
        <v>0</v>
      </c>
      <c r="U25" s="177">
        <f>_xlfn.IFNA(VLOOKUP(CONCATENATE(U24,$B25,$C25),'DAR1'!$A$6:$M$133,13,FALSE),0)</f>
        <v>0</v>
      </c>
      <c r="V25" s="177">
        <f>_xlfn.IFNA(VLOOKUP(CONCATENATE($V$5,$B25,$C25),SCSAT!$A$8:$M$969,13,FALSE),0)</f>
        <v>0</v>
      </c>
      <c r="W25" s="177">
        <f>_xlfn.IFNA(VLOOKUP(CONCATENATE($W$5,$B25,$C25),MR!$A$6:$M$138,13,FALSE),0)</f>
        <v>0</v>
      </c>
      <c r="X25" s="177"/>
      <c r="Y25" s="177"/>
      <c r="Z25" s="177"/>
      <c r="AA25" s="177">
        <f>_xlfn.IFNA(VLOOKUP(CONCATENATE($AA$5,$B25,$C25),'DAR2'!$A$6:$M$500,13,FALSE),0)</f>
        <v>0</v>
      </c>
      <c r="AB25" s="177">
        <f>_xlfn.IFNA(VLOOKUP(CONCATENATE($AB$5,$B25,$C25),'OG3'!$A$6:$M$53,13,FALSE),0)</f>
        <v>0</v>
      </c>
      <c r="AC25" s="177">
        <f>_xlfn.IFNA(VLOOKUP(CONCATENATE($AC$5,$B25,$C25),'ESP3'!$A$6:$M$500,13,FALSE),0)</f>
        <v>0</v>
      </c>
      <c r="AD25" s="177"/>
      <c r="AE25" s="177">
        <f>_xlfn.IFNA(VLOOKUP(CONCATENATE($AE$5,$B25,$C25),BEV!$A$6:$M$60,13,FALSE),0)</f>
        <v>0</v>
      </c>
      <c r="AF25" s="177">
        <f>_xlfn.IFNA(VLOOKUP(CONCATENATE($AF$5,$B25,$C25),'MUR2'!$A$6:$M$135,13,FALSE),0)</f>
        <v>0</v>
      </c>
      <c r="AG25" s="177">
        <f>_xlfn.IFNA(VLOOKUP(CONCATENATE($AG$5,$B25,$C25),'BAL3'!$A$6:$M$133,13,FALSE),0)</f>
        <v>0</v>
      </c>
      <c r="AH25" s="177">
        <f>_xlfn.IFNA(VLOOKUP(CONCATENATE($AH$5,$B25,$C25),'OG2'!$A$6:$M$135,13,FALSE),0)</f>
        <v>0</v>
      </c>
      <c r="AI25" s="177">
        <f>_xlfn.IFNA(VLOOKUP(CONCATENATE($AI$5,$B25,$C25),'SER3'!$A$6:$M$119,13,FALSE),0)</f>
        <v>0</v>
      </c>
      <c r="AJ25" s="177">
        <f>_xlfn.IFNA(VLOOKUP(CONCATENATE($AJ$5,$B25,$C25),'LOG1'!$A$6:$M$146,13,FALSE),0)</f>
        <v>0</v>
      </c>
      <c r="AK25" s="177"/>
      <c r="AL25" s="178">
        <f>_xlfn.IFNA(VLOOKUP(CONCATENATE($AL$5,$B25,$C25),'HOR2'!$A$6:$M$135,13,FALSE),0)</f>
        <v>0</v>
      </c>
      <c r="AM25" s="157"/>
    </row>
    <row r="26" spans="1:39" x14ac:dyDescent="0.25">
      <c r="A26" s="753"/>
      <c r="B26" s="169"/>
      <c r="C26" s="179"/>
      <c r="D26" s="170"/>
      <c r="E26" s="180"/>
      <c r="F26" s="175"/>
      <c r="G26" s="173"/>
      <c r="H26" s="174"/>
      <c r="I26" s="175"/>
      <c r="J26" s="176">
        <f>_xlfn.IFNA(VLOOKUP(CONCATENATE($J$5,$B26,$C26),'ESP1'!$A$6:$M$500,13,FALSE),0)</f>
        <v>0</v>
      </c>
      <c r="K26" s="177">
        <f>_xlfn.IFNA(VLOOKUP(CONCATENATE($K$5,$B26,$C26),CAPE!$A$6:$M$133,13,FALSE),0)</f>
        <v>0</v>
      </c>
      <c r="L26" s="177">
        <f>_xlfn.IFNA(VLOOKUP(CONCATENATE($L$5,$B26,$C26),CAPE!$A$6:$M$133,13,FALSE),0)</f>
        <v>0</v>
      </c>
      <c r="M26" s="177">
        <f>_xlfn.IFNA(VLOOKUP(CONCATENATE($M$5,$B26,$C26),'SER2'!$A$6:$M$234,13,FALSE),0)</f>
        <v>0</v>
      </c>
      <c r="N26" s="177"/>
      <c r="O26" s="177"/>
      <c r="P26" s="177"/>
      <c r="Q26" s="177"/>
      <c r="R26" s="177"/>
      <c r="S26" s="177">
        <f>_xlfn.IFNA(VLOOKUP(CONCATENATE($S$5,$B26,$C26),'ESP2'!$A$6:$M$192,13,FALSE),0)</f>
        <v>0</v>
      </c>
      <c r="T26" s="177">
        <f>_xlfn.IFNA(VLOOKUP(CONCATENATE($T$5,$B26,$C26),'BUS2'!$A$6:$M$133,13,FALSE),0)</f>
        <v>0</v>
      </c>
      <c r="U26" s="177">
        <f>_xlfn.IFNA(VLOOKUP(CONCATENATE(U25,$B26,$C26),'DAR1'!$A$6:$M$133,13,FALSE),0)</f>
        <v>0</v>
      </c>
      <c r="V26" s="177">
        <f>_xlfn.IFNA(VLOOKUP(CONCATENATE($V$5,$B26,$C26),SCSAT!$A$8:$M$969,13,FALSE),0)</f>
        <v>0</v>
      </c>
      <c r="W26" s="177">
        <f>_xlfn.IFNA(VLOOKUP(CONCATENATE($W$5,$B26,$C26),MR!$A$6:$M$138,13,FALSE),0)</f>
        <v>0</v>
      </c>
      <c r="X26" s="177"/>
      <c r="Y26" s="177"/>
      <c r="Z26" s="177"/>
      <c r="AA26" s="177">
        <f>_xlfn.IFNA(VLOOKUP(CONCATENATE($AA$5,$B26,$C26),'DAR2'!$A$6:$M$500,13,FALSE),0)</f>
        <v>0</v>
      </c>
      <c r="AB26" s="177">
        <f>_xlfn.IFNA(VLOOKUP(CONCATENATE($AB$5,$B26,$C26),'OG3'!$A$6:$M$53,13,FALSE),0)</f>
        <v>0</v>
      </c>
      <c r="AC26" s="177">
        <f>_xlfn.IFNA(VLOOKUP(CONCATENATE($AC$5,$B26,$C26),'ESP3'!$A$6:$M$500,13,FALSE),0)</f>
        <v>0</v>
      </c>
      <c r="AD26" s="177"/>
      <c r="AE26" s="177">
        <f>_xlfn.IFNA(VLOOKUP(CONCATENATE($AE$5,$B26,$C26),BEV!$A$6:$M$60,13,FALSE),0)</f>
        <v>0</v>
      </c>
      <c r="AF26" s="177">
        <f>_xlfn.IFNA(VLOOKUP(CONCATENATE($AF$5,$B26,$C26),'MUR2'!$A$6:$M$135,13,FALSE),0)</f>
        <v>0</v>
      </c>
      <c r="AG26" s="177">
        <f>_xlfn.IFNA(VLOOKUP(CONCATENATE($AG$5,$B26,$C26),'BAL3'!$A$6:$M$133,13,FALSE),0)</f>
        <v>0</v>
      </c>
      <c r="AH26" s="177">
        <f>_xlfn.IFNA(VLOOKUP(CONCATENATE($AH$5,$B26,$C26),'OG2'!$A$6:$M$135,13,FALSE),0)</f>
        <v>0</v>
      </c>
      <c r="AI26" s="177">
        <f>_xlfn.IFNA(VLOOKUP(CONCATENATE($AI$5,$B26,$C26),'SER3'!$A$6:$M$119,13,FALSE),0)</f>
        <v>0</v>
      </c>
      <c r="AJ26" s="177">
        <f>_xlfn.IFNA(VLOOKUP(CONCATENATE($AJ$5,$B26,$C26),'LOG1'!$A$6:$M$146,13,FALSE),0)</f>
        <v>0</v>
      </c>
      <c r="AK26" s="177"/>
      <c r="AL26" s="178">
        <f>_xlfn.IFNA(VLOOKUP(CONCATENATE($AL$5,$B26,$C26),'HOR2'!$A$6:$M$135,13,FALSE),0)</f>
        <v>0</v>
      </c>
      <c r="AM26" s="157"/>
    </row>
    <row r="27" spans="1:39" x14ac:dyDescent="0.25">
      <c r="A27" s="753"/>
      <c r="B27" s="169"/>
      <c r="C27" s="179"/>
      <c r="D27" s="179"/>
      <c r="E27" s="180"/>
      <c r="F27" s="175"/>
      <c r="G27" s="173"/>
      <c r="H27" s="174"/>
      <c r="I27" s="175"/>
      <c r="J27" s="176">
        <f>_xlfn.IFNA(VLOOKUP(CONCATENATE($J$5,$B27,$C27),'ESP1'!$A$6:$M$500,13,FALSE),0)</f>
        <v>0</v>
      </c>
      <c r="K27" s="177">
        <f>_xlfn.IFNA(VLOOKUP(CONCATENATE($K$5,$B27,$C27),CAPE!$A$6:$M$133,13,FALSE),0)</f>
        <v>0</v>
      </c>
      <c r="L27" s="177">
        <f>_xlfn.IFNA(VLOOKUP(CONCATENATE($L$5,$B27,$C27),CAPE!$A$6:$M$133,13,FALSE),0)</f>
        <v>0</v>
      </c>
      <c r="M27" s="177">
        <f>_xlfn.IFNA(VLOOKUP(CONCATENATE($M$5,$B27,$C27),'SER2'!$A$6:$M$234,13,FALSE),0)</f>
        <v>0</v>
      </c>
      <c r="N27" s="177"/>
      <c r="O27" s="177"/>
      <c r="P27" s="177"/>
      <c r="Q27" s="177"/>
      <c r="R27" s="177"/>
      <c r="S27" s="177">
        <f>_xlfn.IFNA(VLOOKUP(CONCATENATE($S$5,$B27,$C27),'ESP2'!$A$6:$M$192,13,FALSE),0)</f>
        <v>0</v>
      </c>
      <c r="T27" s="177">
        <f>_xlfn.IFNA(VLOOKUP(CONCATENATE($T$5,$B27,$C27),'BUS2'!$A$6:$M$133,13,FALSE),0)</f>
        <v>0</v>
      </c>
      <c r="U27" s="177">
        <f>_xlfn.IFNA(VLOOKUP(CONCATENATE(U26,$B27,$C27),'DAR1'!$A$6:$M$133,13,FALSE),0)</f>
        <v>0</v>
      </c>
      <c r="V27" s="177">
        <f>_xlfn.IFNA(VLOOKUP(CONCATENATE($V$5,$B27,$C27),SCSAT!$A$8:$M$969,13,FALSE),0)</f>
        <v>0</v>
      </c>
      <c r="W27" s="177">
        <f>_xlfn.IFNA(VLOOKUP(CONCATENATE($W$5,$B27,$C27),MR!$A$6:$M$138,13,FALSE),0)</f>
        <v>0</v>
      </c>
      <c r="X27" s="177"/>
      <c r="Y27" s="177"/>
      <c r="Z27" s="177"/>
      <c r="AA27" s="177">
        <f>_xlfn.IFNA(VLOOKUP(CONCATENATE($AA$5,$B27,$C27),'DAR2'!$A$6:$M$500,13,FALSE),0)</f>
        <v>0</v>
      </c>
      <c r="AB27" s="177">
        <f>_xlfn.IFNA(VLOOKUP(CONCATENATE($AB$5,$B27,$C27),'OG3'!$A$6:$M$53,13,FALSE),0)</f>
        <v>0</v>
      </c>
      <c r="AC27" s="177">
        <f>_xlfn.IFNA(VLOOKUP(CONCATENATE($AC$5,$B27,$C27),'ESP3'!$A$6:$M$500,13,FALSE),0)</f>
        <v>0</v>
      </c>
      <c r="AD27" s="177"/>
      <c r="AE27" s="177">
        <f>_xlfn.IFNA(VLOOKUP(CONCATENATE($AE$5,$B27,$C27),BEV!$A$6:$M$60,13,FALSE),0)</f>
        <v>0</v>
      </c>
      <c r="AF27" s="177">
        <f>_xlfn.IFNA(VLOOKUP(CONCATENATE($AF$5,$B27,$C27),'MUR2'!$A$6:$M$135,13,FALSE),0)</f>
        <v>0</v>
      </c>
      <c r="AG27" s="177">
        <f>_xlfn.IFNA(VLOOKUP(CONCATENATE($AG$5,$B27,$C27),'BAL3'!$A$6:$M$133,13,FALSE),0)</f>
        <v>0</v>
      </c>
      <c r="AH27" s="177">
        <f>_xlfn.IFNA(VLOOKUP(CONCATENATE($AH$5,$B27,$C27),'OG2'!$A$6:$M$135,13,FALSE),0)</f>
        <v>0</v>
      </c>
      <c r="AI27" s="177">
        <f>_xlfn.IFNA(VLOOKUP(CONCATENATE($AI$5,$B27,$C27),'SER3'!$A$6:$M$119,13,FALSE),0)</f>
        <v>0</v>
      </c>
      <c r="AJ27" s="177">
        <f>_xlfn.IFNA(VLOOKUP(CONCATENATE($AJ$5,$B27,$C27),'LOG1'!$A$6:$M$146,13,FALSE),0)</f>
        <v>0</v>
      </c>
      <c r="AK27" s="177"/>
      <c r="AL27" s="178">
        <f>_xlfn.IFNA(VLOOKUP(CONCATENATE($AL$5,$B27,$C27),'HOR2'!$A$6:$M$135,13,FALSE),0)</f>
        <v>0</v>
      </c>
      <c r="AM27" s="157"/>
    </row>
    <row r="28" spans="1:39" x14ac:dyDescent="0.25">
      <c r="A28" s="753"/>
      <c r="B28" s="169"/>
      <c r="C28" s="179"/>
      <c r="D28" s="179"/>
      <c r="E28" s="180"/>
      <c r="F28" s="175"/>
      <c r="G28" s="173"/>
      <c r="H28" s="174"/>
      <c r="I28" s="175"/>
      <c r="J28" s="176">
        <f>_xlfn.IFNA(VLOOKUP(CONCATENATE($J$5,$B28,$C28),'ESP1'!$A$6:$M$500,13,FALSE),0)</f>
        <v>0</v>
      </c>
      <c r="K28" s="177">
        <f>_xlfn.IFNA(VLOOKUP(CONCATENATE($K$5,$B28,$C28),CAPE!$A$6:$M$133,13,FALSE),0)</f>
        <v>0</v>
      </c>
      <c r="L28" s="177">
        <f>_xlfn.IFNA(VLOOKUP(CONCATENATE($L$5,$B28,$C28),CAPE!$A$6:$M$133,13,FALSE),0)</f>
        <v>0</v>
      </c>
      <c r="M28" s="177">
        <f>_xlfn.IFNA(VLOOKUP(CONCATENATE($M$5,$B28,$C28),'SER2'!$A$6:$M$234,13,FALSE),0)</f>
        <v>0</v>
      </c>
      <c r="N28" s="177"/>
      <c r="O28" s="177"/>
      <c r="P28" s="177"/>
      <c r="Q28" s="177"/>
      <c r="R28" s="177"/>
      <c r="S28" s="177">
        <f>_xlfn.IFNA(VLOOKUP(CONCATENATE($S$5,$B28,$C28),'ESP2'!$A$6:$M$192,13,FALSE),0)</f>
        <v>0</v>
      </c>
      <c r="T28" s="177">
        <f>_xlfn.IFNA(VLOOKUP(CONCATENATE($T$5,$B28,$C28),'BUS2'!$A$6:$M$133,13,FALSE),0)</f>
        <v>0</v>
      </c>
      <c r="U28" s="177">
        <f>_xlfn.IFNA(VLOOKUP(CONCATENATE(U27,$B28,$C28),'DAR1'!$A$6:$M$133,13,FALSE),0)</f>
        <v>0</v>
      </c>
      <c r="V28" s="177">
        <f>_xlfn.IFNA(VLOOKUP(CONCATENATE($V$5,$B28,$C28),SCSAT!$A$8:$M$969,13,FALSE),0)</f>
        <v>0</v>
      </c>
      <c r="W28" s="177">
        <f>_xlfn.IFNA(VLOOKUP(CONCATENATE($W$5,$B28,$C28),MR!$A$6:$M$138,13,FALSE),0)</f>
        <v>0</v>
      </c>
      <c r="X28" s="177"/>
      <c r="Y28" s="177"/>
      <c r="Z28" s="177"/>
      <c r="AA28" s="177">
        <f>_xlfn.IFNA(VLOOKUP(CONCATENATE($AA$5,$B28,$C28),'DAR2'!$A$6:$M$500,13,FALSE),0)</f>
        <v>0</v>
      </c>
      <c r="AB28" s="177">
        <f>_xlfn.IFNA(VLOOKUP(CONCATENATE($AB$5,$B28,$C28),'OG3'!$A$6:$M$53,13,FALSE),0)</f>
        <v>0</v>
      </c>
      <c r="AC28" s="177">
        <f>_xlfn.IFNA(VLOOKUP(CONCATENATE($AC$5,$B28,$C28),'ESP3'!$A$6:$M$500,13,FALSE),0)</f>
        <v>0</v>
      </c>
      <c r="AD28" s="177"/>
      <c r="AE28" s="177">
        <f>_xlfn.IFNA(VLOOKUP(CONCATENATE($AE$5,$B28,$C28),BEV!$A$6:$M$60,13,FALSE),0)</f>
        <v>0</v>
      </c>
      <c r="AF28" s="177">
        <f>_xlfn.IFNA(VLOOKUP(CONCATENATE($AF$5,$B28,$C28),'MUR2'!$A$6:$M$135,13,FALSE),0)</f>
        <v>0</v>
      </c>
      <c r="AG28" s="177">
        <f>_xlfn.IFNA(VLOOKUP(CONCATENATE($AG$5,$B28,$C28),'BAL3'!$A$6:$M$133,13,FALSE),0)</f>
        <v>0</v>
      </c>
      <c r="AH28" s="177">
        <f>_xlfn.IFNA(VLOOKUP(CONCATENATE($AH$5,$B28,$C28),'OG2'!$A$6:$M$135,13,FALSE),0)</f>
        <v>0</v>
      </c>
      <c r="AI28" s="177">
        <f>_xlfn.IFNA(VLOOKUP(CONCATENATE($AI$5,$B28,$C28),'SER3'!$A$6:$M$119,13,FALSE),0)</f>
        <v>0</v>
      </c>
      <c r="AJ28" s="177">
        <f>_xlfn.IFNA(VLOOKUP(CONCATENATE($AJ$5,$B28,$C28),'LOG1'!$A$6:$M$146,13,FALSE),0)</f>
        <v>0</v>
      </c>
      <c r="AK28" s="177"/>
      <c r="AL28" s="178">
        <f>_xlfn.IFNA(VLOOKUP(CONCATENATE($AL$5,$B28,$C28),'HOR2'!$A$6:$M$135,13,FALSE),0)</f>
        <v>0</v>
      </c>
      <c r="AM28" s="158"/>
    </row>
    <row r="29" spans="1:39" x14ac:dyDescent="0.25">
      <c r="A29" s="753"/>
      <c r="B29" s="169"/>
      <c r="C29" s="179"/>
      <c r="D29" s="179"/>
      <c r="E29" s="180"/>
      <c r="F29" s="175"/>
      <c r="G29" s="173"/>
      <c r="H29" s="174"/>
      <c r="I29" s="175"/>
      <c r="J29" s="176">
        <f>_xlfn.IFNA(VLOOKUP(CONCATENATE($J$5,$B29,$C29),'ESP1'!$A$6:$M$500,13,FALSE),0)</f>
        <v>0</v>
      </c>
      <c r="K29" s="177">
        <f>_xlfn.IFNA(VLOOKUP(CONCATENATE($K$5,$B29,$C29),CAPE!$A$6:$M$133,13,FALSE),0)</f>
        <v>0</v>
      </c>
      <c r="L29" s="177">
        <f>_xlfn.IFNA(VLOOKUP(CONCATENATE($L$5,$B29,$C29),CAPE!$A$6:$M$133,13,FALSE),0)</f>
        <v>0</v>
      </c>
      <c r="M29" s="177">
        <f>_xlfn.IFNA(VLOOKUP(CONCATENATE($M$5,$B29,$C29),'SER2'!$A$6:$M$234,13,FALSE),0)</f>
        <v>0</v>
      </c>
      <c r="N29" s="177"/>
      <c r="O29" s="177"/>
      <c r="P29" s="177"/>
      <c r="Q29" s="177"/>
      <c r="R29" s="177"/>
      <c r="S29" s="177">
        <f>_xlfn.IFNA(VLOOKUP(CONCATENATE($S$5,$B29,$C29),'ESP2'!$A$6:$M$192,13,FALSE),0)</f>
        <v>0</v>
      </c>
      <c r="T29" s="177">
        <f>_xlfn.IFNA(VLOOKUP(CONCATENATE($T$5,$B29,$C29),'BUS2'!$A$6:$M$133,13,FALSE),0)</f>
        <v>0</v>
      </c>
      <c r="U29" s="177">
        <f>_xlfn.IFNA(VLOOKUP(CONCATENATE(U28,$B29,$C29),'DAR1'!$A$6:$M$133,13,FALSE),0)</f>
        <v>0</v>
      </c>
      <c r="V29" s="177">
        <f>_xlfn.IFNA(VLOOKUP(CONCATENATE($V$5,$B29,$C29),SCSAT!$A$8:$M$969,13,FALSE),0)</f>
        <v>0</v>
      </c>
      <c r="W29" s="177">
        <f>_xlfn.IFNA(VLOOKUP(CONCATENATE($W$5,$B29,$C29),MR!$A$6:$M$138,13,FALSE),0)</f>
        <v>0</v>
      </c>
      <c r="X29" s="177"/>
      <c r="Y29" s="177"/>
      <c r="Z29" s="177"/>
      <c r="AA29" s="177">
        <f>_xlfn.IFNA(VLOOKUP(CONCATENATE($AA$5,$B29,$C29),'DAR2'!$A$6:$M$500,13,FALSE),0)</f>
        <v>0</v>
      </c>
      <c r="AB29" s="177">
        <f>_xlfn.IFNA(VLOOKUP(CONCATENATE($AB$5,$B29,$C29),'OG3'!$A$6:$M$53,13,FALSE),0)</f>
        <v>0</v>
      </c>
      <c r="AC29" s="177">
        <f>_xlfn.IFNA(VLOOKUP(CONCATENATE($AC$5,$B29,$C29),'ESP3'!$A$6:$M$500,13,FALSE),0)</f>
        <v>0</v>
      </c>
      <c r="AD29" s="177"/>
      <c r="AE29" s="177">
        <f>_xlfn.IFNA(VLOOKUP(CONCATENATE($AE$5,$B29,$C29),BEV!$A$6:$M$60,13,FALSE),0)</f>
        <v>0</v>
      </c>
      <c r="AF29" s="177">
        <f>_xlfn.IFNA(VLOOKUP(CONCATENATE($AF$5,$B29,$C29),'MUR2'!$A$6:$M$135,13,FALSE),0)</f>
        <v>0</v>
      </c>
      <c r="AG29" s="177">
        <f>_xlfn.IFNA(VLOOKUP(CONCATENATE($AG$5,$B29,$C29),'BAL3'!$A$6:$M$133,13,FALSE),0)</f>
        <v>0</v>
      </c>
      <c r="AH29" s="177">
        <f>_xlfn.IFNA(VLOOKUP(CONCATENATE($AH$5,$B29,$C29),'OG2'!$A$6:$M$135,13,FALSE),0)</f>
        <v>0</v>
      </c>
      <c r="AI29" s="177">
        <f>_xlfn.IFNA(VLOOKUP(CONCATENATE($AI$5,$B29,$C29),'SER3'!$A$6:$M$119,13,FALSE),0)</f>
        <v>0</v>
      </c>
      <c r="AJ29" s="177">
        <f>_xlfn.IFNA(VLOOKUP(CONCATENATE($AJ$5,$B29,$C29),'LOG1'!$A$6:$M$146,13,FALSE),0)</f>
        <v>0</v>
      </c>
      <c r="AK29" s="177"/>
      <c r="AL29" s="178">
        <f>_xlfn.IFNA(VLOOKUP(CONCATENATE($AL$5,$B29,$C29),'HOR2'!$A$6:$M$135,13,FALSE),0)</f>
        <v>0</v>
      </c>
      <c r="AM29" s="158"/>
    </row>
    <row r="30" spans="1:39" x14ac:dyDescent="0.25">
      <c r="A30" s="753"/>
      <c r="B30" s="169"/>
      <c r="C30" s="179"/>
      <c r="D30" s="179"/>
      <c r="E30" s="180"/>
      <c r="F30" s="175"/>
      <c r="G30" s="173"/>
      <c r="H30" s="174"/>
      <c r="I30" s="175"/>
      <c r="J30" s="176">
        <f>_xlfn.IFNA(VLOOKUP(CONCATENATE($J$5,$B30,$C30),'ESP1'!$A$6:$M$500,13,FALSE),0)</f>
        <v>0</v>
      </c>
      <c r="K30" s="177">
        <f>_xlfn.IFNA(VLOOKUP(CONCATENATE($K$5,$B30,$C30),CAPE!$A$6:$M$133,13,FALSE),0)</f>
        <v>0</v>
      </c>
      <c r="L30" s="177">
        <f>_xlfn.IFNA(VLOOKUP(CONCATENATE($L$5,$B30,$C30),CAPE!$A$6:$M$133,13,FALSE),0)</f>
        <v>0</v>
      </c>
      <c r="M30" s="177">
        <f>_xlfn.IFNA(VLOOKUP(CONCATENATE($M$5,$B30,$C30),'SER2'!$A$6:$M$234,13,FALSE),0)</f>
        <v>0</v>
      </c>
      <c r="N30" s="177"/>
      <c r="O30" s="177"/>
      <c r="P30" s="177"/>
      <c r="Q30" s="177"/>
      <c r="R30" s="177"/>
      <c r="S30" s="177">
        <f>_xlfn.IFNA(VLOOKUP(CONCATENATE($S$5,$B30,$C30),'ESP2'!$A$6:$M$192,13,FALSE),0)</f>
        <v>0</v>
      </c>
      <c r="T30" s="177">
        <f>_xlfn.IFNA(VLOOKUP(CONCATENATE($T$5,$B30,$C30),'BUS2'!$A$6:$M$133,13,FALSE),0)</f>
        <v>0</v>
      </c>
      <c r="U30" s="177">
        <f>_xlfn.IFNA(VLOOKUP(CONCATENATE(U29,$B30,$C30),'DAR1'!$A$6:$M$133,13,FALSE),0)</f>
        <v>0</v>
      </c>
      <c r="V30" s="177">
        <f>_xlfn.IFNA(VLOOKUP(CONCATENATE($V$5,$B30,$C30),SCSAT!$A$8:$M$969,13,FALSE),0)</f>
        <v>0</v>
      </c>
      <c r="W30" s="177">
        <f>_xlfn.IFNA(VLOOKUP(CONCATENATE($W$5,$B30,$C30),MR!$A$6:$M$138,13,FALSE),0)</f>
        <v>0</v>
      </c>
      <c r="X30" s="177"/>
      <c r="Y30" s="177"/>
      <c r="Z30" s="177"/>
      <c r="AA30" s="177">
        <f>_xlfn.IFNA(VLOOKUP(CONCATENATE($AA$5,$B30,$C30),'DAR2'!$A$6:$M$500,13,FALSE),0)</f>
        <v>0</v>
      </c>
      <c r="AB30" s="177">
        <f>_xlfn.IFNA(VLOOKUP(CONCATENATE($AB$5,$B30,$C30),'OG3'!$A$6:$M$53,13,FALSE),0)</f>
        <v>0</v>
      </c>
      <c r="AC30" s="177">
        <f>_xlfn.IFNA(VLOOKUP(CONCATENATE($AC$5,$B30,$C30),'ESP3'!$A$6:$M$500,13,FALSE),0)</f>
        <v>0</v>
      </c>
      <c r="AD30" s="177"/>
      <c r="AE30" s="177">
        <f>_xlfn.IFNA(VLOOKUP(CONCATENATE($AE$5,$B30,$C30),BEV!$A$6:$M$60,13,FALSE),0)</f>
        <v>0</v>
      </c>
      <c r="AF30" s="177">
        <f>_xlfn.IFNA(VLOOKUP(CONCATENATE($AF$5,$B30,$C30),'MUR2'!$A$6:$M$135,13,FALSE),0)</f>
        <v>0</v>
      </c>
      <c r="AG30" s="177">
        <f>_xlfn.IFNA(VLOOKUP(CONCATENATE($AG$5,$B30,$C30),'BAL3'!$A$6:$M$133,13,FALSE),0)</f>
        <v>0</v>
      </c>
      <c r="AH30" s="177">
        <f>_xlfn.IFNA(VLOOKUP(CONCATENATE($AH$5,$B30,$C30),'OG2'!$A$6:$M$135,13,FALSE),0)</f>
        <v>0</v>
      </c>
      <c r="AI30" s="177">
        <f>_xlfn.IFNA(VLOOKUP(CONCATENATE($AI$5,$B30,$C30),'SER3'!$A$6:$M$119,13,FALSE),0)</f>
        <v>0</v>
      </c>
      <c r="AJ30" s="177">
        <f>_xlfn.IFNA(VLOOKUP(CONCATENATE($AJ$5,$B30,$C30),'LOG1'!$A$6:$M$146,13,FALSE),0)</f>
        <v>0</v>
      </c>
      <c r="AK30" s="177"/>
      <c r="AL30" s="178">
        <f>_xlfn.IFNA(VLOOKUP(CONCATENATE($AL$5,$B30,$C30),'HOR2'!$A$6:$M$135,13,FALSE),0)</f>
        <v>0</v>
      </c>
      <c r="AM30" s="158"/>
    </row>
    <row r="31" spans="1:39" x14ac:dyDescent="0.25">
      <c r="A31" s="753"/>
      <c r="B31" s="169"/>
      <c r="C31" s="179"/>
      <c r="D31" s="179"/>
      <c r="E31" s="180"/>
      <c r="F31" s="175"/>
      <c r="G31" s="173"/>
      <c r="H31" s="174"/>
      <c r="I31" s="175"/>
      <c r="J31" s="176">
        <f>_xlfn.IFNA(VLOOKUP(CONCATENATE($J$5,$B31,$C31),'ESP1'!$A$6:$M$500,13,FALSE),0)</f>
        <v>0</v>
      </c>
      <c r="K31" s="177">
        <f>_xlfn.IFNA(VLOOKUP(CONCATENATE($K$5,$B31,$C31),CAPE!$A$6:$M$133,13,FALSE),0)</f>
        <v>0</v>
      </c>
      <c r="L31" s="177">
        <f>_xlfn.IFNA(VLOOKUP(CONCATENATE($L$5,$B31,$C31),CAPE!$A$6:$M$133,13,FALSE),0)</f>
        <v>0</v>
      </c>
      <c r="M31" s="177">
        <f>_xlfn.IFNA(VLOOKUP(CONCATENATE($M$5,$B31,$C31),'SER2'!$A$6:$M$234,13,FALSE),0)</f>
        <v>0</v>
      </c>
      <c r="N31" s="177"/>
      <c r="O31" s="177"/>
      <c r="P31" s="177"/>
      <c r="Q31" s="177"/>
      <c r="R31" s="177"/>
      <c r="S31" s="177">
        <f>_xlfn.IFNA(VLOOKUP(CONCATENATE($S$5,$B31,$C31),'ESP2'!$A$6:$M$192,13,FALSE),0)</f>
        <v>0</v>
      </c>
      <c r="T31" s="177">
        <f>_xlfn.IFNA(VLOOKUP(CONCATENATE($T$5,$B31,$C31),'BUS2'!$A$6:$M$133,13,FALSE),0)</f>
        <v>0</v>
      </c>
      <c r="U31" s="177">
        <f>_xlfn.IFNA(VLOOKUP(CONCATENATE(U30,$B31,$C31),'DAR1'!$A$6:$M$133,13,FALSE),0)</f>
        <v>0</v>
      </c>
      <c r="V31" s="177">
        <f>_xlfn.IFNA(VLOOKUP(CONCATENATE($V$5,$B31,$C31),SCSAT!$A$8:$M$969,13,FALSE),0)</f>
        <v>0</v>
      </c>
      <c r="W31" s="177">
        <f>_xlfn.IFNA(VLOOKUP(CONCATENATE($W$5,$B31,$C31),MR!$A$6:$M$138,13,FALSE),0)</f>
        <v>0</v>
      </c>
      <c r="X31" s="177"/>
      <c r="Y31" s="177"/>
      <c r="Z31" s="177"/>
      <c r="AA31" s="177">
        <f>_xlfn.IFNA(VLOOKUP(CONCATENATE($AA$5,$B31,$C31),'DAR2'!$A$6:$M$500,13,FALSE),0)</f>
        <v>0</v>
      </c>
      <c r="AB31" s="177">
        <f>_xlfn.IFNA(VLOOKUP(CONCATENATE($AB$5,$B31,$C31),'OG3'!$A$6:$M$53,13,FALSE),0)</f>
        <v>0</v>
      </c>
      <c r="AC31" s="177">
        <f>_xlfn.IFNA(VLOOKUP(CONCATENATE($AC$5,$B31,$C31),'ESP3'!$A$6:$M$500,13,FALSE),0)</f>
        <v>0</v>
      </c>
      <c r="AD31" s="177"/>
      <c r="AE31" s="177">
        <f>_xlfn.IFNA(VLOOKUP(CONCATENATE($AE$5,$B31,$C31),BEV!$A$6:$M$60,13,FALSE),0)</f>
        <v>0</v>
      </c>
      <c r="AF31" s="177">
        <f>_xlfn.IFNA(VLOOKUP(CONCATENATE($AF$5,$B31,$C31),'MUR2'!$A$6:$M$135,13,FALSE),0)</f>
        <v>0</v>
      </c>
      <c r="AG31" s="177">
        <f>_xlfn.IFNA(VLOOKUP(CONCATENATE($AG$5,$B31,$C31),'BAL3'!$A$6:$M$133,13,FALSE),0)</f>
        <v>0</v>
      </c>
      <c r="AH31" s="177">
        <f>_xlfn.IFNA(VLOOKUP(CONCATENATE($AH$5,$B31,$C31),'OG2'!$A$6:$M$135,13,FALSE),0)</f>
        <v>0</v>
      </c>
      <c r="AI31" s="177">
        <f>_xlfn.IFNA(VLOOKUP(CONCATENATE($AI$5,$B31,$C31),'SER3'!$A$6:$M$119,13,FALSE),0)</f>
        <v>0</v>
      </c>
      <c r="AJ31" s="177">
        <f>_xlfn.IFNA(VLOOKUP(CONCATENATE($AJ$5,$B31,$C31),'LOG1'!$A$6:$M$146,13,FALSE),0)</f>
        <v>0</v>
      </c>
      <c r="AK31" s="177"/>
      <c r="AL31" s="178">
        <f>_xlfn.IFNA(VLOOKUP(CONCATENATE($AL$5,$B31,$C31),'HOR2'!$A$6:$M$135,13,FALSE),0)</f>
        <v>0</v>
      </c>
      <c r="AM31" s="158"/>
    </row>
    <row r="32" spans="1:39" x14ac:dyDescent="0.25">
      <c r="A32" s="753"/>
      <c r="B32" s="169"/>
      <c r="C32" s="179"/>
      <c r="D32" s="179"/>
      <c r="E32" s="180"/>
      <c r="F32" s="175"/>
      <c r="G32" s="173"/>
      <c r="H32" s="174"/>
      <c r="I32" s="175"/>
      <c r="J32" s="176">
        <f>_xlfn.IFNA(VLOOKUP(CONCATENATE($J$5,$B32,$C32),'ESP1'!$A$6:$M$500,13,FALSE),0)</f>
        <v>0</v>
      </c>
      <c r="K32" s="177">
        <f>_xlfn.IFNA(VLOOKUP(CONCATENATE($K$5,$B32,$C32),CAPE!$A$6:$M$133,13,FALSE),0)</f>
        <v>0</v>
      </c>
      <c r="L32" s="177">
        <f>_xlfn.IFNA(VLOOKUP(CONCATENATE($L$5,$B32,$C32),CAPE!$A$6:$M$133,13,FALSE),0)</f>
        <v>0</v>
      </c>
      <c r="M32" s="177">
        <f>_xlfn.IFNA(VLOOKUP(CONCATENATE($M$5,$B32,$C32),'SER2'!$A$6:$M$234,13,FALSE),0)</f>
        <v>0</v>
      </c>
      <c r="N32" s="177"/>
      <c r="O32" s="177"/>
      <c r="P32" s="177"/>
      <c r="Q32" s="177"/>
      <c r="R32" s="177"/>
      <c r="S32" s="177">
        <f>_xlfn.IFNA(VLOOKUP(CONCATENATE($S$5,$B32,$C32),'ESP2'!$A$6:$M$192,13,FALSE),0)</f>
        <v>0</v>
      </c>
      <c r="T32" s="177">
        <f>_xlfn.IFNA(VLOOKUP(CONCATENATE($T$5,$B32,$C32),'BUS2'!$A$6:$M$133,13,FALSE),0)</f>
        <v>0</v>
      </c>
      <c r="U32" s="177">
        <f>_xlfn.IFNA(VLOOKUP(CONCATENATE(U31,$B32,$C32),'DAR1'!$A$6:$M$133,13,FALSE),0)</f>
        <v>0</v>
      </c>
      <c r="V32" s="177">
        <f>_xlfn.IFNA(VLOOKUP(CONCATENATE($V$5,$B32,$C32),SCSAT!$A$8:$M$969,13,FALSE),0)</f>
        <v>0</v>
      </c>
      <c r="W32" s="177">
        <f>_xlfn.IFNA(VLOOKUP(CONCATENATE($W$5,$B32,$C32),MR!$A$6:$M$138,13,FALSE),0)</f>
        <v>0</v>
      </c>
      <c r="X32" s="177"/>
      <c r="Y32" s="177"/>
      <c r="Z32" s="177"/>
      <c r="AA32" s="177">
        <f>_xlfn.IFNA(VLOOKUP(CONCATENATE($AA$5,$B32,$C32),'DAR2'!$A$6:$M$500,13,FALSE),0)</f>
        <v>0</v>
      </c>
      <c r="AB32" s="177">
        <f>_xlfn.IFNA(VLOOKUP(CONCATENATE($AB$5,$B32,$C32),'OG3'!$A$6:$M$53,13,FALSE),0)</f>
        <v>0</v>
      </c>
      <c r="AC32" s="177">
        <f>_xlfn.IFNA(VLOOKUP(CONCATENATE($AC$5,$B32,$C32),'ESP3'!$A$6:$M$500,13,FALSE),0)</f>
        <v>0</v>
      </c>
      <c r="AD32" s="177"/>
      <c r="AE32" s="177">
        <f>_xlfn.IFNA(VLOOKUP(CONCATENATE($AE$5,$B32,$C32),BEV!$A$6:$M$60,13,FALSE),0)</f>
        <v>0</v>
      </c>
      <c r="AF32" s="177">
        <f>_xlfn.IFNA(VLOOKUP(CONCATENATE($AF$5,$B32,$C32),'MUR2'!$A$6:$M$135,13,FALSE),0)</f>
        <v>0</v>
      </c>
      <c r="AG32" s="177">
        <f>_xlfn.IFNA(VLOOKUP(CONCATENATE($AG$5,$B32,$C32),'BAL3'!$A$6:$M$133,13,FALSE),0)</f>
        <v>0</v>
      </c>
      <c r="AH32" s="177">
        <f>_xlfn.IFNA(VLOOKUP(CONCATENATE($AH$5,$B32,$C32),'OG2'!$A$6:$M$135,13,FALSE),0)</f>
        <v>0</v>
      </c>
      <c r="AI32" s="177">
        <f>_xlfn.IFNA(VLOOKUP(CONCATENATE($AI$5,$B32,$C32),'SER3'!$A$6:$M$119,13,FALSE),0)</f>
        <v>0</v>
      </c>
      <c r="AJ32" s="177">
        <f>_xlfn.IFNA(VLOOKUP(CONCATENATE($AJ$5,$B32,$C32),'LOG1'!$A$6:$M$146,13,FALSE),0)</f>
        <v>0</v>
      </c>
      <c r="AK32" s="177"/>
      <c r="AL32" s="178">
        <f>_xlfn.IFNA(VLOOKUP(CONCATENATE($AL$5,$B32,$C32),'HOR2'!$A$6:$M$135,13,FALSE),0)</f>
        <v>0</v>
      </c>
      <c r="AM32" s="157"/>
    </row>
    <row r="33" spans="1:39" x14ac:dyDescent="0.25">
      <c r="A33" s="753"/>
      <c r="B33" s="169"/>
      <c r="C33" s="179"/>
      <c r="D33" s="170"/>
      <c r="E33" s="180"/>
      <c r="F33" s="175"/>
      <c r="G33" s="173"/>
      <c r="H33" s="174"/>
      <c r="I33" s="175"/>
      <c r="J33" s="176">
        <f>_xlfn.IFNA(VLOOKUP(CONCATENATE($J$5,$B33,$C33),'ESP1'!$A$6:$M$500,13,FALSE),0)</f>
        <v>0</v>
      </c>
      <c r="K33" s="177">
        <f>_xlfn.IFNA(VLOOKUP(CONCATENATE($K$5,$B33,$C33),CAPE!$A$6:$M$133,13,FALSE),0)</f>
        <v>0</v>
      </c>
      <c r="L33" s="177">
        <f>_xlfn.IFNA(VLOOKUP(CONCATENATE($L$5,$B33,$C33),CAPE!$A$6:$M$133,13,FALSE),0)</f>
        <v>0</v>
      </c>
      <c r="M33" s="177">
        <f>_xlfn.IFNA(VLOOKUP(CONCATENATE($M$5,$B33,$C33),'SER2'!$A$6:$M$234,13,FALSE),0)</f>
        <v>0</v>
      </c>
      <c r="N33" s="177"/>
      <c r="O33" s="177"/>
      <c r="P33" s="177"/>
      <c r="Q33" s="177"/>
      <c r="R33" s="177"/>
      <c r="S33" s="177">
        <f>_xlfn.IFNA(VLOOKUP(CONCATENATE($S$5,$B33,$C33),'ESP2'!$A$6:$M$192,13,FALSE),0)</f>
        <v>0</v>
      </c>
      <c r="T33" s="177">
        <f>_xlfn.IFNA(VLOOKUP(CONCATENATE($T$5,$B33,$C33),'BUS2'!$A$6:$M$133,13,FALSE),0)</f>
        <v>0</v>
      </c>
      <c r="U33" s="177">
        <f>_xlfn.IFNA(VLOOKUP(CONCATENATE(U32,$B33,$C33),'DAR1'!$A$6:$M$133,13,FALSE),0)</f>
        <v>0</v>
      </c>
      <c r="V33" s="177">
        <f>_xlfn.IFNA(VLOOKUP(CONCATENATE($V$5,$B33,$C33),SCSAT!$A$8:$M$969,13,FALSE),0)</f>
        <v>0</v>
      </c>
      <c r="W33" s="177">
        <f>_xlfn.IFNA(VLOOKUP(CONCATENATE($W$5,$B33,$C33),MR!$A$6:$M$138,13,FALSE),0)</f>
        <v>0</v>
      </c>
      <c r="X33" s="177"/>
      <c r="Y33" s="177"/>
      <c r="Z33" s="177"/>
      <c r="AA33" s="177">
        <f>_xlfn.IFNA(VLOOKUP(CONCATENATE($AA$5,$B33,$C33),'DAR2'!$A$6:$M$500,13,FALSE),0)</f>
        <v>0</v>
      </c>
      <c r="AB33" s="177">
        <f>_xlfn.IFNA(VLOOKUP(CONCATENATE($AB$5,$B33,$C33),'OG3'!$A$6:$M$53,13,FALSE),0)</f>
        <v>0</v>
      </c>
      <c r="AC33" s="177">
        <f>_xlfn.IFNA(VLOOKUP(CONCATENATE($AC$5,$B33,$C33),'ESP3'!$A$6:$M$500,13,FALSE),0)</f>
        <v>0</v>
      </c>
      <c r="AD33" s="177"/>
      <c r="AE33" s="177">
        <f>_xlfn.IFNA(VLOOKUP(CONCATENATE($AE$5,$B33,$C33),BEV!$A$6:$M$60,13,FALSE),0)</f>
        <v>0</v>
      </c>
      <c r="AF33" s="177">
        <f>_xlfn.IFNA(VLOOKUP(CONCATENATE($AF$5,$B33,$C33),'MUR2'!$A$6:$M$135,13,FALSE),0)</f>
        <v>0</v>
      </c>
      <c r="AG33" s="177">
        <f>_xlfn.IFNA(VLOOKUP(CONCATENATE($AG$5,$B33,$C33),'BAL3'!$A$6:$M$133,13,FALSE),0)</f>
        <v>0</v>
      </c>
      <c r="AH33" s="177">
        <f>_xlfn.IFNA(VLOOKUP(CONCATENATE($AH$5,$B33,$C33),'OG2'!$A$6:$M$135,13,FALSE),0)</f>
        <v>0</v>
      </c>
      <c r="AI33" s="177">
        <f>_xlfn.IFNA(VLOOKUP(CONCATENATE($AI$5,$B33,$C33),'SER3'!$A$6:$M$119,13,FALSE),0)</f>
        <v>0</v>
      </c>
      <c r="AJ33" s="177">
        <f>_xlfn.IFNA(VLOOKUP(CONCATENATE($AJ$5,$B33,$C33),'LOG1'!$A$6:$M$146,13,FALSE),0)</f>
        <v>0</v>
      </c>
      <c r="AK33" s="177"/>
      <c r="AL33" s="178">
        <f>_xlfn.IFNA(VLOOKUP(CONCATENATE($AL$5,$B33,$C33),'HOR2'!$A$6:$M$135,13,FALSE),0)</f>
        <v>0</v>
      </c>
      <c r="AM33" s="157"/>
    </row>
    <row r="34" spans="1:39" x14ac:dyDescent="0.25">
      <c r="A34" s="753"/>
      <c r="B34" s="169"/>
      <c r="C34" s="179"/>
      <c r="D34" s="179"/>
      <c r="E34" s="180"/>
      <c r="F34" s="175"/>
      <c r="G34" s="173"/>
      <c r="H34" s="174"/>
      <c r="I34" s="175"/>
      <c r="J34" s="176">
        <f>_xlfn.IFNA(VLOOKUP(CONCATENATE($J$5,$B34,$C34),'ESP1'!$A$6:$M$500,13,FALSE),0)</f>
        <v>0</v>
      </c>
      <c r="K34" s="177">
        <f>_xlfn.IFNA(VLOOKUP(CONCATENATE($K$5,$B34,$C34),CAPE!$A$6:$M$133,13,FALSE),0)</f>
        <v>0</v>
      </c>
      <c r="L34" s="177">
        <f>_xlfn.IFNA(VLOOKUP(CONCATENATE($L$5,$B34,$C34),CAPE!$A$6:$M$133,13,FALSE),0)</f>
        <v>0</v>
      </c>
      <c r="M34" s="177">
        <f>_xlfn.IFNA(VLOOKUP(CONCATENATE($M$5,$B34,$C34),'SER2'!$A$6:$M$234,13,FALSE),0)</f>
        <v>0</v>
      </c>
      <c r="N34" s="177"/>
      <c r="O34" s="177"/>
      <c r="P34" s="177"/>
      <c r="Q34" s="177"/>
      <c r="R34" s="177"/>
      <c r="S34" s="177">
        <f>_xlfn.IFNA(VLOOKUP(CONCATENATE($S$5,$B34,$C34),'ESP2'!$A$6:$M$192,13,FALSE),0)</f>
        <v>0</v>
      </c>
      <c r="T34" s="177">
        <f>_xlfn.IFNA(VLOOKUP(CONCATENATE($T$5,$B34,$C34),'BUS2'!$A$6:$M$133,13,FALSE),0)</f>
        <v>0</v>
      </c>
      <c r="U34" s="177">
        <f>_xlfn.IFNA(VLOOKUP(CONCATENATE(U33,$B34,$C34),'DAR1'!$A$6:$M$133,13,FALSE),0)</f>
        <v>0</v>
      </c>
      <c r="V34" s="177">
        <f>_xlfn.IFNA(VLOOKUP(CONCATENATE($V$5,$B34,$C34),SCSAT!$A$8:$M$969,13,FALSE),0)</f>
        <v>0</v>
      </c>
      <c r="W34" s="177">
        <f>_xlfn.IFNA(VLOOKUP(CONCATENATE($W$5,$B34,$C34),MR!$A$6:$M$138,13,FALSE),0)</f>
        <v>0</v>
      </c>
      <c r="X34" s="177"/>
      <c r="Y34" s="177"/>
      <c r="Z34" s="177"/>
      <c r="AA34" s="177">
        <f>_xlfn.IFNA(VLOOKUP(CONCATENATE($AA$5,$B34,$C34),'DAR2'!$A$6:$M$500,13,FALSE),0)</f>
        <v>0</v>
      </c>
      <c r="AB34" s="177">
        <f>_xlfn.IFNA(VLOOKUP(CONCATENATE($AB$5,$B34,$C34),'OG3'!$A$6:$M$53,13,FALSE),0)</f>
        <v>0</v>
      </c>
      <c r="AC34" s="177">
        <f>_xlfn.IFNA(VLOOKUP(CONCATENATE($AC$5,$B34,$C34),'ESP3'!$A$6:$M$500,13,FALSE),0)</f>
        <v>0</v>
      </c>
      <c r="AD34" s="177"/>
      <c r="AE34" s="177">
        <f>_xlfn.IFNA(VLOOKUP(CONCATENATE($AE$5,$B34,$C34),BEV!$A$6:$M$60,13,FALSE),0)</f>
        <v>0</v>
      </c>
      <c r="AF34" s="177">
        <f>_xlfn.IFNA(VLOOKUP(CONCATENATE($AF$5,$B34,$C34),'MUR2'!$A$6:$M$135,13,FALSE),0)</f>
        <v>0</v>
      </c>
      <c r="AG34" s="177">
        <f>_xlfn.IFNA(VLOOKUP(CONCATENATE($AG$5,$B34,$C34),'BAL3'!$A$6:$M$133,13,FALSE),0)</f>
        <v>0</v>
      </c>
      <c r="AH34" s="177">
        <f>_xlfn.IFNA(VLOOKUP(CONCATENATE($AH$5,$B34,$C34),'OG2'!$A$6:$M$135,13,FALSE),0)</f>
        <v>0</v>
      </c>
      <c r="AI34" s="177">
        <f>_xlfn.IFNA(VLOOKUP(CONCATENATE($AI$5,$B34,$C34),'SER3'!$A$6:$M$119,13,FALSE),0)</f>
        <v>0</v>
      </c>
      <c r="AJ34" s="177">
        <f>_xlfn.IFNA(VLOOKUP(CONCATENATE($AJ$5,$B34,$C34),'LOG1'!$A$6:$M$146,13,FALSE),0)</f>
        <v>0</v>
      </c>
      <c r="AK34" s="177"/>
      <c r="AL34" s="178">
        <f>_xlfn.IFNA(VLOOKUP(CONCATENATE($AL$5,$B34,$C34),'HOR2'!$A$6:$M$135,13,FALSE),0)</f>
        <v>0</v>
      </c>
      <c r="AM34" s="157"/>
    </row>
    <row r="35" spans="1:39" s="3" customFormat="1" x14ac:dyDescent="0.25">
      <c r="A35" s="753"/>
      <c r="B35" s="169"/>
      <c r="C35" s="179"/>
      <c r="D35" s="179"/>
      <c r="E35" s="180"/>
      <c r="F35" s="175"/>
      <c r="G35" s="173"/>
      <c r="H35" s="174"/>
      <c r="I35" s="175"/>
      <c r="J35" s="176">
        <f>_xlfn.IFNA(VLOOKUP(CONCATENATE($J$5,$B35,$C35),'ESP1'!$A$6:$M$500,13,FALSE),0)</f>
        <v>0</v>
      </c>
      <c r="K35" s="177">
        <f>_xlfn.IFNA(VLOOKUP(CONCATENATE($K$5,$B35,$C35),CAPE!$A$6:$M$133,13,FALSE),0)</f>
        <v>0</v>
      </c>
      <c r="L35" s="177">
        <f>_xlfn.IFNA(VLOOKUP(CONCATENATE($L$5,$B35,$C35),CAPE!$A$6:$M$133,13,FALSE),0)</f>
        <v>0</v>
      </c>
      <c r="M35" s="177">
        <f>_xlfn.IFNA(VLOOKUP(CONCATENATE($M$5,$B35,$C35),'SER2'!$A$6:$M$234,13,FALSE),0)</f>
        <v>0</v>
      </c>
      <c r="N35" s="177"/>
      <c r="O35" s="177"/>
      <c r="P35" s="177"/>
      <c r="Q35" s="177"/>
      <c r="R35" s="177"/>
      <c r="S35" s="177">
        <f>_xlfn.IFNA(VLOOKUP(CONCATENATE($S$5,$B35,$C35),'ESP2'!$A$6:$M$192,13,FALSE),0)</f>
        <v>0</v>
      </c>
      <c r="T35" s="177">
        <f>_xlfn.IFNA(VLOOKUP(CONCATENATE($T$5,$B35,$C35),'BUS2'!$A$6:$M$133,13,FALSE),0)</f>
        <v>0</v>
      </c>
      <c r="U35" s="177">
        <f>_xlfn.IFNA(VLOOKUP(CONCATENATE(U34,$B35,$C35),'DAR1'!$A$6:$M$133,13,FALSE),0)</f>
        <v>0</v>
      </c>
      <c r="V35" s="177">
        <f>_xlfn.IFNA(VLOOKUP(CONCATENATE($V$5,$B35,$C35),SCSAT!$A$8:$M$969,13,FALSE),0)</f>
        <v>0</v>
      </c>
      <c r="W35" s="177">
        <f>_xlfn.IFNA(VLOOKUP(CONCATENATE($W$5,$B35,$C35),MR!$A$6:$M$138,13,FALSE),0)</f>
        <v>0</v>
      </c>
      <c r="X35" s="177"/>
      <c r="Y35" s="177"/>
      <c r="Z35" s="177"/>
      <c r="AA35" s="177">
        <f>_xlfn.IFNA(VLOOKUP(CONCATENATE($AA$5,$B35,$C35),'DAR2'!$A$6:$M$500,13,FALSE),0)</f>
        <v>0</v>
      </c>
      <c r="AB35" s="177">
        <f>_xlfn.IFNA(VLOOKUP(CONCATENATE($AB$5,$B35,$C35),'OG3'!$A$6:$M$53,13,FALSE),0)</f>
        <v>0</v>
      </c>
      <c r="AC35" s="177">
        <f>_xlfn.IFNA(VLOOKUP(CONCATENATE($AC$5,$B35,$C35),'ESP3'!$A$6:$M$500,13,FALSE),0)</f>
        <v>0</v>
      </c>
      <c r="AD35" s="177"/>
      <c r="AE35" s="177">
        <f>_xlfn.IFNA(VLOOKUP(CONCATENATE($AE$5,$B35,$C35),BEV!$A$6:$M$60,13,FALSE),0)</f>
        <v>0</v>
      </c>
      <c r="AF35" s="177">
        <f>_xlfn.IFNA(VLOOKUP(CONCATENATE($AF$5,$B35,$C35),'MUR2'!$A$6:$M$135,13,FALSE),0)</f>
        <v>0</v>
      </c>
      <c r="AG35" s="177">
        <f>_xlfn.IFNA(VLOOKUP(CONCATENATE($AG$5,$B35,$C35),'BAL3'!$A$6:$M$133,13,FALSE),0)</f>
        <v>0</v>
      </c>
      <c r="AH35" s="177">
        <f>_xlfn.IFNA(VLOOKUP(CONCATENATE($AH$5,$B35,$C35),'OG2'!$A$6:$M$135,13,FALSE),0)</f>
        <v>0</v>
      </c>
      <c r="AI35" s="177">
        <f>_xlfn.IFNA(VLOOKUP(CONCATENATE($AI$5,$B35,$C35),'SER3'!$A$6:$M$119,13,FALSE),0)</f>
        <v>0</v>
      </c>
      <c r="AJ35" s="177">
        <f>_xlfn.IFNA(VLOOKUP(CONCATENATE($AJ$5,$B35,$C35),'LOG1'!$A$6:$M$146,13,FALSE),0)</f>
        <v>0</v>
      </c>
      <c r="AK35" s="177"/>
      <c r="AL35" s="178">
        <f>_xlfn.IFNA(VLOOKUP(CONCATENATE($AL$5,$B35,$C35),'HOR2'!$A$6:$M$135,13,FALSE),0)</f>
        <v>0</v>
      </c>
      <c r="AM35" s="158"/>
    </row>
    <row r="36" spans="1:39" x14ac:dyDescent="0.25">
      <c r="A36" s="753"/>
      <c r="B36" s="169"/>
      <c r="C36" s="179"/>
      <c r="D36" s="179"/>
      <c r="E36" s="180"/>
      <c r="F36" s="175"/>
      <c r="G36" s="173"/>
      <c r="H36" s="174"/>
      <c r="I36" s="175"/>
      <c r="J36" s="176">
        <f>_xlfn.IFNA(VLOOKUP(CONCATENATE($J$5,$B36,$C36),'ESP1'!$A$6:$M$500,13,FALSE),0)</f>
        <v>0</v>
      </c>
      <c r="K36" s="177">
        <f>_xlfn.IFNA(VLOOKUP(CONCATENATE($K$5,$B36,$C36),CAPE!$A$6:$M$133,13,FALSE),0)</f>
        <v>0</v>
      </c>
      <c r="L36" s="177">
        <f>_xlfn.IFNA(VLOOKUP(CONCATENATE($L$5,$B36,$C36),CAPE!$A$6:$M$133,13,FALSE),0)</f>
        <v>0</v>
      </c>
      <c r="M36" s="177">
        <f>_xlfn.IFNA(VLOOKUP(CONCATENATE($M$5,$B36,$C36),'SER2'!$A$6:$M$234,13,FALSE),0)</f>
        <v>0</v>
      </c>
      <c r="N36" s="177"/>
      <c r="O36" s="177"/>
      <c r="P36" s="177"/>
      <c r="Q36" s="177"/>
      <c r="R36" s="177"/>
      <c r="S36" s="177">
        <f>_xlfn.IFNA(VLOOKUP(CONCATENATE($S$5,$B36,$C36),'ESP2'!$A$6:$M$192,13,FALSE),0)</f>
        <v>0</v>
      </c>
      <c r="T36" s="177">
        <f>_xlfn.IFNA(VLOOKUP(CONCATENATE($T$5,$B36,$C36),'BUS2'!$A$6:$M$133,13,FALSE),0)</f>
        <v>0</v>
      </c>
      <c r="U36" s="177">
        <f>_xlfn.IFNA(VLOOKUP(CONCATENATE(U35,$B36,$C36),'DAR1'!$A$6:$M$133,13,FALSE),0)</f>
        <v>0</v>
      </c>
      <c r="V36" s="177">
        <f>_xlfn.IFNA(VLOOKUP(CONCATENATE($V$5,$B36,$C36),SCSAT!$A$8:$M$969,13,FALSE),0)</f>
        <v>0</v>
      </c>
      <c r="W36" s="177">
        <f>_xlfn.IFNA(VLOOKUP(CONCATENATE($W$5,$B36,$C36),MR!$A$6:$M$138,13,FALSE),0)</f>
        <v>0</v>
      </c>
      <c r="X36" s="177"/>
      <c r="Y36" s="177"/>
      <c r="Z36" s="177"/>
      <c r="AA36" s="177">
        <f>_xlfn.IFNA(VLOOKUP(CONCATENATE($AA$5,$B36,$C36),'DAR2'!$A$6:$M$500,13,FALSE),0)</f>
        <v>0</v>
      </c>
      <c r="AB36" s="177">
        <f>_xlfn.IFNA(VLOOKUP(CONCATENATE($AB$5,$B36,$C36),'OG3'!$A$6:$M$53,13,FALSE),0)</f>
        <v>0</v>
      </c>
      <c r="AC36" s="177">
        <f>_xlfn.IFNA(VLOOKUP(CONCATENATE($AC$5,$B36,$C36),'ESP3'!$A$6:$M$500,13,FALSE),0)</f>
        <v>0</v>
      </c>
      <c r="AD36" s="177"/>
      <c r="AE36" s="177">
        <f>_xlfn.IFNA(VLOOKUP(CONCATENATE($AE$5,$B36,$C36),BEV!$A$6:$M$60,13,FALSE),0)</f>
        <v>0</v>
      </c>
      <c r="AF36" s="177">
        <f>_xlfn.IFNA(VLOOKUP(CONCATENATE($AF$5,$B36,$C36),'MUR2'!$A$6:$M$135,13,FALSE),0)</f>
        <v>0</v>
      </c>
      <c r="AG36" s="177">
        <f>_xlfn.IFNA(VLOOKUP(CONCATENATE($AG$5,$B36,$C36),'BAL3'!$A$6:$M$133,13,FALSE),0)</f>
        <v>0</v>
      </c>
      <c r="AH36" s="177">
        <f>_xlfn.IFNA(VLOOKUP(CONCATENATE($AH$5,$B36,$C36),'OG2'!$A$6:$M$135,13,FALSE),0)</f>
        <v>0</v>
      </c>
      <c r="AI36" s="177">
        <f>_xlfn.IFNA(VLOOKUP(CONCATENATE($AI$5,$B36,$C36),'SER3'!$A$6:$M$119,13,FALSE),0)</f>
        <v>0</v>
      </c>
      <c r="AJ36" s="177">
        <f>_xlfn.IFNA(VLOOKUP(CONCATENATE($AJ$5,$B36,$C36),'LOG1'!$A$6:$M$146,13,FALSE),0)</f>
        <v>0</v>
      </c>
      <c r="AK36" s="177"/>
      <c r="AL36" s="178">
        <f>_xlfn.IFNA(VLOOKUP(CONCATENATE($AL$5,$B36,$C36),'HOR2'!$A$6:$M$135,13,FALSE),0)</f>
        <v>0</v>
      </c>
      <c r="AM36" s="158"/>
    </row>
    <row r="37" spans="1:39" x14ac:dyDescent="0.25">
      <c r="A37" s="753"/>
      <c r="B37" s="169"/>
      <c r="C37" s="179"/>
      <c r="D37" s="179"/>
      <c r="E37" s="180"/>
      <c r="F37" s="175"/>
      <c r="G37" s="173"/>
      <c r="H37" s="174"/>
      <c r="I37" s="175"/>
      <c r="J37" s="176">
        <f>_xlfn.IFNA(VLOOKUP(CONCATENATE($J$5,$B37,$C37),'ESP1'!$A$6:$M$500,13,FALSE),0)</f>
        <v>0</v>
      </c>
      <c r="K37" s="177">
        <f>_xlfn.IFNA(VLOOKUP(CONCATENATE($K$5,$B37,$C37),CAPE!$A$6:$M$133,13,FALSE),0)</f>
        <v>0</v>
      </c>
      <c r="L37" s="177">
        <f>_xlfn.IFNA(VLOOKUP(CONCATENATE($L$5,$B37,$C37),CAPE!$A$6:$M$133,13,FALSE),0)</f>
        <v>0</v>
      </c>
      <c r="M37" s="177">
        <f>_xlfn.IFNA(VLOOKUP(CONCATENATE($M$5,$B37,$C37),'SER2'!$A$6:$M$234,13,FALSE),0)</f>
        <v>0</v>
      </c>
      <c r="N37" s="177"/>
      <c r="O37" s="177"/>
      <c r="P37" s="177"/>
      <c r="Q37" s="177"/>
      <c r="R37" s="177"/>
      <c r="S37" s="177">
        <f>_xlfn.IFNA(VLOOKUP(CONCATENATE($S$5,$B37,$C37),'ESP2'!$A$6:$M$192,13,FALSE),0)</f>
        <v>0</v>
      </c>
      <c r="T37" s="177">
        <f>_xlfn.IFNA(VLOOKUP(CONCATENATE($T$5,$B37,$C37),'BUS2'!$A$6:$M$133,13,FALSE),0)</f>
        <v>0</v>
      </c>
      <c r="U37" s="177">
        <f>_xlfn.IFNA(VLOOKUP(CONCATENATE(U36,$B37,$C37),'DAR1'!$A$6:$M$133,13,FALSE),0)</f>
        <v>0</v>
      </c>
      <c r="V37" s="177">
        <f>_xlfn.IFNA(VLOOKUP(CONCATENATE($V$5,$B37,$C37),SCSAT!$A$8:$M$969,13,FALSE),0)</f>
        <v>0</v>
      </c>
      <c r="W37" s="177">
        <f>_xlfn.IFNA(VLOOKUP(CONCATENATE($W$5,$B37,$C37),MR!$A$6:$M$138,13,FALSE),0)</f>
        <v>0</v>
      </c>
      <c r="X37" s="177"/>
      <c r="Y37" s="177"/>
      <c r="Z37" s="177"/>
      <c r="AA37" s="177">
        <f>_xlfn.IFNA(VLOOKUP(CONCATENATE($AA$5,$B37,$C37),'DAR2'!$A$6:$M$500,13,FALSE),0)</f>
        <v>0</v>
      </c>
      <c r="AB37" s="177">
        <f>_xlfn.IFNA(VLOOKUP(CONCATENATE($AB$5,$B37,$C37),'OG3'!$A$6:$M$53,13,FALSE),0)</f>
        <v>0</v>
      </c>
      <c r="AC37" s="177">
        <f>_xlfn.IFNA(VLOOKUP(CONCATENATE($AC$5,$B37,$C37),'ESP3'!$A$6:$M$500,13,FALSE),0)</f>
        <v>0</v>
      </c>
      <c r="AD37" s="177"/>
      <c r="AE37" s="177">
        <f>_xlfn.IFNA(VLOOKUP(CONCATENATE($AE$5,$B37,$C37),BEV!$A$6:$M$60,13,FALSE),0)</f>
        <v>0</v>
      </c>
      <c r="AF37" s="177">
        <f>_xlfn.IFNA(VLOOKUP(CONCATENATE($AF$5,$B37,$C37),'MUR2'!$A$6:$M$135,13,FALSE),0)</f>
        <v>0</v>
      </c>
      <c r="AG37" s="177">
        <f>_xlfn.IFNA(VLOOKUP(CONCATENATE($AG$5,$B37,$C37),'BAL3'!$A$6:$M$133,13,FALSE),0)</f>
        <v>0</v>
      </c>
      <c r="AH37" s="177">
        <f>_xlfn.IFNA(VLOOKUP(CONCATENATE($AH$5,$B37,$C37),'OG2'!$A$6:$M$135,13,FALSE),0)</f>
        <v>0</v>
      </c>
      <c r="AI37" s="177">
        <f>_xlfn.IFNA(VLOOKUP(CONCATENATE($AI$5,$B37,$C37),'SER3'!$A$6:$M$119,13,FALSE),0)</f>
        <v>0</v>
      </c>
      <c r="AJ37" s="177">
        <f>_xlfn.IFNA(VLOOKUP(CONCATENATE($AJ$5,$B37,$C37),'LOG1'!$A$6:$M$146,13,FALSE),0)</f>
        <v>0</v>
      </c>
      <c r="AK37" s="177"/>
      <c r="AL37" s="178">
        <f>_xlfn.IFNA(VLOOKUP(CONCATENATE($AL$5,$B37,$C37),'HOR2'!$A$6:$M$135,13,FALSE),0)</f>
        <v>0</v>
      </c>
      <c r="AM37" s="158"/>
    </row>
    <row r="38" spans="1:39" x14ac:dyDescent="0.25">
      <c r="A38" s="753"/>
      <c r="B38" s="169"/>
      <c r="C38" s="179"/>
      <c r="D38" s="179"/>
      <c r="E38" s="180"/>
      <c r="F38" s="175"/>
      <c r="G38" s="173"/>
      <c r="H38" s="174"/>
      <c r="I38" s="175"/>
      <c r="J38" s="176">
        <f>_xlfn.IFNA(VLOOKUP(CONCATENATE($J$5,$B38,$C38),'ESP1'!$A$6:$M$500,13,FALSE),0)</f>
        <v>0</v>
      </c>
      <c r="K38" s="177">
        <f>_xlfn.IFNA(VLOOKUP(CONCATENATE($K$5,$B38,$C38),CAPE!$A$6:$M$133,13,FALSE),0)</f>
        <v>0</v>
      </c>
      <c r="L38" s="177">
        <f>_xlfn.IFNA(VLOOKUP(CONCATENATE($L$5,$B38,$C38),CAPE!$A$6:$M$133,13,FALSE),0)</f>
        <v>0</v>
      </c>
      <c r="M38" s="177">
        <f>_xlfn.IFNA(VLOOKUP(CONCATENATE($M$5,$B38,$C38),'SER2'!$A$6:$M$234,13,FALSE),0)</f>
        <v>0</v>
      </c>
      <c r="N38" s="177"/>
      <c r="O38" s="177"/>
      <c r="P38" s="177"/>
      <c r="Q38" s="177"/>
      <c r="R38" s="177"/>
      <c r="S38" s="177">
        <f>_xlfn.IFNA(VLOOKUP(CONCATENATE($S$5,$B38,$C38),'ESP2'!$A$6:$M$192,13,FALSE),0)</f>
        <v>0</v>
      </c>
      <c r="T38" s="177">
        <f>_xlfn.IFNA(VLOOKUP(CONCATENATE($T$5,$B38,$C38),'BUS2'!$A$6:$M$133,13,FALSE),0)</f>
        <v>0</v>
      </c>
      <c r="U38" s="177">
        <f>_xlfn.IFNA(VLOOKUP(CONCATENATE(U37,$B38,$C38),'DAR1'!$A$6:$M$133,13,FALSE),0)</f>
        <v>0</v>
      </c>
      <c r="V38" s="177">
        <f>_xlfn.IFNA(VLOOKUP(CONCATENATE($V$5,$B38,$C38),SCSAT!$A$8:$M$969,13,FALSE),0)</f>
        <v>0</v>
      </c>
      <c r="W38" s="177">
        <f>_xlfn.IFNA(VLOOKUP(CONCATENATE($W$5,$B38,$C38),MR!$A$6:$M$138,13,FALSE),0)</f>
        <v>0</v>
      </c>
      <c r="X38" s="177"/>
      <c r="Y38" s="177"/>
      <c r="Z38" s="177"/>
      <c r="AA38" s="177">
        <f>_xlfn.IFNA(VLOOKUP(CONCATENATE($AA$5,$B38,$C38),'DAR2'!$A$6:$M$500,13,FALSE),0)</f>
        <v>0</v>
      </c>
      <c r="AB38" s="177">
        <f>_xlfn.IFNA(VLOOKUP(CONCATENATE($AB$5,$B38,$C38),'OG3'!$A$6:$M$53,13,FALSE),0)</f>
        <v>0</v>
      </c>
      <c r="AC38" s="177">
        <f>_xlfn.IFNA(VLOOKUP(CONCATENATE($AC$5,$B38,$C38),'ESP3'!$A$6:$M$500,13,FALSE),0)</f>
        <v>0</v>
      </c>
      <c r="AD38" s="177"/>
      <c r="AE38" s="177">
        <f>_xlfn.IFNA(VLOOKUP(CONCATENATE($AE$5,$B38,$C38),BEV!$A$6:$M$60,13,FALSE),0)</f>
        <v>0</v>
      </c>
      <c r="AF38" s="177">
        <f>_xlfn.IFNA(VLOOKUP(CONCATENATE($AF$5,$B38,$C38),'MUR2'!$A$6:$M$135,13,FALSE),0)</f>
        <v>0</v>
      </c>
      <c r="AG38" s="177">
        <f>_xlfn.IFNA(VLOOKUP(CONCATENATE($AG$5,$B38,$C38),'BAL3'!$A$6:$M$133,13,FALSE),0)</f>
        <v>0</v>
      </c>
      <c r="AH38" s="177">
        <f>_xlfn.IFNA(VLOOKUP(CONCATENATE($AH$5,$B38,$C38),'OG2'!$A$6:$M$135,13,FALSE),0)</f>
        <v>0</v>
      </c>
      <c r="AI38" s="177">
        <f>_xlfn.IFNA(VLOOKUP(CONCATENATE($AI$5,$B38,$C38),'SER3'!$A$6:$M$119,13,FALSE),0)</f>
        <v>0</v>
      </c>
      <c r="AJ38" s="177">
        <f>_xlfn.IFNA(VLOOKUP(CONCATENATE($AJ$5,$B38,$C38),'LOG1'!$A$6:$M$146,13,FALSE),0)</f>
        <v>0</v>
      </c>
      <c r="AK38" s="177"/>
      <c r="AL38" s="178">
        <f>_xlfn.IFNA(VLOOKUP(CONCATENATE($AL$5,$B38,$C38),'HOR2'!$A$6:$M$135,13,FALSE),0)</f>
        <v>0</v>
      </c>
      <c r="AM38" s="158"/>
    </row>
    <row r="39" spans="1:39" x14ac:dyDescent="0.25">
      <c r="A39" s="753"/>
      <c r="B39" s="169"/>
      <c r="C39" s="179"/>
      <c r="D39" s="179"/>
      <c r="E39" s="180"/>
      <c r="F39" s="175"/>
      <c r="G39" s="173"/>
      <c r="H39" s="174"/>
      <c r="I39" s="175"/>
      <c r="J39" s="176">
        <f>_xlfn.IFNA(VLOOKUP(CONCATENATE($J$5,$B39,$C39),'ESP1'!$A$6:$M$500,13,FALSE),0)</f>
        <v>0</v>
      </c>
      <c r="K39" s="177">
        <f>_xlfn.IFNA(VLOOKUP(CONCATENATE($K$5,$B39,$C39),CAPE!$A$6:$M$133,13,FALSE),0)</f>
        <v>0</v>
      </c>
      <c r="L39" s="177">
        <f>_xlfn.IFNA(VLOOKUP(CONCATENATE($L$5,$B39,$C39),CAPE!$A$6:$M$133,13,FALSE),0)</f>
        <v>0</v>
      </c>
      <c r="M39" s="177">
        <f>_xlfn.IFNA(VLOOKUP(CONCATENATE($M$5,$B39,$C39),'SER2'!$A$6:$M$234,13,FALSE),0)</f>
        <v>0</v>
      </c>
      <c r="N39" s="177"/>
      <c r="O39" s="177"/>
      <c r="P39" s="177"/>
      <c r="Q39" s="177"/>
      <c r="R39" s="177"/>
      <c r="S39" s="177">
        <f>_xlfn.IFNA(VLOOKUP(CONCATENATE($S$5,$B39,$C39),'ESP2'!$A$6:$M$192,13,FALSE),0)</f>
        <v>0</v>
      </c>
      <c r="T39" s="177">
        <f>_xlfn.IFNA(VLOOKUP(CONCATENATE($T$5,$B39,$C39),'BUS2'!$A$6:$M$133,13,FALSE),0)</f>
        <v>0</v>
      </c>
      <c r="U39" s="177">
        <f>_xlfn.IFNA(VLOOKUP(CONCATENATE(U38,$B39,$C39),'DAR1'!$A$6:$M$133,13,FALSE),0)</f>
        <v>0</v>
      </c>
      <c r="V39" s="177">
        <f>_xlfn.IFNA(VLOOKUP(CONCATENATE($V$5,$B39,$C39),SCSAT!$A$8:$M$969,13,FALSE),0)</f>
        <v>0</v>
      </c>
      <c r="W39" s="177">
        <f>_xlfn.IFNA(VLOOKUP(CONCATENATE($W$5,$B39,$C39),MR!$A$6:$M$138,13,FALSE),0)</f>
        <v>0</v>
      </c>
      <c r="X39" s="177"/>
      <c r="Y39" s="177"/>
      <c r="Z39" s="177"/>
      <c r="AA39" s="177">
        <f>_xlfn.IFNA(VLOOKUP(CONCATENATE($AA$5,$B39,$C39),'DAR2'!$A$6:$M$500,13,FALSE),0)</f>
        <v>0</v>
      </c>
      <c r="AB39" s="177">
        <f>_xlfn.IFNA(VLOOKUP(CONCATENATE($AB$5,$B39,$C39),'OG3'!$A$6:$M$53,13,FALSE),0)</f>
        <v>0</v>
      </c>
      <c r="AC39" s="177">
        <f>_xlfn.IFNA(VLOOKUP(CONCATENATE($AC$5,$B39,$C39),'ESP3'!$A$6:$M$500,13,FALSE),0)</f>
        <v>0</v>
      </c>
      <c r="AD39" s="177"/>
      <c r="AE39" s="177">
        <f>_xlfn.IFNA(VLOOKUP(CONCATENATE($AE$5,$B39,$C39),BEV!$A$6:$M$60,13,FALSE),0)</f>
        <v>0</v>
      </c>
      <c r="AF39" s="177">
        <f>_xlfn.IFNA(VLOOKUP(CONCATENATE($AF$5,$B39,$C39),'MUR2'!$A$6:$M$135,13,FALSE),0)</f>
        <v>0</v>
      </c>
      <c r="AG39" s="177">
        <f>_xlfn.IFNA(VLOOKUP(CONCATENATE($AG$5,$B39,$C39),'BAL3'!$A$6:$M$133,13,FALSE),0)</f>
        <v>0</v>
      </c>
      <c r="AH39" s="177">
        <f>_xlfn.IFNA(VLOOKUP(CONCATENATE($AH$5,$B39,$C39),'OG2'!$A$6:$M$135,13,FALSE),0)</f>
        <v>0</v>
      </c>
      <c r="AI39" s="177">
        <f>_xlfn.IFNA(VLOOKUP(CONCATENATE($AI$5,$B39,$C39),'SER3'!$A$6:$M$119,13,FALSE),0)</f>
        <v>0</v>
      </c>
      <c r="AJ39" s="177">
        <f>_xlfn.IFNA(VLOOKUP(CONCATENATE($AJ$5,$B39,$C39),'LOG1'!$A$6:$M$146,13,FALSE),0)</f>
        <v>0</v>
      </c>
      <c r="AK39" s="177"/>
      <c r="AL39" s="178">
        <f>_xlfn.IFNA(VLOOKUP(CONCATENATE($AL$5,$B39,$C39),'HOR2'!$A$6:$M$135,13,FALSE),0)</f>
        <v>0</v>
      </c>
      <c r="AM39" s="158"/>
    </row>
    <row r="40" spans="1:39" x14ac:dyDescent="0.25">
      <c r="A40" s="753"/>
      <c r="B40" s="169"/>
      <c r="C40" s="179"/>
      <c r="D40" s="179"/>
      <c r="E40" s="180"/>
      <c r="F40" s="175"/>
      <c r="G40" s="173"/>
      <c r="H40" s="174"/>
      <c r="I40" s="175"/>
      <c r="J40" s="176">
        <f>_xlfn.IFNA(VLOOKUP(CONCATENATE($J$5,$B40,$C40),'ESP1'!$A$6:$M$500,13,FALSE),0)</f>
        <v>0</v>
      </c>
      <c r="K40" s="177">
        <f>_xlfn.IFNA(VLOOKUP(CONCATENATE($K$5,$B40,$C40),CAPE!$A$6:$M$133,13,FALSE),0)</f>
        <v>0</v>
      </c>
      <c r="L40" s="177">
        <f>_xlfn.IFNA(VLOOKUP(CONCATENATE($L$5,$B40,$C40),CAPE!$A$6:$M$133,13,FALSE),0)</f>
        <v>0</v>
      </c>
      <c r="M40" s="177">
        <f>_xlfn.IFNA(VLOOKUP(CONCATENATE($M$5,$B40,$C40),'SER2'!$A$6:$M$234,13,FALSE),0)</f>
        <v>0</v>
      </c>
      <c r="N40" s="177"/>
      <c r="O40" s="177"/>
      <c r="P40" s="177"/>
      <c r="Q40" s="177"/>
      <c r="R40" s="177"/>
      <c r="S40" s="177">
        <f>_xlfn.IFNA(VLOOKUP(CONCATENATE($S$5,$B40,$C40),'ESP2'!$A$6:$M$192,13,FALSE),0)</f>
        <v>0</v>
      </c>
      <c r="T40" s="177">
        <f>_xlfn.IFNA(VLOOKUP(CONCATENATE($T$5,$B40,$C40),'BUS2'!$A$6:$M$133,13,FALSE),0)</f>
        <v>0</v>
      </c>
      <c r="U40" s="177">
        <f>_xlfn.IFNA(VLOOKUP(CONCATENATE(U39,$B40,$C40),'DAR1'!$A$6:$M$133,13,FALSE),0)</f>
        <v>0</v>
      </c>
      <c r="V40" s="177">
        <f>_xlfn.IFNA(VLOOKUP(CONCATENATE($V$5,$B40,$C40),SCSAT!$A$8:$M$969,13,FALSE),0)</f>
        <v>0</v>
      </c>
      <c r="W40" s="177">
        <f>_xlfn.IFNA(VLOOKUP(CONCATENATE($W$5,$B40,$C40),MR!$A$6:$M$138,13,FALSE),0)</f>
        <v>0</v>
      </c>
      <c r="X40" s="177"/>
      <c r="Y40" s="177"/>
      <c r="Z40" s="177"/>
      <c r="AA40" s="177">
        <f>_xlfn.IFNA(VLOOKUP(CONCATENATE($AA$5,$B40,$C40),'DAR2'!$A$6:$M$500,13,FALSE),0)</f>
        <v>0</v>
      </c>
      <c r="AB40" s="177">
        <f>_xlfn.IFNA(VLOOKUP(CONCATENATE($AB$5,$B40,$C40),'OG3'!$A$6:$M$53,13,FALSE),0)</f>
        <v>0</v>
      </c>
      <c r="AC40" s="177">
        <f>_xlfn.IFNA(VLOOKUP(CONCATENATE($AC$5,$B40,$C40),'ESP3'!$A$6:$M$500,13,FALSE),0)</f>
        <v>0</v>
      </c>
      <c r="AD40" s="177"/>
      <c r="AE40" s="177">
        <f>_xlfn.IFNA(VLOOKUP(CONCATENATE($AE$5,$B40,$C40),BEV!$A$6:$M$60,13,FALSE),0)</f>
        <v>0</v>
      </c>
      <c r="AF40" s="177">
        <f>_xlfn.IFNA(VLOOKUP(CONCATENATE($AF$5,$B40,$C40),'MUR2'!$A$6:$M$135,13,FALSE),0)</f>
        <v>0</v>
      </c>
      <c r="AG40" s="177">
        <f>_xlfn.IFNA(VLOOKUP(CONCATENATE($AG$5,$B40,$C40),'BAL3'!$A$6:$M$133,13,FALSE),0)</f>
        <v>0</v>
      </c>
      <c r="AH40" s="177">
        <f>_xlfn.IFNA(VLOOKUP(CONCATENATE($AH$5,$B40,$C40),'OG2'!$A$6:$M$135,13,FALSE),0)</f>
        <v>0</v>
      </c>
      <c r="AI40" s="177">
        <f>_xlfn.IFNA(VLOOKUP(CONCATENATE($AI$5,$B40,$C40),'SER3'!$A$6:$M$119,13,FALSE),0)</f>
        <v>0</v>
      </c>
      <c r="AJ40" s="177">
        <f>_xlfn.IFNA(VLOOKUP(CONCATENATE($AJ$5,$B40,$C40),'LOG1'!$A$6:$M$146,13,FALSE),0)</f>
        <v>0</v>
      </c>
      <c r="AK40" s="177"/>
      <c r="AL40" s="178">
        <f>_xlfn.IFNA(VLOOKUP(CONCATENATE($AL$5,$B40,$C40),'HOR2'!$A$6:$M$135,13,FALSE),0)</f>
        <v>0</v>
      </c>
      <c r="AM40" s="158"/>
    </row>
    <row r="41" spans="1:39" x14ac:dyDescent="0.25">
      <c r="A41" s="753"/>
      <c r="B41" s="169"/>
      <c r="C41" s="179"/>
      <c r="D41" s="179"/>
      <c r="E41" s="180"/>
      <c r="F41" s="175"/>
      <c r="G41" s="173"/>
      <c r="H41" s="174"/>
      <c r="I41" s="175"/>
      <c r="J41" s="176">
        <f>_xlfn.IFNA(VLOOKUP(CONCATENATE($J$5,$B41,$C41),'ESP1'!$A$6:$M$500,13,FALSE),0)</f>
        <v>0</v>
      </c>
      <c r="K41" s="177">
        <f>_xlfn.IFNA(VLOOKUP(CONCATENATE($K$5,$B41,$C41),CAPE!$A$6:$M$133,13,FALSE),0)</f>
        <v>0</v>
      </c>
      <c r="L41" s="177">
        <f>_xlfn.IFNA(VLOOKUP(CONCATENATE($L$5,$B41,$C41),CAPE!$A$6:$M$133,13,FALSE),0)</f>
        <v>0</v>
      </c>
      <c r="M41" s="177">
        <f>_xlfn.IFNA(VLOOKUP(CONCATENATE($M$5,$B41,$C41),'SER2'!$A$6:$M$234,13,FALSE),0)</f>
        <v>0</v>
      </c>
      <c r="N41" s="177"/>
      <c r="O41" s="177"/>
      <c r="P41" s="177"/>
      <c r="Q41" s="177"/>
      <c r="R41" s="177"/>
      <c r="S41" s="177">
        <f>_xlfn.IFNA(VLOOKUP(CONCATENATE($S$5,$B41,$C41),'ESP2'!$A$6:$M$192,13,FALSE),0)</f>
        <v>0</v>
      </c>
      <c r="T41" s="177">
        <f>_xlfn.IFNA(VLOOKUP(CONCATENATE($T$5,$B41,$C41),'BUS2'!$A$6:$M$133,13,FALSE),0)</f>
        <v>0</v>
      </c>
      <c r="U41" s="177">
        <f>_xlfn.IFNA(VLOOKUP(CONCATENATE(U40,$B41,$C41),'DAR1'!$A$6:$M$133,13,FALSE),0)</f>
        <v>0</v>
      </c>
      <c r="V41" s="177">
        <f>_xlfn.IFNA(VLOOKUP(CONCATENATE($V$5,$B41,$C41),SCSAT!$A$8:$M$969,13,FALSE),0)</f>
        <v>0</v>
      </c>
      <c r="W41" s="177">
        <f>_xlfn.IFNA(VLOOKUP(CONCATENATE($W$5,$B41,$C41),MR!$A$6:$M$138,13,FALSE),0)</f>
        <v>0</v>
      </c>
      <c r="X41" s="177"/>
      <c r="Y41" s="177"/>
      <c r="Z41" s="177"/>
      <c r="AA41" s="177">
        <f>_xlfn.IFNA(VLOOKUP(CONCATENATE($AA$5,$B41,$C41),'DAR2'!$A$6:$M$500,13,FALSE),0)</f>
        <v>0</v>
      </c>
      <c r="AB41" s="177">
        <f>_xlfn.IFNA(VLOOKUP(CONCATENATE($AB$5,$B41,$C41),'OG3'!$A$6:$M$53,13,FALSE),0)</f>
        <v>0</v>
      </c>
      <c r="AC41" s="177">
        <f>_xlfn.IFNA(VLOOKUP(CONCATENATE($AC$5,$B41,$C41),'ESP3'!$A$6:$M$500,13,FALSE),0)</f>
        <v>0</v>
      </c>
      <c r="AD41" s="177"/>
      <c r="AE41" s="177">
        <f>_xlfn.IFNA(VLOOKUP(CONCATENATE($AE$5,$B41,$C41),BEV!$A$6:$M$60,13,FALSE),0)</f>
        <v>0</v>
      </c>
      <c r="AF41" s="177">
        <f>_xlfn.IFNA(VLOOKUP(CONCATENATE($AF$5,$B41,$C41),'MUR2'!$A$6:$M$135,13,FALSE),0)</f>
        <v>0</v>
      </c>
      <c r="AG41" s="177">
        <f>_xlfn.IFNA(VLOOKUP(CONCATENATE($AG$5,$B41,$C41),'BAL3'!$A$6:$M$133,13,FALSE),0)</f>
        <v>0</v>
      </c>
      <c r="AH41" s="177">
        <f>_xlfn.IFNA(VLOOKUP(CONCATENATE($AH$5,$B41,$C41),'OG2'!$A$6:$M$135,13,FALSE),0)</f>
        <v>0</v>
      </c>
      <c r="AI41" s="177">
        <f>_xlfn.IFNA(VLOOKUP(CONCATENATE($AI$5,$B41,$C41),'SER3'!$A$6:$M$119,13,FALSE),0)</f>
        <v>0</v>
      </c>
      <c r="AJ41" s="177">
        <f>_xlfn.IFNA(VLOOKUP(CONCATENATE($AJ$5,$B41,$C41),'LOG1'!$A$6:$M$146,13,FALSE),0)</f>
        <v>0</v>
      </c>
      <c r="AK41" s="177"/>
      <c r="AL41" s="178">
        <f>_xlfn.IFNA(VLOOKUP(CONCATENATE($AL$5,$B41,$C41),'HOR2'!$A$6:$M$135,13,FALSE),0)</f>
        <v>0</v>
      </c>
      <c r="AM41" s="157"/>
    </row>
    <row r="42" spans="1:39" x14ac:dyDescent="0.25">
      <c r="A42" s="753"/>
      <c r="B42" s="169"/>
      <c r="C42" s="179"/>
      <c r="D42" s="170"/>
      <c r="E42" s="180"/>
      <c r="F42" s="175"/>
      <c r="G42" s="173"/>
      <c r="H42" s="174"/>
      <c r="I42" s="175"/>
      <c r="J42" s="176">
        <f>_xlfn.IFNA(VLOOKUP(CONCATENATE($J$5,$B42,$C42),'ESP1'!$A$6:$M$500,13,FALSE),0)</f>
        <v>0</v>
      </c>
      <c r="K42" s="177">
        <f>_xlfn.IFNA(VLOOKUP(CONCATENATE($K$5,$B42,$C42),CAPE!$A$6:$M$133,13,FALSE),0)</f>
        <v>0</v>
      </c>
      <c r="L42" s="177">
        <f>_xlfn.IFNA(VLOOKUP(CONCATENATE($L$5,$B42,$C42),CAPE!$A$6:$M$133,13,FALSE),0)</f>
        <v>0</v>
      </c>
      <c r="M42" s="177">
        <f>_xlfn.IFNA(VLOOKUP(CONCATENATE($M$5,$B42,$C42),'SER2'!$A$6:$M$234,13,FALSE),0)</f>
        <v>0</v>
      </c>
      <c r="N42" s="177"/>
      <c r="O42" s="177"/>
      <c r="P42" s="177"/>
      <c r="Q42" s="177"/>
      <c r="R42" s="177"/>
      <c r="S42" s="177">
        <f>_xlfn.IFNA(VLOOKUP(CONCATENATE($S$5,$B42,$C42),'ESP2'!$A$6:$M$192,13,FALSE),0)</f>
        <v>0</v>
      </c>
      <c r="T42" s="177">
        <f>_xlfn.IFNA(VLOOKUP(CONCATENATE($T$5,$B42,$C42),'BUS2'!$A$6:$M$133,13,FALSE),0)</f>
        <v>0</v>
      </c>
      <c r="U42" s="177">
        <f>_xlfn.IFNA(VLOOKUP(CONCATENATE(U41,$B42,$C42),'DAR1'!$A$6:$M$133,13,FALSE),0)</f>
        <v>0</v>
      </c>
      <c r="V42" s="177">
        <f>_xlfn.IFNA(VLOOKUP(CONCATENATE($V$5,$B42,$C42),SCSAT!$A$8:$M$969,13,FALSE),0)</f>
        <v>0</v>
      </c>
      <c r="W42" s="177">
        <f>_xlfn.IFNA(VLOOKUP(CONCATENATE($W$5,$B42,$C42),MR!$A$6:$M$138,13,FALSE),0)</f>
        <v>0</v>
      </c>
      <c r="X42" s="177"/>
      <c r="Y42" s="177"/>
      <c r="Z42" s="177"/>
      <c r="AA42" s="177">
        <f>_xlfn.IFNA(VLOOKUP(CONCATENATE($AA$5,$B42,$C42),'DAR2'!$A$6:$M$500,13,FALSE),0)</f>
        <v>0</v>
      </c>
      <c r="AB42" s="177">
        <f>_xlfn.IFNA(VLOOKUP(CONCATENATE($AB$5,$B42,$C42),'OG3'!$A$6:$M$53,13,FALSE),0)</f>
        <v>0</v>
      </c>
      <c r="AC42" s="177">
        <f>_xlfn.IFNA(VLOOKUP(CONCATENATE($AC$5,$B42,$C42),'ESP3'!$A$6:$M$500,13,FALSE),0)</f>
        <v>0</v>
      </c>
      <c r="AD42" s="177"/>
      <c r="AE42" s="177">
        <f>_xlfn.IFNA(VLOOKUP(CONCATENATE($AE$5,$B42,$C42),BEV!$A$6:$M$60,13,FALSE),0)</f>
        <v>0</v>
      </c>
      <c r="AF42" s="177">
        <f>_xlfn.IFNA(VLOOKUP(CONCATENATE($AF$5,$B42,$C42),'MUR2'!$A$6:$M$135,13,FALSE),0)</f>
        <v>0</v>
      </c>
      <c r="AG42" s="177">
        <f>_xlfn.IFNA(VLOOKUP(CONCATENATE($AG$5,$B42,$C42),'BAL3'!$A$6:$M$133,13,FALSE),0)</f>
        <v>0</v>
      </c>
      <c r="AH42" s="177">
        <f>_xlfn.IFNA(VLOOKUP(CONCATENATE($AH$5,$B42,$C42),'OG2'!$A$6:$M$135,13,FALSE),0)</f>
        <v>0</v>
      </c>
      <c r="AI42" s="177">
        <f>_xlfn.IFNA(VLOOKUP(CONCATENATE($AI$5,$B42,$C42),'SER3'!$A$6:$M$119,13,FALSE),0)</f>
        <v>0</v>
      </c>
      <c r="AJ42" s="177">
        <f>_xlfn.IFNA(VLOOKUP(CONCATENATE($AJ$5,$B42,$C42),'LOG1'!$A$6:$M$146,13,FALSE),0)</f>
        <v>0</v>
      </c>
      <c r="AK42" s="177"/>
      <c r="AL42" s="178">
        <f>_xlfn.IFNA(VLOOKUP(CONCATENATE($AL$5,$B42,$C42),'HOR2'!$A$6:$M$135,13,FALSE),0)</f>
        <v>0</v>
      </c>
      <c r="AM42" s="157"/>
    </row>
    <row r="43" spans="1:39" x14ac:dyDescent="0.25">
      <c r="A43" s="753"/>
      <c r="B43" s="169"/>
      <c r="C43" s="179"/>
      <c r="D43" s="179"/>
      <c r="E43" s="180"/>
      <c r="F43" s="175"/>
      <c r="G43" s="173"/>
      <c r="H43" s="174"/>
      <c r="I43" s="175"/>
      <c r="J43" s="176">
        <f>_xlfn.IFNA(VLOOKUP(CONCATENATE($J$5,$B43,$C43),'ESP1'!$A$6:$M$500,13,FALSE),0)</f>
        <v>0</v>
      </c>
      <c r="K43" s="177">
        <f>_xlfn.IFNA(VLOOKUP(CONCATENATE($K$5,$B43,$C43),CAPE!$A$6:$M$133,13,FALSE),0)</f>
        <v>0</v>
      </c>
      <c r="L43" s="177">
        <f>_xlfn.IFNA(VLOOKUP(CONCATENATE($L$5,$B43,$C43),CAPE!$A$6:$M$133,13,FALSE),0)</f>
        <v>0</v>
      </c>
      <c r="M43" s="177">
        <f>_xlfn.IFNA(VLOOKUP(CONCATENATE($M$5,$B43,$C43),'SER2'!$A$6:$M$234,13,FALSE),0)</f>
        <v>0</v>
      </c>
      <c r="N43" s="177"/>
      <c r="O43" s="177"/>
      <c r="P43" s="177"/>
      <c r="Q43" s="177"/>
      <c r="R43" s="177"/>
      <c r="S43" s="177">
        <f>_xlfn.IFNA(VLOOKUP(CONCATENATE($S$5,$B43,$C43),'ESP2'!$A$6:$M$192,13,FALSE),0)</f>
        <v>0</v>
      </c>
      <c r="T43" s="177">
        <f>_xlfn.IFNA(VLOOKUP(CONCATENATE($T$5,$B43,$C43),'BUS2'!$A$6:$M$133,13,FALSE),0)</f>
        <v>0</v>
      </c>
      <c r="U43" s="177">
        <f>_xlfn.IFNA(VLOOKUP(CONCATENATE(U42,$B43,$C43),'DAR1'!$A$6:$M$133,13,FALSE),0)</f>
        <v>0</v>
      </c>
      <c r="V43" s="177">
        <f>_xlfn.IFNA(VLOOKUP(CONCATENATE($V$5,$B43,$C43),SCSAT!$A$8:$M$969,13,FALSE),0)</f>
        <v>0</v>
      </c>
      <c r="W43" s="177">
        <f>_xlfn.IFNA(VLOOKUP(CONCATENATE($W$5,$B43,$C43),MR!$A$6:$M$138,13,FALSE),0)</f>
        <v>0</v>
      </c>
      <c r="X43" s="177"/>
      <c r="Y43" s="177"/>
      <c r="Z43" s="177"/>
      <c r="AA43" s="177">
        <f>_xlfn.IFNA(VLOOKUP(CONCATENATE($AA$5,$B43,$C43),'DAR2'!$A$6:$M$500,13,FALSE),0)</f>
        <v>0</v>
      </c>
      <c r="AB43" s="177">
        <f>_xlfn.IFNA(VLOOKUP(CONCATENATE($AB$5,$B43,$C43),'OG3'!$A$6:$M$53,13,FALSE),0)</f>
        <v>0</v>
      </c>
      <c r="AC43" s="177">
        <f>_xlfn.IFNA(VLOOKUP(CONCATENATE($AC$5,$B43,$C43),'ESP3'!$A$6:$M$500,13,FALSE),0)</f>
        <v>0</v>
      </c>
      <c r="AD43" s="177"/>
      <c r="AE43" s="177">
        <f>_xlfn.IFNA(VLOOKUP(CONCATENATE($AE$5,$B43,$C43),BEV!$A$6:$M$60,13,FALSE),0)</f>
        <v>0</v>
      </c>
      <c r="AF43" s="177">
        <f>_xlfn.IFNA(VLOOKUP(CONCATENATE($AF$5,$B43,$C43),'MUR2'!$A$6:$M$135,13,FALSE),0)</f>
        <v>0</v>
      </c>
      <c r="AG43" s="177">
        <f>_xlfn.IFNA(VLOOKUP(CONCATENATE($AG$5,$B43,$C43),'BAL3'!$A$6:$M$133,13,FALSE),0)</f>
        <v>0</v>
      </c>
      <c r="AH43" s="177">
        <f>_xlfn.IFNA(VLOOKUP(CONCATENATE($AH$5,$B43,$C43),'OG2'!$A$6:$M$135,13,FALSE),0)</f>
        <v>0</v>
      </c>
      <c r="AI43" s="177">
        <f>_xlfn.IFNA(VLOOKUP(CONCATENATE($AI$5,$B43,$C43),'SER3'!$A$6:$M$119,13,FALSE),0)</f>
        <v>0</v>
      </c>
      <c r="AJ43" s="177">
        <f>_xlfn.IFNA(VLOOKUP(CONCATENATE($AJ$5,$B43,$C43),'LOG1'!$A$6:$M$146,13,FALSE),0)</f>
        <v>0</v>
      </c>
      <c r="AK43" s="177"/>
      <c r="AL43" s="178">
        <f>_xlfn.IFNA(VLOOKUP(CONCATENATE($AL$5,$B43,$C43),'HOR2'!$A$6:$M$135,13,FALSE),0)</f>
        <v>0</v>
      </c>
      <c r="AM43" s="157"/>
    </row>
    <row r="44" spans="1:39" x14ac:dyDescent="0.25">
      <c r="A44" s="753"/>
      <c r="B44" s="169"/>
      <c r="C44" s="179"/>
      <c r="D44" s="179"/>
      <c r="E44" s="180"/>
      <c r="F44" s="175"/>
      <c r="G44" s="173"/>
      <c r="H44" s="174"/>
      <c r="I44" s="175"/>
      <c r="J44" s="176">
        <f>_xlfn.IFNA(VLOOKUP(CONCATENATE($J$5,$B44,$C44),'ESP1'!$A$6:$M$500,13,FALSE),0)</f>
        <v>0</v>
      </c>
      <c r="K44" s="177">
        <f>_xlfn.IFNA(VLOOKUP(CONCATENATE($K$5,$B44,$C44),CAPE!$A$6:$M$133,13,FALSE),0)</f>
        <v>0</v>
      </c>
      <c r="L44" s="177">
        <f>_xlfn.IFNA(VLOOKUP(CONCATENATE($L$5,$B44,$C44),CAPE!$A$6:$M$133,13,FALSE),0)</f>
        <v>0</v>
      </c>
      <c r="M44" s="177">
        <f>_xlfn.IFNA(VLOOKUP(CONCATENATE($M$5,$B44,$C44),'SER2'!$A$6:$M$234,13,FALSE),0)</f>
        <v>0</v>
      </c>
      <c r="N44" s="177"/>
      <c r="O44" s="177"/>
      <c r="P44" s="177"/>
      <c r="Q44" s="177"/>
      <c r="R44" s="177"/>
      <c r="S44" s="177">
        <f>_xlfn.IFNA(VLOOKUP(CONCATENATE($S$5,$B44,$C44),'ESP2'!$A$6:$M$192,13,FALSE),0)</f>
        <v>0</v>
      </c>
      <c r="T44" s="177">
        <f>_xlfn.IFNA(VLOOKUP(CONCATENATE($T$5,$B44,$C44),'BUS2'!$A$6:$M$133,13,FALSE),0)</f>
        <v>0</v>
      </c>
      <c r="U44" s="177">
        <f>_xlfn.IFNA(VLOOKUP(CONCATENATE(U43,$B44,$C44),'DAR1'!$A$6:$M$133,13,FALSE),0)</f>
        <v>0</v>
      </c>
      <c r="V44" s="177">
        <f>_xlfn.IFNA(VLOOKUP(CONCATENATE($V$5,$B44,$C44),SCSAT!$A$8:$M$969,13,FALSE),0)</f>
        <v>0</v>
      </c>
      <c r="W44" s="177">
        <f>_xlfn.IFNA(VLOOKUP(CONCATENATE($W$5,$B44,$C44),MR!$A$6:$M$138,13,FALSE),0)</f>
        <v>0</v>
      </c>
      <c r="X44" s="177"/>
      <c r="Y44" s="177"/>
      <c r="Z44" s="177"/>
      <c r="AA44" s="177">
        <f>_xlfn.IFNA(VLOOKUP(CONCATENATE($AA$5,$B44,$C44),'DAR2'!$A$6:$M$500,13,FALSE),0)</f>
        <v>0</v>
      </c>
      <c r="AB44" s="177">
        <f>_xlfn.IFNA(VLOOKUP(CONCATENATE($AB$5,$B44,$C44),'OG3'!$A$6:$M$53,13,FALSE),0)</f>
        <v>0</v>
      </c>
      <c r="AC44" s="177">
        <f>_xlfn.IFNA(VLOOKUP(CONCATENATE($AC$5,$B44,$C44),'ESP3'!$A$6:$M$500,13,FALSE),0)</f>
        <v>0</v>
      </c>
      <c r="AD44" s="177"/>
      <c r="AE44" s="177">
        <f>_xlfn.IFNA(VLOOKUP(CONCATENATE($AE$5,$B44,$C44),BEV!$A$6:$M$60,13,FALSE),0)</f>
        <v>0</v>
      </c>
      <c r="AF44" s="177">
        <f>_xlfn.IFNA(VLOOKUP(CONCATENATE($AF$5,$B44,$C44),'MUR2'!$A$6:$M$135,13,FALSE),0)</f>
        <v>0</v>
      </c>
      <c r="AG44" s="177">
        <f>_xlfn.IFNA(VLOOKUP(CONCATENATE($AG$5,$B44,$C44),'BAL3'!$A$6:$M$133,13,FALSE),0)</f>
        <v>0</v>
      </c>
      <c r="AH44" s="177">
        <f>_xlfn.IFNA(VLOOKUP(CONCATENATE($AH$5,$B44,$C44),'OG2'!$A$6:$M$135,13,FALSE),0)</f>
        <v>0</v>
      </c>
      <c r="AI44" s="177">
        <f>_xlfn.IFNA(VLOOKUP(CONCATENATE($AI$5,$B44,$C44),'SER3'!$A$6:$M$119,13,FALSE),0)</f>
        <v>0</v>
      </c>
      <c r="AJ44" s="177">
        <f>_xlfn.IFNA(VLOOKUP(CONCATENATE($AJ$5,$B44,$C44),'LOG1'!$A$6:$M$146,13,FALSE),0)</f>
        <v>0</v>
      </c>
      <c r="AK44" s="177"/>
      <c r="AL44" s="178">
        <f>_xlfn.IFNA(VLOOKUP(CONCATENATE($AL$5,$B44,$C44),'HOR2'!$A$6:$M$135,13,FALSE),0)</f>
        <v>0</v>
      </c>
      <c r="AM44" s="158"/>
    </row>
    <row r="45" spans="1:39" x14ac:dyDescent="0.25">
      <c r="A45" s="753"/>
      <c r="B45" s="169"/>
      <c r="C45" s="179"/>
      <c r="D45" s="179"/>
      <c r="E45" s="180"/>
      <c r="F45" s="175"/>
      <c r="G45" s="173"/>
      <c r="H45" s="174"/>
      <c r="I45" s="175"/>
      <c r="J45" s="176">
        <f>_xlfn.IFNA(VLOOKUP(CONCATENATE($J$5,$B45,$C45),'ESP1'!$A$6:$M$500,13,FALSE),0)</f>
        <v>0</v>
      </c>
      <c r="K45" s="177">
        <f>_xlfn.IFNA(VLOOKUP(CONCATENATE($K$5,$B45,$C45),CAPE!$A$6:$M$133,13,FALSE),0)</f>
        <v>0</v>
      </c>
      <c r="L45" s="177">
        <f>_xlfn.IFNA(VLOOKUP(CONCATENATE($L$5,$B45,$C45),CAPE!$A$6:$M$133,13,FALSE),0)</f>
        <v>0</v>
      </c>
      <c r="M45" s="177">
        <f>_xlfn.IFNA(VLOOKUP(CONCATENATE($M$5,$B45,$C45),'SER2'!$A$6:$M$234,13,FALSE),0)</f>
        <v>0</v>
      </c>
      <c r="N45" s="177"/>
      <c r="O45" s="177"/>
      <c r="P45" s="177"/>
      <c r="Q45" s="177"/>
      <c r="R45" s="177"/>
      <c r="S45" s="177">
        <f>_xlfn.IFNA(VLOOKUP(CONCATENATE($S$5,$B45,$C45),'ESP2'!$A$6:$M$192,13,FALSE),0)</f>
        <v>0</v>
      </c>
      <c r="T45" s="177">
        <f>_xlfn.IFNA(VLOOKUP(CONCATENATE($T$5,$B45,$C45),'BUS2'!$A$6:$M$133,13,FALSE),0)</f>
        <v>0</v>
      </c>
      <c r="U45" s="177">
        <f>_xlfn.IFNA(VLOOKUP(CONCATENATE(U44,$B45,$C45),'DAR1'!$A$6:$M$133,13,FALSE),0)</f>
        <v>0</v>
      </c>
      <c r="V45" s="177">
        <f>_xlfn.IFNA(VLOOKUP(CONCATENATE($V$5,$B45,$C45),SCSAT!$A$8:$M$969,13,FALSE),0)</f>
        <v>0</v>
      </c>
      <c r="W45" s="177">
        <f>_xlfn.IFNA(VLOOKUP(CONCATENATE($W$5,$B45,$C45),MR!$A$6:$M$138,13,FALSE),0)</f>
        <v>0</v>
      </c>
      <c r="X45" s="177"/>
      <c r="Y45" s="177"/>
      <c r="Z45" s="177"/>
      <c r="AA45" s="177">
        <f>_xlfn.IFNA(VLOOKUP(CONCATENATE($AA$5,$B45,$C45),'DAR2'!$A$6:$M$500,13,FALSE),0)</f>
        <v>0</v>
      </c>
      <c r="AB45" s="177">
        <f>_xlfn.IFNA(VLOOKUP(CONCATENATE($AB$5,$B45,$C45),'OG3'!$A$6:$M$53,13,FALSE),0)</f>
        <v>0</v>
      </c>
      <c r="AC45" s="177">
        <f>_xlfn.IFNA(VLOOKUP(CONCATENATE($AC$5,$B45,$C45),'ESP3'!$A$6:$M$500,13,FALSE),0)</f>
        <v>0</v>
      </c>
      <c r="AD45" s="177"/>
      <c r="AE45" s="177">
        <f>_xlfn.IFNA(VLOOKUP(CONCATENATE($AE$5,$B45,$C45),BEV!$A$6:$M$60,13,FALSE),0)</f>
        <v>0</v>
      </c>
      <c r="AF45" s="177">
        <f>_xlfn.IFNA(VLOOKUP(CONCATENATE($AF$5,$B45,$C45),'MUR2'!$A$6:$M$135,13,FALSE),0)</f>
        <v>0</v>
      </c>
      <c r="AG45" s="177">
        <f>_xlfn.IFNA(VLOOKUP(CONCATENATE($AG$5,$B45,$C45),'BAL3'!$A$6:$M$133,13,FALSE),0)</f>
        <v>0</v>
      </c>
      <c r="AH45" s="177">
        <f>_xlfn.IFNA(VLOOKUP(CONCATENATE($AH$5,$B45,$C45),'OG2'!$A$6:$M$135,13,FALSE),0)</f>
        <v>0</v>
      </c>
      <c r="AI45" s="177">
        <f>_xlfn.IFNA(VLOOKUP(CONCATENATE($AI$5,$B45,$C45),'SER3'!$A$6:$M$119,13,FALSE),0)</f>
        <v>0</v>
      </c>
      <c r="AJ45" s="177">
        <f>_xlfn.IFNA(VLOOKUP(CONCATENATE($AJ$5,$B45,$C45),'LOG1'!$A$6:$M$146,13,FALSE),0)</f>
        <v>0</v>
      </c>
      <c r="AK45" s="177"/>
      <c r="AL45" s="178">
        <f>_xlfn.IFNA(VLOOKUP(CONCATENATE($AL$5,$B45,$C45),'HOR2'!$A$6:$M$135,13,FALSE),0)</f>
        <v>0</v>
      </c>
      <c r="AM45" s="158"/>
    </row>
    <row r="46" spans="1:39" x14ac:dyDescent="0.25">
      <c r="A46" s="753"/>
      <c r="B46" s="169"/>
      <c r="C46" s="179"/>
      <c r="D46" s="179"/>
      <c r="E46" s="180"/>
      <c r="F46" s="175"/>
      <c r="G46" s="173"/>
      <c r="H46" s="174"/>
      <c r="I46" s="175"/>
      <c r="J46" s="176">
        <f>_xlfn.IFNA(VLOOKUP(CONCATENATE($J$5,$B46,$C46),'ESP1'!$A$6:$M$500,13,FALSE),0)</f>
        <v>0</v>
      </c>
      <c r="K46" s="177">
        <f>_xlfn.IFNA(VLOOKUP(CONCATENATE($K$5,$B46,$C46),CAPE!$A$6:$M$133,13,FALSE),0)</f>
        <v>0</v>
      </c>
      <c r="L46" s="177">
        <f>_xlfn.IFNA(VLOOKUP(CONCATENATE($L$5,$B46,$C46),CAPE!$A$6:$M$133,13,FALSE),0)</f>
        <v>0</v>
      </c>
      <c r="M46" s="177">
        <f>_xlfn.IFNA(VLOOKUP(CONCATENATE($M$5,$B46,$C46),'SER2'!$A$6:$M$234,13,FALSE),0)</f>
        <v>0</v>
      </c>
      <c r="N46" s="177"/>
      <c r="O46" s="177"/>
      <c r="P46" s="177"/>
      <c r="Q46" s="177"/>
      <c r="R46" s="177"/>
      <c r="S46" s="177">
        <f>_xlfn.IFNA(VLOOKUP(CONCATENATE($S$5,$B46,$C46),'ESP2'!$A$6:$M$192,13,FALSE),0)</f>
        <v>0</v>
      </c>
      <c r="T46" s="177">
        <f>_xlfn.IFNA(VLOOKUP(CONCATENATE($T$5,$B46,$C46),'BUS2'!$A$6:$M$133,13,FALSE),0)</f>
        <v>0</v>
      </c>
      <c r="U46" s="177">
        <f>_xlfn.IFNA(VLOOKUP(CONCATENATE(U45,$B46,$C46),'DAR1'!$A$6:$M$133,13,FALSE),0)</f>
        <v>0</v>
      </c>
      <c r="V46" s="177">
        <f>_xlfn.IFNA(VLOOKUP(CONCATENATE($V$5,$B46,$C46),SCSAT!$A$8:$M$969,13,FALSE),0)</f>
        <v>0</v>
      </c>
      <c r="W46" s="177">
        <f>_xlfn.IFNA(VLOOKUP(CONCATENATE($W$5,$B46,$C46),MR!$A$6:$M$138,13,FALSE),0)</f>
        <v>0</v>
      </c>
      <c r="X46" s="177"/>
      <c r="Y46" s="177"/>
      <c r="Z46" s="177"/>
      <c r="AA46" s="177">
        <f>_xlfn.IFNA(VLOOKUP(CONCATENATE($AA$5,$B46,$C46),'DAR2'!$A$6:$M$500,13,FALSE),0)</f>
        <v>0</v>
      </c>
      <c r="AB46" s="177">
        <f>_xlfn.IFNA(VLOOKUP(CONCATENATE($AB$5,$B46,$C46),'OG3'!$A$6:$M$53,13,FALSE),0)</f>
        <v>0</v>
      </c>
      <c r="AC46" s="177">
        <f>_xlfn.IFNA(VLOOKUP(CONCATENATE($AC$5,$B46,$C46),'ESP3'!$A$6:$M$500,13,FALSE),0)</f>
        <v>0</v>
      </c>
      <c r="AD46" s="177"/>
      <c r="AE46" s="177">
        <f>_xlfn.IFNA(VLOOKUP(CONCATENATE($AE$5,$B46,$C46),BEV!$A$6:$M$60,13,FALSE),0)</f>
        <v>0</v>
      </c>
      <c r="AF46" s="177">
        <f>_xlfn.IFNA(VLOOKUP(CONCATENATE($AF$5,$B46,$C46),'MUR2'!$A$6:$M$135,13,FALSE),0)</f>
        <v>0</v>
      </c>
      <c r="AG46" s="177">
        <f>_xlfn.IFNA(VLOOKUP(CONCATENATE($AG$5,$B46,$C46),'BAL3'!$A$6:$M$133,13,FALSE),0)</f>
        <v>0</v>
      </c>
      <c r="AH46" s="177">
        <f>_xlfn.IFNA(VLOOKUP(CONCATENATE($AH$5,$B46,$C46),'OG2'!$A$6:$M$135,13,FALSE),0)</f>
        <v>0</v>
      </c>
      <c r="AI46" s="177">
        <f>_xlfn.IFNA(VLOOKUP(CONCATENATE($AI$5,$B46,$C46),'SER3'!$A$6:$M$119,13,FALSE),0)</f>
        <v>0</v>
      </c>
      <c r="AJ46" s="177">
        <f>_xlfn.IFNA(VLOOKUP(CONCATENATE($AJ$5,$B46,$C46),'LOG1'!$A$6:$M$146,13,FALSE),0)</f>
        <v>0</v>
      </c>
      <c r="AK46" s="177"/>
      <c r="AL46" s="178">
        <f>_xlfn.IFNA(VLOOKUP(CONCATENATE($AL$5,$B46,$C46),'HOR2'!$A$6:$M$135,13,FALSE),0)</f>
        <v>0</v>
      </c>
      <c r="AM46" s="158"/>
    </row>
    <row r="47" spans="1:39" x14ac:dyDescent="0.25">
      <c r="A47" s="753"/>
      <c r="B47" s="169"/>
      <c r="C47" s="179"/>
      <c r="D47" s="179"/>
      <c r="E47" s="180"/>
      <c r="F47" s="175"/>
      <c r="G47" s="173"/>
      <c r="H47" s="174"/>
      <c r="I47" s="175"/>
      <c r="J47" s="176">
        <f>_xlfn.IFNA(VLOOKUP(CONCATENATE($J$5,$B47,$C47),'ESP1'!$A$6:$M$500,13,FALSE),0)</f>
        <v>0</v>
      </c>
      <c r="K47" s="177">
        <f>_xlfn.IFNA(VLOOKUP(CONCATENATE($K$5,$B47,$C47),CAPE!$A$6:$M$133,13,FALSE),0)</f>
        <v>0</v>
      </c>
      <c r="L47" s="177">
        <f>_xlfn.IFNA(VLOOKUP(CONCATENATE($L$5,$B47,$C47),CAPE!$A$6:$M$133,13,FALSE),0)</f>
        <v>0</v>
      </c>
      <c r="M47" s="177">
        <f>_xlfn.IFNA(VLOOKUP(CONCATENATE($M$5,$B47,$C47),'SER2'!$A$6:$M$234,13,FALSE),0)</f>
        <v>0</v>
      </c>
      <c r="N47" s="177"/>
      <c r="O47" s="177"/>
      <c r="P47" s="177"/>
      <c r="Q47" s="177"/>
      <c r="R47" s="177"/>
      <c r="S47" s="177">
        <f>_xlfn.IFNA(VLOOKUP(CONCATENATE($S$5,$B47,$C47),'ESP2'!$A$6:$M$192,13,FALSE),0)</f>
        <v>0</v>
      </c>
      <c r="T47" s="177">
        <f>_xlfn.IFNA(VLOOKUP(CONCATENATE($T$5,$B47,$C47),'BUS2'!$A$6:$M$133,13,FALSE),0)</f>
        <v>0</v>
      </c>
      <c r="U47" s="177">
        <f>_xlfn.IFNA(VLOOKUP(CONCATENATE(U46,$B47,$C47),'DAR1'!$A$6:$M$133,13,FALSE),0)</f>
        <v>0</v>
      </c>
      <c r="V47" s="177">
        <f>_xlfn.IFNA(VLOOKUP(CONCATENATE($V$5,$B47,$C47),SCSAT!$A$8:$M$969,13,FALSE),0)</f>
        <v>0</v>
      </c>
      <c r="W47" s="177">
        <f>_xlfn.IFNA(VLOOKUP(CONCATENATE($W$5,$B47,$C47),MR!$A$6:$M$138,13,FALSE),0)</f>
        <v>0</v>
      </c>
      <c r="X47" s="177"/>
      <c r="Y47" s="177"/>
      <c r="Z47" s="177"/>
      <c r="AA47" s="177">
        <f>_xlfn.IFNA(VLOOKUP(CONCATENATE($AA$5,$B47,$C47),'DAR2'!$A$6:$M$500,13,FALSE),0)</f>
        <v>0</v>
      </c>
      <c r="AB47" s="177">
        <f>_xlfn.IFNA(VLOOKUP(CONCATENATE($AB$5,$B47,$C47),'OG3'!$A$6:$M$53,13,FALSE),0)</f>
        <v>0</v>
      </c>
      <c r="AC47" s="177">
        <f>_xlfn.IFNA(VLOOKUP(CONCATENATE($AC$5,$B47,$C47),'ESP3'!$A$6:$M$500,13,FALSE),0)</f>
        <v>0</v>
      </c>
      <c r="AD47" s="177"/>
      <c r="AE47" s="177">
        <f>_xlfn.IFNA(VLOOKUP(CONCATENATE($AE$5,$B47,$C47),BEV!$A$6:$M$60,13,FALSE),0)</f>
        <v>0</v>
      </c>
      <c r="AF47" s="177">
        <f>_xlfn.IFNA(VLOOKUP(CONCATENATE($AF$5,$B47,$C47),'MUR2'!$A$6:$M$135,13,FALSE),0)</f>
        <v>0</v>
      </c>
      <c r="AG47" s="177">
        <f>_xlfn.IFNA(VLOOKUP(CONCATENATE($AG$5,$B47,$C47),'BAL3'!$A$6:$M$133,13,FALSE),0)</f>
        <v>0</v>
      </c>
      <c r="AH47" s="177">
        <f>_xlfn.IFNA(VLOOKUP(CONCATENATE($AH$5,$B47,$C47),'OG2'!$A$6:$M$135,13,FALSE),0)</f>
        <v>0</v>
      </c>
      <c r="AI47" s="177">
        <f>_xlfn.IFNA(VLOOKUP(CONCATENATE($AI$5,$B47,$C47),'SER3'!$A$6:$M$119,13,FALSE),0)</f>
        <v>0</v>
      </c>
      <c r="AJ47" s="177">
        <f>_xlfn.IFNA(VLOOKUP(CONCATENATE($AJ$5,$B47,$C47),'LOG1'!$A$6:$M$146,13,FALSE),0)</f>
        <v>0</v>
      </c>
      <c r="AK47" s="177"/>
      <c r="AL47" s="178">
        <f>_xlfn.IFNA(VLOOKUP(CONCATENATE($AL$5,$B47,$C47),'HOR2'!$A$6:$M$135,13,FALSE),0)</f>
        <v>0</v>
      </c>
      <c r="AM47" s="158"/>
    </row>
    <row r="48" spans="1:39" x14ac:dyDescent="0.25">
      <c r="A48" s="753"/>
      <c r="B48" s="169"/>
      <c r="C48" s="179"/>
      <c r="D48" s="170"/>
      <c r="E48" s="180"/>
      <c r="F48" s="175"/>
      <c r="G48" s="173"/>
      <c r="H48" s="174"/>
      <c r="I48" s="175"/>
      <c r="J48" s="176">
        <f>_xlfn.IFNA(VLOOKUP(CONCATENATE($J$5,$B48,$C48),'ESP1'!$A$6:$M$500,13,FALSE),0)</f>
        <v>0</v>
      </c>
      <c r="K48" s="177">
        <f>_xlfn.IFNA(VLOOKUP(CONCATENATE($K$5,$B48,$C48),CAPE!$A$6:$M$133,13,FALSE),0)</f>
        <v>0</v>
      </c>
      <c r="L48" s="177">
        <f>_xlfn.IFNA(VLOOKUP(CONCATENATE($L$5,$B48,$C48),CAPE!$A$6:$M$133,13,FALSE),0)</f>
        <v>0</v>
      </c>
      <c r="M48" s="177">
        <f>_xlfn.IFNA(VLOOKUP(CONCATENATE($M$5,$B48,$C48),'SER2'!$A$6:$M$234,13,FALSE),0)</f>
        <v>0</v>
      </c>
      <c r="N48" s="177"/>
      <c r="O48" s="177"/>
      <c r="P48" s="177"/>
      <c r="Q48" s="177"/>
      <c r="R48" s="177"/>
      <c r="S48" s="177">
        <f>_xlfn.IFNA(VLOOKUP(CONCATENATE($S$5,$B48,$C48),'ESP2'!$A$6:$M$192,13,FALSE),0)</f>
        <v>0</v>
      </c>
      <c r="T48" s="177">
        <f>_xlfn.IFNA(VLOOKUP(CONCATENATE($T$5,$B48,$C48),'BUS2'!$A$6:$M$133,13,FALSE),0)</f>
        <v>0</v>
      </c>
      <c r="U48" s="177">
        <f>_xlfn.IFNA(VLOOKUP(CONCATENATE(U47,$B48,$C48),'DAR1'!$A$6:$M$133,13,FALSE),0)</f>
        <v>0</v>
      </c>
      <c r="V48" s="177">
        <f>_xlfn.IFNA(VLOOKUP(CONCATENATE($V$5,$B48,$C48),SCSAT!$A$8:$M$969,13,FALSE),0)</f>
        <v>0</v>
      </c>
      <c r="W48" s="177">
        <f>_xlfn.IFNA(VLOOKUP(CONCATENATE($W$5,$B48,$C48),MR!$A$6:$M$138,13,FALSE),0)</f>
        <v>0</v>
      </c>
      <c r="X48" s="177"/>
      <c r="Y48" s="177"/>
      <c r="Z48" s="177"/>
      <c r="AA48" s="177">
        <f>_xlfn.IFNA(VLOOKUP(CONCATENATE($AA$5,$B48,$C48),'DAR2'!$A$6:$M$500,13,FALSE),0)</f>
        <v>0</v>
      </c>
      <c r="AB48" s="177">
        <f>_xlfn.IFNA(VLOOKUP(CONCATENATE($AB$5,$B48,$C48),'OG3'!$A$6:$M$53,13,FALSE),0)</f>
        <v>0</v>
      </c>
      <c r="AC48" s="177">
        <f>_xlfn.IFNA(VLOOKUP(CONCATENATE($AC$5,$B48,$C48),'ESP3'!$A$6:$M$500,13,FALSE),0)</f>
        <v>0</v>
      </c>
      <c r="AD48" s="177"/>
      <c r="AE48" s="177">
        <f>_xlfn.IFNA(VLOOKUP(CONCATENATE($AE$5,$B48,$C48),BEV!$A$6:$M$60,13,FALSE),0)</f>
        <v>0</v>
      </c>
      <c r="AF48" s="177">
        <f>_xlfn.IFNA(VLOOKUP(CONCATENATE($AF$5,$B48,$C48),'MUR2'!$A$6:$M$135,13,FALSE),0)</f>
        <v>0</v>
      </c>
      <c r="AG48" s="177">
        <f>_xlfn.IFNA(VLOOKUP(CONCATENATE($AG$5,$B48,$C48),'BAL3'!$A$6:$M$133,13,FALSE),0)</f>
        <v>0</v>
      </c>
      <c r="AH48" s="177">
        <f>_xlfn.IFNA(VLOOKUP(CONCATENATE($AH$5,$B48,$C48),'OG2'!$A$6:$M$135,13,FALSE),0)</f>
        <v>0</v>
      </c>
      <c r="AI48" s="177">
        <f>_xlfn.IFNA(VLOOKUP(CONCATENATE($AI$5,$B48,$C48),'SER3'!$A$6:$M$119,13,FALSE),0)</f>
        <v>0</v>
      </c>
      <c r="AJ48" s="177">
        <f>_xlfn.IFNA(VLOOKUP(CONCATENATE($AJ$5,$B48,$C48),'LOG1'!$A$6:$M$146,13,FALSE),0)</f>
        <v>0</v>
      </c>
      <c r="AK48" s="177"/>
      <c r="AL48" s="178">
        <f>_xlfn.IFNA(VLOOKUP(CONCATENATE($AL$5,$B48,$C48),'HOR2'!$A$6:$M$135,13,FALSE),0)</f>
        <v>0</v>
      </c>
      <c r="AM48" s="157"/>
    </row>
    <row r="49" spans="1:39" x14ac:dyDescent="0.25">
      <c r="A49" s="753"/>
      <c r="B49" s="169"/>
      <c r="C49" s="179"/>
      <c r="D49" s="179"/>
      <c r="E49" s="180"/>
      <c r="F49" s="175"/>
      <c r="G49" s="173"/>
      <c r="H49" s="174"/>
      <c r="I49" s="175"/>
      <c r="J49" s="176">
        <f>_xlfn.IFNA(VLOOKUP(CONCATENATE($J$5,$B49,$C49),'ESP1'!$A$6:$M$500,13,FALSE),0)</f>
        <v>0</v>
      </c>
      <c r="K49" s="177">
        <f>_xlfn.IFNA(VLOOKUP(CONCATENATE($K$5,$B49,$C49),CAPE!$A$6:$M$133,13,FALSE),0)</f>
        <v>0</v>
      </c>
      <c r="L49" s="177">
        <f>_xlfn.IFNA(VLOOKUP(CONCATENATE($L$5,$B49,$C49),CAPE!$A$6:$M$133,13,FALSE),0)</f>
        <v>0</v>
      </c>
      <c r="M49" s="177">
        <f>_xlfn.IFNA(VLOOKUP(CONCATENATE($M$5,$B49,$C49),'SER2'!$A$6:$M$234,13,FALSE),0)</f>
        <v>0</v>
      </c>
      <c r="N49" s="177"/>
      <c r="O49" s="177"/>
      <c r="P49" s="177"/>
      <c r="Q49" s="177"/>
      <c r="R49" s="177"/>
      <c r="S49" s="177">
        <f>_xlfn.IFNA(VLOOKUP(CONCATENATE($S$5,$B49,$C49),'ESP2'!$A$6:$M$192,13,FALSE),0)</f>
        <v>0</v>
      </c>
      <c r="T49" s="177">
        <f>_xlfn.IFNA(VLOOKUP(CONCATENATE($T$5,$B49,$C49),'BUS2'!$A$6:$M$133,13,FALSE),0)</f>
        <v>0</v>
      </c>
      <c r="U49" s="177">
        <f>_xlfn.IFNA(VLOOKUP(CONCATENATE(U48,$B49,$C49),'DAR1'!$A$6:$M$133,13,FALSE),0)</f>
        <v>0</v>
      </c>
      <c r="V49" s="177">
        <f>_xlfn.IFNA(VLOOKUP(CONCATENATE($V$5,$B49,$C49),SCSAT!$A$8:$M$969,13,FALSE),0)</f>
        <v>0</v>
      </c>
      <c r="W49" s="177">
        <f>_xlfn.IFNA(VLOOKUP(CONCATENATE($W$5,$B49,$C49),MR!$A$6:$M$138,13,FALSE),0)</f>
        <v>0</v>
      </c>
      <c r="X49" s="177"/>
      <c r="Y49" s="177"/>
      <c r="Z49" s="177"/>
      <c r="AA49" s="177">
        <f>_xlfn.IFNA(VLOOKUP(CONCATENATE($AA$5,$B49,$C49),'DAR2'!$A$6:$M$500,13,FALSE),0)</f>
        <v>0</v>
      </c>
      <c r="AB49" s="177">
        <f>_xlfn.IFNA(VLOOKUP(CONCATENATE($AB$5,$B49,$C49),'OG3'!$A$6:$M$53,13,FALSE),0)</f>
        <v>0</v>
      </c>
      <c r="AC49" s="177">
        <f>_xlfn.IFNA(VLOOKUP(CONCATENATE($AC$5,$B49,$C49),'ESP3'!$A$6:$M$500,13,FALSE),0)</f>
        <v>0</v>
      </c>
      <c r="AD49" s="177"/>
      <c r="AE49" s="177">
        <f>_xlfn.IFNA(VLOOKUP(CONCATENATE($AE$5,$B49,$C49),BEV!$A$6:$M$60,13,FALSE),0)</f>
        <v>0</v>
      </c>
      <c r="AF49" s="177">
        <f>_xlfn.IFNA(VLOOKUP(CONCATENATE($AF$5,$B49,$C49),'MUR2'!$A$6:$M$135,13,FALSE),0)</f>
        <v>0</v>
      </c>
      <c r="AG49" s="177">
        <f>_xlfn.IFNA(VLOOKUP(CONCATENATE($AG$5,$B49,$C49),'BAL3'!$A$6:$M$133,13,FALSE),0)</f>
        <v>0</v>
      </c>
      <c r="AH49" s="177">
        <f>_xlfn.IFNA(VLOOKUP(CONCATENATE($AH$5,$B49,$C49),'OG2'!$A$6:$M$135,13,FALSE),0)</f>
        <v>0</v>
      </c>
      <c r="AI49" s="177">
        <f>_xlfn.IFNA(VLOOKUP(CONCATENATE($AI$5,$B49,$C49),'SER3'!$A$6:$M$119,13,FALSE),0)</f>
        <v>0</v>
      </c>
      <c r="AJ49" s="177">
        <f>_xlfn.IFNA(VLOOKUP(CONCATENATE($AJ$5,$B49,$C49),'LOG1'!$A$6:$M$146,13,FALSE),0)</f>
        <v>0</v>
      </c>
      <c r="AK49" s="177"/>
      <c r="AL49" s="178">
        <f>_xlfn.IFNA(VLOOKUP(CONCATENATE($AL$5,$B49,$C49),'HOR2'!$A$6:$M$135,13,FALSE),0)</f>
        <v>0</v>
      </c>
      <c r="AM49" s="157"/>
    </row>
    <row r="50" spans="1:39" ht="14.4" thickBot="1" x14ac:dyDescent="0.3">
      <c r="A50" s="753"/>
      <c r="B50" s="181"/>
      <c r="C50" s="182"/>
      <c r="D50" s="182"/>
      <c r="E50" s="183"/>
      <c r="F50" s="184"/>
      <c r="G50" s="185"/>
      <c r="H50" s="186"/>
      <c r="I50" s="184"/>
      <c r="J50" s="187">
        <f>_xlfn.IFNA(VLOOKUP(CONCATENATE($J$5,$B50,$C50),'ESP1'!$A$6:$M$500,13,FALSE),0)</f>
        <v>0</v>
      </c>
      <c r="K50" s="188">
        <f>_xlfn.IFNA(VLOOKUP(CONCATENATE($K$5,$B50,$C50),CAPE!$A$6:$M$133,13,FALSE),0)</f>
        <v>0</v>
      </c>
      <c r="L50" s="188">
        <f>_xlfn.IFNA(VLOOKUP(CONCATENATE($L$5,$B50,$C50),CAPE!$A$6:$M$133,13,FALSE),0)</f>
        <v>0</v>
      </c>
      <c r="M50" s="188">
        <f>_xlfn.IFNA(VLOOKUP(CONCATENATE($M$5,$B50,$C50),'SER2'!$A$6:$M$234,13,FALSE),0)</f>
        <v>0</v>
      </c>
      <c r="N50" s="188"/>
      <c r="O50" s="188"/>
      <c r="P50" s="188"/>
      <c r="Q50" s="188"/>
      <c r="R50" s="188"/>
      <c r="S50" s="188">
        <f>_xlfn.IFNA(VLOOKUP(CONCATENATE($S$5,$B50,$C50),'ESP2'!$A$6:$M$192,13,FALSE),0)</f>
        <v>0</v>
      </c>
      <c r="T50" s="188">
        <f>_xlfn.IFNA(VLOOKUP(CONCATENATE($T$5,$B50,$C50),'BUS2'!$A$6:$M$133,13,FALSE),0)</f>
        <v>0</v>
      </c>
      <c r="U50" s="188">
        <f>_xlfn.IFNA(VLOOKUP(CONCATENATE(U49,$B50,$C50),'DAR1'!$A$6:$M$133,13,FALSE),0)</f>
        <v>0</v>
      </c>
      <c r="V50" s="188">
        <f>_xlfn.IFNA(VLOOKUP(CONCATENATE($V$5,$B50,$C50),SCSAT!$A$8:$M$969,13,FALSE),0)</f>
        <v>0</v>
      </c>
      <c r="W50" s="188">
        <f>_xlfn.IFNA(VLOOKUP(CONCATENATE($W$5,$B50,$C50),MR!$A$6:$M$138,13,FALSE),0)</f>
        <v>0</v>
      </c>
      <c r="X50" s="188"/>
      <c r="Y50" s="188"/>
      <c r="Z50" s="188"/>
      <c r="AA50" s="188">
        <f>_xlfn.IFNA(VLOOKUP(CONCATENATE($AA$5,$B50,$C50),'DAR2'!$A$6:$M$500,13,FALSE),0)</f>
        <v>0</v>
      </c>
      <c r="AB50" s="188">
        <f>_xlfn.IFNA(VLOOKUP(CONCATENATE($AB$5,$B50,$C50),'OG3'!$A$6:$M$53,13,FALSE),0)</f>
        <v>0</v>
      </c>
      <c r="AC50" s="188">
        <f>_xlfn.IFNA(VLOOKUP(CONCATENATE($AC$5,$B50,$C50),'ESP3'!$A$6:$M$500,13,FALSE),0)</f>
        <v>0</v>
      </c>
      <c r="AD50" s="188"/>
      <c r="AE50" s="188">
        <f>_xlfn.IFNA(VLOOKUP(CONCATENATE($AE$5,$B50,$C50),BEV!$A$6:$M$60,13,FALSE),0)</f>
        <v>0</v>
      </c>
      <c r="AF50" s="188">
        <f>_xlfn.IFNA(VLOOKUP(CONCATENATE($AF$5,$B50,$C50),'MUR2'!$A$6:$M$135,13,FALSE),0)</f>
        <v>0</v>
      </c>
      <c r="AG50" s="188">
        <f>_xlfn.IFNA(VLOOKUP(CONCATENATE($AG$5,$B50,$C50),'BAL3'!$A$6:$M$133,13,FALSE),0)</f>
        <v>0</v>
      </c>
      <c r="AH50" s="188">
        <f>_xlfn.IFNA(VLOOKUP(CONCATENATE($AH$5,$B50,$C50),'OG2'!$A$6:$M$135,13,FALSE),0)</f>
        <v>0</v>
      </c>
      <c r="AI50" s="188">
        <f>_xlfn.IFNA(VLOOKUP(CONCATENATE($AI$5,$B50,$C50),'SER3'!$A$6:$M$119,13,FALSE),0)</f>
        <v>0</v>
      </c>
      <c r="AJ50" s="188">
        <f>_xlfn.IFNA(VLOOKUP(CONCATENATE($AJ$5,$B50,$C50),'LOG1'!$A$6:$M$146,13,FALSE),0)</f>
        <v>0</v>
      </c>
      <c r="AK50" s="188"/>
      <c r="AL50" s="189">
        <f>_xlfn.IFNA(VLOOKUP(CONCATENATE($AL$5,$B50,$C50),'HOR2'!$A$6:$M$135,13,FALSE),0)</f>
        <v>0</v>
      </c>
      <c r="AM50" s="157"/>
    </row>
    <row r="51" spans="1:39" ht="15.6" x14ac:dyDescent="0.25">
      <c r="A51" s="753"/>
      <c r="B51" s="160" t="s">
        <v>43</v>
      </c>
      <c r="C51" s="160"/>
      <c r="D51" s="160" t="s">
        <v>43</v>
      </c>
      <c r="E51" s="161"/>
      <c r="F51" s="161"/>
      <c r="G51" s="161"/>
      <c r="H51" s="162"/>
      <c r="I51" s="161"/>
      <c r="J51" s="310" t="s">
        <v>44</v>
      </c>
      <c r="K51" s="310" t="s">
        <v>45</v>
      </c>
      <c r="L51" s="310" t="s">
        <v>46</v>
      </c>
      <c r="M51" s="310" t="s">
        <v>47</v>
      </c>
      <c r="N51" s="310" t="s">
        <v>48</v>
      </c>
      <c r="O51" s="310" t="s">
        <v>49</v>
      </c>
      <c r="P51" s="310" t="s">
        <v>50</v>
      </c>
      <c r="Q51" s="310" t="s">
        <v>51</v>
      </c>
      <c r="R51" s="310" t="s">
        <v>52</v>
      </c>
      <c r="S51" s="310" t="s">
        <v>53</v>
      </c>
      <c r="T51" s="310" t="s">
        <v>54</v>
      </c>
      <c r="U51" s="310" t="s">
        <v>55</v>
      </c>
      <c r="V51" s="310" t="s">
        <v>56</v>
      </c>
      <c r="W51" s="310" t="s">
        <v>57</v>
      </c>
      <c r="X51" s="310" t="s">
        <v>58</v>
      </c>
      <c r="Y51" s="310" t="s">
        <v>59</v>
      </c>
      <c r="Z51" s="310" t="s">
        <v>60</v>
      </c>
      <c r="AA51" s="310" t="s">
        <v>61</v>
      </c>
      <c r="AB51" s="310" t="s">
        <v>62</v>
      </c>
      <c r="AC51" s="310" t="s">
        <v>63</v>
      </c>
      <c r="AD51" s="310" t="s">
        <v>64</v>
      </c>
      <c r="AE51" s="310" t="s">
        <v>65</v>
      </c>
      <c r="AF51" s="310" t="s">
        <v>66</v>
      </c>
      <c r="AG51" s="310" t="s">
        <v>67</v>
      </c>
      <c r="AH51" s="310" t="s">
        <v>68</v>
      </c>
      <c r="AI51" s="310" t="s">
        <v>69</v>
      </c>
      <c r="AJ51" s="310" t="s">
        <v>70</v>
      </c>
      <c r="AK51" s="310" t="s">
        <v>71</v>
      </c>
      <c r="AL51" s="310" t="s">
        <v>72</v>
      </c>
      <c r="AM51" s="161"/>
    </row>
    <row r="52" spans="1:39" x14ac:dyDescent="0.25"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9" x14ac:dyDescent="0.25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9" x14ac:dyDescent="0.25">
      <c r="B54" s="29"/>
    </row>
    <row r="55" spans="1:39" x14ac:dyDescent="0.25">
      <c r="B55" s="29"/>
    </row>
    <row r="56" spans="1:39" x14ac:dyDescent="0.25">
      <c r="B56" s="29"/>
    </row>
    <row r="57" spans="1:39" x14ac:dyDescent="0.25">
      <c r="B57" s="29"/>
    </row>
    <row r="58" spans="1:39" x14ac:dyDescent="0.25">
      <c r="B58" s="29"/>
    </row>
    <row r="59" spans="1:39" x14ac:dyDescent="0.25">
      <c r="B59" s="29"/>
    </row>
    <row r="60" spans="1:39" x14ac:dyDescent="0.25">
      <c r="B60" s="29"/>
    </row>
    <row r="61" spans="1:39" x14ac:dyDescent="0.25">
      <c r="B61" s="29"/>
    </row>
    <row r="62" spans="1:39" x14ac:dyDescent="0.25">
      <c r="B62" s="29"/>
    </row>
    <row r="63" spans="1:39" x14ac:dyDescent="0.25">
      <c r="B63" s="29"/>
    </row>
    <row r="64" spans="1:39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</sheetData>
  <mergeCells count="75">
    <mergeCell ref="AI1:AI2"/>
    <mergeCell ref="AJ1:AJ2"/>
    <mergeCell ref="AK1:AK2"/>
    <mergeCell ref="AL1:AL2"/>
    <mergeCell ref="AI3:AI4"/>
    <mergeCell ref="AJ3:AJ4"/>
    <mergeCell ref="AK3:AK4"/>
    <mergeCell ref="AL3:AL4"/>
    <mergeCell ref="AF3:AF4"/>
    <mergeCell ref="AG3:AG4"/>
    <mergeCell ref="AH3:AH4"/>
    <mergeCell ref="AA3:AA4"/>
    <mergeCell ref="AB3:AB4"/>
    <mergeCell ref="AC3:AC4"/>
    <mergeCell ref="AD3:AD4"/>
    <mergeCell ref="AE3:AE4"/>
    <mergeCell ref="AD1:AD2"/>
    <mergeCell ref="AE1:AE2"/>
    <mergeCell ref="AF1:AF2"/>
    <mergeCell ref="AG1:AG2"/>
    <mergeCell ref="AH1:AH2"/>
    <mergeCell ref="M1:M2"/>
    <mergeCell ref="Q1:Q2"/>
    <mergeCell ref="AA1:AA2"/>
    <mergeCell ref="AB1:AB2"/>
    <mergeCell ref="AC1:AC2"/>
    <mergeCell ref="N1:N2"/>
    <mergeCell ref="Y1:Y2"/>
    <mergeCell ref="Z1:Z2"/>
    <mergeCell ref="U1:U2"/>
    <mergeCell ref="V1:V2"/>
    <mergeCell ref="T1:T2"/>
    <mergeCell ref="W1:W2"/>
    <mergeCell ref="X1:X2"/>
    <mergeCell ref="P1:P2"/>
    <mergeCell ref="S1:S2"/>
    <mergeCell ref="R1:R2"/>
    <mergeCell ref="G3:G4"/>
    <mergeCell ref="A1:A51"/>
    <mergeCell ref="B1:B2"/>
    <mergeCell ref="C1:C2"/>
    <mergeCell ref="D1:D2"/>
    <mergeCell ref="E1:E2"/>
    <mergeCell ref="B3:B4"/>
    <mergeCell ref="C3:C4"/>
    <mergeCell ref="D3:D4"/>
    <mergeCell ref="E3:E4"/>
    <mergeCell ref="K1:K2"/>
    <mergeCell ref="F1:F2"/>
    <mergeCell ref="O3:O4"/>
    <mergeCell ref="L1:L2"/>
    <mergeCell ref="L3:L4"/>
    <mergeCell ref="O1:O2"/>
    <mergeCell ref="H3:H4"/>
    <mergeCell ref="I3:I4"/>
    <mergeCell ref="J3:J4"/>
    <mergeCell ref="K3:K4"/>
    <mergeCell ref="F3:F4"/>
    <mergeCell ref="M3:M4"/>
    <mergeCell ref="G1:G2"/>
    <mergeCell ref="H1:H2"/>
    <mergeCell ref="I1:I2"/>
    <mergeCell ref="J1:J2"/>
    <mergeCell ref="S3:S4"/>
    <mergeCell ref="R3:R4"/>
    <mergeCell ref="N3:N4"/>
    <mergeCell ref="P3:P4"/>
    <mergeCell ref="Q3:Q4"/>
    <mergeCell ref="X3:X4"/>
    <mergeCell ref="Y3:Y4"/>
    <mergeCell ref="Z3:Z4"/>
    <mergeCell ref="T3:T4"/>
    <mergeCell ref="U3:U4"/>
    <mergeCell ref="V3:V4"/>
    <mergeCell ref="W3:W4"/>
  </mergeCells>
  <conditionalFormatting sqref="C22:C27">
    <cfRule type="duplicateValues" dxfId="289" priority="425"/>
  </conditionalFormatting>
  <conditionalFormatting sqref="C28:C34">
    <cfRule type="duplicateValues" dxfId="288" priority="424"/>
  </conditionalFormatting>
  <conditionalFormatting sqref="C38:C43">
    <cfRule type="duplicateValues" dxfId="287" priority="423"/>
  </conditionalFormatting>
  <conditionalFormatting sqref="C44:C1048576 C1:C21 C35:C37">
    <cfRule type="duplicateValues" dxfId="286" priority="420"/>
  </conditionalFormatting>
  <conditionalFormatting sqref="J6:AL50">
    <cfRule type="cellIs" dxfId="285" priority="10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8FB5-433B-4B10-90F3-8145EF3E6226}">
  <sheetPr codeName="Sheet40">
    <tabColor theme="7"/>
    <pageSetUpPr fitToPage="1"/>
  </sheetPr>
  <dimension ref="A1:BX146"/>
  <sheetViews>
    <sheetView zoomScale="80" zoomScaleNormal="80" zoomScaleSheetLayoutView="90" workbookViewId="0">
      <pane xSplit="11" ySplit="19" topLeftCell="AO20" activePane="bottomRight" state="frozen"/>
      <selection activeCell="T32" sqref="T29:T32"/>
      <selection pane="topRight" activeCell="T32" sqref="T29:T32"/>
      <selection pane="bottomLeft" activeCell="T32" sqref="T29:T32"/>
      <selection pane="bottomRight" activeCell="AY29" sqref="AY29"/>
    </sheetView>
  </sheetViews>
  <sheetFormatPr defaultColWidth="14.44140625" defaultRowHeight="13.8" x14ac:dyDescent="0.25"/>
  <cols>
    <col min="1" max="1" width="4.33203125" style="4" bestFit="1" customWidth="1"/>
    <col min="2" max="2" width="21.109375" style="5" bestFit="1" customWidth="1"/>
    <col min="3" max="3" width="22" style="5" bestFit="1" customWidth="1"/>
    <col min="4" max="4" width="22" style="5" customWidth="1"/>
    <col min="5" max="5" width="16.88671875" style="5" bestFit="1" customWidth="1"/>
    <col min="6" max="6" width="14" style="4" bestFit="1" customWidth="1"/>
    <col min="7" max="7" width="5.88671875" style="4" bestFit="1" customWidth="1"/>
    <col min="8" max="8" width="8.88671875" style="4" bestFit="1" customWidth="1"/>
    <col min="9" max="9" width="8.6640625" style="6" bestFit="1" customWidth="1"/>
    <col min="10" max="10" width="17.109375" style="2" customWidth="1"/>
    <col min="11" max="14" width="10.6640625" style="2" customWidth="1"/>
    <col min="15" max="15" width="7.33203125" style="2" customWidth="1"/>
    <col min="16" max="16" width="8" style="2" customWidth="1"/>
    <col min="17" max="17" width="7.33203125" style="2" customWidth="1"/>
    <col min="18" max="42" width="10.6640625" style="2" customWidth="1"/>
    <col min="43" max="43" width="9.109375" style="2" bestFit="1" customWidth="1"/>
    <col min="44" max="48" width="9.109375" style="2" customWidth="1"/>
    <col min="49" max="49" width="10.6640625" style="2" customWidth="1"/>
    <col min="50" max="50" width="9.109375" style="2" customWidth="1"/>
    <col min="51" max="51" width="10.88671875" style="2" bestFit="1" customWidth="1"/>
    <col min="52" max="52" width="10.5546875" style="6" bestFit="1" customWidth="1"/>
    <col min="53" max="57" width="10.5546875" style="6" customWidth="1"/>
    <col min="58" max="58" width="10.109375" style="6" bestFit="1" customWidth="1"/>
    <col min="59" max="59" width="10.109375" style="6" customWidth="1"/>
    <col min="60" max="60" width="10.109375" style="2" bestFit="1" customWidth="1"/>
    <col min="61" max="62" width="10.109375" style="2" customWidth="1"/>
    <col min="63" max="63" width="9.109375" style="6" bestFit="1" customWidth="1"/>
    <col min="64" max="64" width="9.6640625" style="4" bestFit="1" customWidth="1"/>
    <col min="65" max="65" width="12.5546875" style="4" bestFit="1" customWidth="1"/>
    <col min="66" max="67" width="7.33203125" style="2" bestFit="1" customWidth="1"/>
    <col min="68" max="68" width="9.109375" style="4" bestFit="1" customWidth="1"/>
    <col min="69" max="69" width="11" style="4" bestFit="1" customWidth="1"/>
    <col min="70" max="16384" width="14.44140625" style="4"/>
  </cols>
  <sheetData>
    <row r="1" spans="1:76" s="3" customFormat="1" ht="12.75" customHeight="1" x14ac:dyDescent="0.25">
      <c r="A1" s="774" t="s">
        <v>0</v>
      </c>
      <c r="B1" s="775" t="s">
        <v>1</v>
      </c>
      <c r="C1" s="775" t="s">
        <v>73</v>
      </c>
      <c r="D1" s="485" t="s">
        <v>74</v>
      </c>
      <c r="E1" s="775" t="s">
        <v>3</v>
      </c>
      <c r="F1" s="775" t="s">
        <v>4</v>
      </c>
      <c r="G1" s="763" t="s">
        <v>5</v>
      </c>
      <c r="H1" s="764" t="s">
        <v>6</v>
      </c>
      <c r="I1" s="766" t="s">
        <v>7</v>
      </c>
      <c r="J1" s="767" t="s">
        <v>8</v>
      </c>
      <c r="K1" s="507" t="s">
        <v>75</v>
      </c>
      <c r="L1" s="491" t="s">
        <v>504</v>
      </c>
      <c r="M1" s="490" t="s">
        <v>47</v>
      </c>
      <c r="N1" s="491" t="s">
        <v>45</v>
      </c>
      <c r="O1" s="759" t="s">
        <v>1112</v>
      </c>
      <c r="P1" s="760"/>
      <c r="Q1" s="770"/>
      <c r="R1" s="491" t="s">
        <v>50</v>
      </c>
      <c r="S1" s="490" t="s">
        <v>76</v>
      </c>
      <c r="T1" s="491" t="s">
        <v>77</v>
      </c>
      <c r="U1" s="759" t="s">
        <v>53</v>
      </c>
      <c r="V1" s="770"/>
      <c r="W1" s="505" t="s">
        <v>78</v>
      </c>
      <c r="X1" s="490" t="s">
        <v>79</v>
      </c>
      <c r="Y1" s="760" t="s">
        <v>52</v>
      </c>
      <c r="Z1" s="760"/>
      <c r="AA1" s="491" t="s">
        <v>80</v>
      </c>
      <c r="AB1" s="490" t="s">
        <v>81</v>
      </c>
      <c r="AC1" s="491" t="s">
        <v>82</v>
      </c>
      <c r="AD1" s="490" t="s">
        <v>83</v>
      </c>
      <c r="AE1" s="494" t="s">
        <v>9</v>
      </c>
      <c r="AF1" s="491" t="s">
        <v>62</v>
      </c>
      <c r="AG1" s="490" t="s">
        <v>84</v>
      </c>
      <c r="AH1" s="491" t="s">
        <v>69</v>
      </c>
      <c r="AI1" s="490" t="s">
        <v>71</v>
      </c>
      <c r="AJ1" s="491" t="s">
        <v>70</v>
      </c>
      <c r="AK1" s="490" t="s">
        <v>85</v>
      </c>
      <c r="AL1" s="491" t="s">
        <v>86</v>
      </c>
      <c r="AM1" s="490" t="s">
        <v>60</v>
      </c>
      <c r="AN1" s="491" t="s">
        <v>87</v>
      </c>
      <c r="AO1" s="492" t="s">
        <v>88</v>
      </c>
      <c r="AP1" s="493" t="s">
        <v>89</v>
      </c>
      <c r="AQ1" s="759" t="s">
        <v>56</v>
      </c>
      <c r="AR1" s="760"/>
      <c r="AS1" s="494" t="s">
        <v>917</v>
      </c>
      <c r="AT1" s="494"/>
      <c r="AU1" s="494"/>
      <c r="AV1" s="496" t="s">
        <v>918</v>
      </c>
      <c r="AW1" s="494"/>
      <c r="AX1" s="496"/>
      <c r="AY1" s="503"/>
      <c r="AZ1" s="491"/>
      <c r="BA1" s="505"/>
      <c r="BB1" s="490"/>
      <c r="BC1" s="494"/>
      <c r="BD1" s="491"/>
      <c r="BE1" s="505"/>
      <c r="BF1" s="490"/>
      <c r="BG1" s="491"/>
      <c r="BH1" s="490"/>
      <c r="BI1" s="491"/>
      <c r="BJ1" s="505"/>
      <c r="BK1" s="505"/>
      <c r="BL1" s="490"/>
      <c r="BM1" s="494"/>
      <c r="BN1" s="490"/>
      <c r="BO1" s="491"/>
      <c r="BP1" s="509"/>
      <c r="BQ1" s="494"/>
      <c r="BR1" s="494"/>
      <c r="BS1" s="507"/>
      <c r="BT1" s="496"/>
      <c r="BU1" s="509"/>
      <c r="BV1" s="507"/>
      <c r="BW1" s="496"/>
      <c r="BX1" s="133"/>
    </row>
    <row r="2" spans="1:76" s="3" customFormat="1" ht="12.75" customHeight="1" x14ac:dyDescent="0.25">
      <c r="A2" s="774"/>
      <c r="B2" s="776"/>
      <c r="C2" s="776"/>
      <c r="D2" s="133"/>
      <c r="E2" s="776"/>
      <c r="F2" s="776"/>
      <c r="G2" s="763"/>
      <c r="H2" s="765"/>
      <c r="I2" s="763"/>
      <c r="J2" s="768"/>
      <c r="K2" s="508"/>
      <c r="L2" s="493"/>
      <c r="M2" s="492"/>
      <c r="N2" s="493"/>
      <c r="O2" s="771"/>
      <c r="P2" s="769"/>
      <c r="Q2" s="772"/>
      <c r="R2" s="493"/>
      <c r="S2" s="492"/>
      <c r="T2" s="493"/>
      <c r="U2" s="771"/>
      <c r="V2" s="772"/>
      <c r="W2" s="506"/>
      <c r="X2" s="492"/>
      <c r="Y2" s="769"/>
      <c r="Z2" s="769"/>
      <c r="AA2" s="493"/>
      <c r="AB2" s="492"/>
      <c r="AC2" s="493"/>
      <c r="AD2" s="492"/>
      <c r="AE2" s="495"/>
      <c r="AF2" s="493"/>
      <c r="AG2" s="492"/>
      <c r="AH2" s="493"/>
      <c r="AI2" s="492"/>
      <c r="AJ2" s="493"/>
      <c r="AK2" s="492"/>
      <c r="AL2" s="493"/>
      <c r="AM2" s="492"/>
      <c r="AN2" s="493"/>
      <c r="AO2" s="492"/>
      <c r="AP2" s="493"/>
      <c r="AQ2" s="492"/>
      <c r="AR2" s="495"/>
      <c r="AS2" s="495"/>
      <c r="AT2" s="495"/>
      <c r="AU2" s="495"/>
      <c r="AV2" s="497"/>
      <c r="AW2" s="495"/>
      <c r="AX2" s="497"/>
      <c r="AY2" s="504"/>
      <c r="AZ2" s="493"/>
      <c r="BA2" s="506"/>
      <c r="BB2" s="492"/>
      <c r="BC2" s="495"/>
      <c r="BD2" s="493"/>
      <c r="BE2" s="506"/>
      <c r="BF2" s="492"/>
      <c r="BG2" s="493"/>
      <c r="BH2" s="492"/>
      <c r="BI2" s="493"/>
      <c r="BJ2" s="506"/>
      <c r="BK2" s="506"/>
      <c r="BL2" s="492"/>
      <c r="BM2" s="495"/>
      <c r="BN2" s="492"/>
      <c r="BO2" s="493"/>
      <c r="BP2" s="510"/>
      <c r="BQ2" s="495"/>
      <c r="BR2" s="495"/>
      <c r="BS2" s="508"/>
      <c r="BT2" s="497"/>
      <c r="BU2" s="510"/>
      <c r="BV2" s="508"/>
      <c r="BW2" s="497"/>
      <c r="BX2" s="133"/>
    </row>
    <row r="3" spans="1:76" s="3" customFormat="1" ht="12.75" customHeight="1" x14ac:dyDescent="0.25">
      <c r="A3" s="774"/>
      <c r="B3" s="776" t="s">
        <v>30</v>
      </c>
      <c r="C3" s="776" t="s">
        <v>31</v>
      </c>
      <c r="D3" s="133" t="s">
        <v>90</v>
      </c>
      <c r="E3" s="776" t="s">
        <v>32</v>
      </c>
      <c r="F3" s="776" t="s">
        <v>33</v>
      </c>
      <c r="G3" s="763" t="s">
        <v>34</v>
      </c>
      <c r="H3" s="765" t="s">
        <v>35</v>
      </c>
      <c r="I3" s="763" t="s">
        <v>36</v>
      </c>
      <c r="J3" s="768" t="s">
        <v>37</v>
      </c>
      <c r="K3" s="512">
        <v>45305</v>
      </c>
      <c r="L3" s="489">
        <v>45340</v>
      </c>
      <c r="M3" s="488">
        <v>45346</v>
      </c>
      <c r="N3" s="489">
        <v>45347</v>
      </c>
      <c r="O3" s="761">
        <v>45348</v>
      </c>
      <c r="P3" s="762"/>
      <c r="Q3" s="773"/>
      <c r="R3" s="489">
        <v>45361</v>
      </c>
      <c r="S3" s="488">
        <v>45367</v>
      </c>
      <c r="T3" s="489">
        <v>45368</v>
      </c>
      <c r="U3" s="761">
        <v>45383</v>
      </c>
      <c r="V3" s="773"/>
      <c r="W3" s="511">
        <v>45388</v>
      </c>
      <c r="X3" s="488">
        <v>45395</v>
      </c>
      <c r="Y3" s="762">
        <v>45403</v>
      </c>
      <c r="Z3" s="762"/>
      <c r="AA3" s="489">
        <v>45417</v>
      </c>
      <c r="AB3" s="488">
        <v>45423</v>
      </c>
      <c r="AC3" s="489">
        <v>45459</v>
      </c>
      <c r="AD3" s="488">
        <v>45473</v>
      </c>
      <c r="AE3" s="498">
        <v>45480</v>
      </c>
      <c r="AF3" s="489">
        <v>45494</v>
      </c>
      <c r="AG3" s="488">
        <v>45515</v>
      </c>
      <c r="AH3" s="489">
        <v>45536</v>
      </c>
      <c r="AI3" s="488">
        <v>45542</v>
      </c>
      <c r="AJ3" s="489">
        <v>45550</v>
      </c>
      <c r="AK3" s="488">
        <v>45563</v>
      </c>
      <c r="AL3" s="489">
        <v>45563</v>
      </c>
      <c r="AM3" s="488">
        <v>45565</v>
      </c>
      <c r="AN3" s="489">
        <v>45575</v>
      </c>
      <c r="AO3" s="500">
        <v>45591</v>
      </c>
      <c r="AP3" s="501">
        <v>45599</v>
      </c>
      <c r="AQ3" s="761" t="s">
        <v>91</v>
      </c>
      <c r="AR3" s="762"/>
      <c r="AS3" s="762"/>
      <c r="AT3" s="762"/>
      <c r="AU3" s="762"/>
      <c r="AV3" s="757"/>
      <c r="AW3" s="498"/>
      <c r="AX3" s="499"/>
      <c r="AY3" s="502"/>
      <c r="AZ3" s="489"/>
      <c r="BA3" s="511"/>
      <c r="BB3" s="488"/>
      <c r="BC3" s="498"/>
      <c r="BD3" s="489"/>
      <c r="BE3" s="511"/>
      <c r="BF3" s="488"/>
      <c r="BG3" s="489"/>
      <c r="BH3" s="488"/>
      <c r="BI3" s="489"/>
      <c r="BJ3" s="511"/>
      <c r="BK3" s="511"/>
      <c r="BL3" s="488"/>
      <c r="BM3" s="498"/>
      <c r="BN3" s="488"/>
      <c r="BO3" s="489"/>
      <c r="BP3" s="513"/>
      <c r="BQ3" s="498"/>
      <c r="BR3" s="498"/>
      <c r="BS3" s="756"/>
      <c r="BT3" s="757"/>
      <c r="BU3" s="758"/>
      <c r="BV3" s="756"/>
      <c r="BW3" s="757"/>
      <c r="BX3" s="133"/>
    </row>
    <row r="4" spans="1:76" s="2" customFormat="1" ht="12.75" customHeight="1" x14ac:dyDescent="0.25">
      <c r="A4" s="774"/>
      <c r="B4" s="776" t="s">
        <v>30</v>
      </c>
      <c r="C4" s="776"/>
      <c r="D4" s="133"/>
      <c r="E4" s="776"/>
      <c r="F4" s="776"/>
      <c r="G4" s="763"/>
      <c r="H4" s="765"/>
      <c r="I4" s="763"/>
      <c r="J4" s="768"/>
      <c r="K4" s="512"/>
      <c r="L4" s="489"/>
      <c r="M4" s="488"/>
      <c r="N4" s="489"/>
      <c r="O4" s="761"/>
      <c r="P4" s="762"/>
      <c r="Q4" s="773"/>
      <c r="R4" s="489"/>
      <c r="S4" s="488"/>
      <c r="T4" s="489"/>
      <c r="U4" s="761"/>
      <c r="V4" s="773"/>
      <c r="W4" s="511"/>
      <c r="X4" s="488"/>
      <c r="Y4" s="762"/>
      <c r="Z4" s="762"/>
      <c r="AA4" s="489"/>
      <c r="AB4" s="488"/>
      <c r="AC4" s="489"/>
      <c r="AD4" s="488"/>
      <c r="AE4" s="498"/>
      <c r="AF4" s="489"/>
      <c r="AG4" s="488"/>
      <c r="AH4" s="489"/>
      <c r="AI4" s="488"/>
      <c r="AJ4" s="489"/>
      <c r="AK4" s="488"/>
      <c r="AL4" s="489"/>
      <c r="AM4" s="488"/>
      <c r="AN4" s="489"/>
      <c r="AO4" s="500"/>
      <c r="AP4" s="501"/>
      <c r="AQ4" s="488"/>
      <c r="AR4" s="498"/>
      <c r="AS4" s="498"/>
      <c r="AT4" s="498"/>
      <c r="AU4" s="498"/>
      <c r="AV4" s="499"/>
      <c r="AW4" s="498"/>
      <c r="AX4" s="499"/>
      <c r="AY4" s="502"/>
      <c r="AZ4" s="489"/>
      <c r="BA4" s="511"/>
      <c r="BB4" s="488"/>
      <c r="BC4" s="498"/>
      <c r="BD4" s="489"/>
      <c r="BE4" s="511"/>
      <c r="BF4" s="488"/>
      <c r="BG4" s="489"/>
      <c r="BH4" s="488"/>
      <c r="BI4" s="489"/>
      <c r="BJ4" s="511"/>
      <c r="BK4" s="511"/>
      <c r="BL4" s="488"/>
      <c r="BM4" s="498"/>
      <c r="BN4" s="488"/>
      <c r="BO4" s="489"/>
      <c r="BP4" s="513"/>
      <c r="BQ4" s="498"/>
      <c r="BR4" s="498"/>
      <c r="BS4" s="756"/>
      <c r="BT4" s="757"/>
      <c r="BU4" s="758"/>
      <c r="BV4" s="756"/>
      <c r="BW4" s="757"/>
      <c r="BX4" s="134"/>
    </row>
    <row r="5" spans="1:76" s="2" customFormat="1" ht="16.2" thickBot="1" x14ac:dyDescent="0.3">
      <c r="A5" s="774"/>
      <c r="B5" s="135"/>
      <c r="C5" s="135"/>
      <c r="D5" s="135"/>
      <c r="E5" s="135"/>
      <c r="F5" s="133"/>
      <c r="G5" s="134"/>
      <c r="H5" s="303" t="s">
        <v>38</v>
      </c>
      <c r="I5" s="304" t="s">
        <v>36</v>
      </c>
      <c r="J5" s="305" t="s">
        <v>39</v>
      </c>
      <c r="K5" s="216" t="s">
        <v>92</v>
      </c>
      <c r="L5" s="217" t="s">
        <v>92</v>
      </c>
      <c r="M5" s="216" t="s">
        <v>112</v>
      </c>
      <c r="N5" s="217" t="s">
        <v>92</v>
      </c>
      <c r="O5" s="217" t="s">
        <v>112</v>
      </c>
      <c r="P5" s="216" t="s">
        <v>92</v>
      </c>
      <c r="Q5" s="603" t="s">
        <v>800</v>
      </c>
      <c r="R5" s="603" t="s">
        <v>92</v>
      </c>
      <c r="S5" s="216" t="s">
        <v>92</v>
      </c>
      <c r="T5" s="217" t="s">
        <v>92</v>
      </c>
      <c r="U5" s="603" t="s">
        <v>112</v>
      </c>
      <c r="V5" s="216" t="s">
        <v>92</v>
      </c>
      <c r="W5" s="217" t="s">
        <v>92</v>
      </c>
      <c r="X5" s="216" t="s">
        <v>92</v>
      </c>
      <c r="Y5" s="217" t="s">
        <v>112</v>
      </c>
      <c r="Z5" s="603" t="s">
        <v>800</v>
      </c>
      <c r="AA5" s="216" t="s">
        <v>92</v>
      </c>
      <c r="AB5" s="217" t="s">
        <v>92</v>
      </c>
      <c r="AC5" s="216" t="s">
        <v>92</v>
      </c>
      <c r="AD5" s="217" t="s">
        <v>92</v>
      </c>
      <c r="AE5" s="216" t="s">
        <v>92</v>
      </c>
      <c r="AF5" s="217" t="s">
        <v>112</v>
      </c>
      <c r="AG5" s="216" t="s">
        <v>92</v>
      </c>
      <c r="AH5" s="217" t="s">
        <v>92</v>
      </c>
      <c r="AI5" s="216" t="s">
        <v>92</v>
      </c>
      <c r="AJ5" s="217" t="s">
        <v>92</v>
      </c>
      <c r="AK5" s="216" t="s">
        <v>92</v>
      </c>
      <c r="AL5" s="217" t="s">
        <v>112</v>
      </c>
      <c r="AM5" s="216" t="s">
        <v>92</v>
      </c>
      <c r="AN5" s="217" t="s">
        <v>92</v>
      </c>
      <c r="AO5" s="216" t="s">
        <v>92</v>
      </c>
      <c r="AP5" s="217" t="s">
        <v>92</v>
      </c>
      <c r="AQ5" s="216" t="s">
        <v>112</v>
      </c>
      <c r="AR5" s="603" t="s">
        <v>92</v>
      </c>
      <c r="AS5" s="217" t="s">
        <v>112</v>
      </c>
      <c r="AT5" s="603" t="s">
        <v>92</v>
      </c>
      <c r="AU5" s="603" t="s">
        <v>112</v>
      </c>
      <c r="AV5" s="216" t="s">
        <v>92</v>
      </c>
      <c r="AW5" s="217"/>
      <c r="AX5" s="216"/>
      <c r="AY5" s="217"/>
      <c r="AZ5" s="216"/>
      <c r="BA5" s="217"/>
      <c r="BB5" s="216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360"/>
      <c r="BN5" s="217"/>
      <c r="BO5" s="217"/>
      <c r="BP5" s="361"/>
      <c r="BQ5" s="134"/>
      <c r="BR5" s="134"/>
      <c r="BS5" s="356"/>
      <c r="BT5" s="358"/>
      <c r="BU5" s="359"/>
      <c r="BV5" s="356"/>
      <c r="BW5" s="358"/>
      <c r="BX5" s="134"/>
    </row>
    <row r="6" spans="1:76" s="3" customFormat="1" x14ac:dyDescent="0.25">
      <c r="A6" s="774"/>
      <c r="B6" s="707" t="s">
        <v>93</v>
      </c>
      <c r="C6" s="708" t="s">
        <v>94</v>
      </c>
      <c r="D6" s="708" t="s">
        <v>95</v>
      </c>
      <c r="E6" s="708" t="s">
        <v>96</v>
      </c>
      <c r="F6" s="709">
        <v>45385</v>
      </c>
      <c r="G6" s="710">
        <v>24</v>
      </c>
      <c r="H6" s="711">
        <f t="shared" ref="H6:H12" si="0">COUNTIF(K6:CT6,"&gt;0")</f>
        <v>6</v>
      </c>
      <c r="I6" s="712">
        <f t="shared" ref="I6:I12" si="1">SUM(K6:CT6)</f>
        <v>60</v>
      </c>
      <c r="J6" s="710">
        <f t="shared" ref="J6:J12" si="2">RANK(I6,$I$6:$I$100)</f>
        <v>1</v>
      </c>
      <c r="K6" s="147">
        <f>_xlfn.IFNA(VLOOKUP(CONCATENATE($K$5,$B6,$C6),'ESP1'!$A$6:$M$500,13,FALSE),0)</f>
        <v>0</v>
      </c>
      <c r="L6" s="148">
        <f>_xlfn.IFNA(VLOOKUP(CONCATENATE($L$5,$B6,$C6),[1]CAPE!$A$6:$M$500,13,FALSE),0)</f>
        <v>0</v>
      </c>
      <c r="M6" s="148">
        <f>_xlfn.IFNA(VLOOKUP(CONCATENATE($M$5,$B6,$C6),'SER1'!$A$6:$M$500,13,FALSE),0)</f>
        <v>0</v>
      </c>
      <c r="N6" s="148">
        <f>_xlfn.IFNA(VLOOKUP(CONCATENATE($N$5,$B6,$C6),'MUR1'!$A$6:$M$500,13,FALSE),0)</f>
        <v>0</v>
      </c>
      <c r="O6" s="148">
        <f>_xlfn.IFNA(VLOOKUP(CONCATENATE($O$5,$B6,$C6),BAL!$A$6:$M$500,13,FALSE),0)</f>
        <v>0</v>
      </c>
      <c r="P6" s="148">
        <f>_xlfn.IFNA(VLOOKUP(CONCATENATE($P$5,$B6,$C6),BAL!$A$6:$M$500,13,FALSE),0)</f>
        <v>0</v>
      </c>
      <c r="Q6" s="148">
        <f>_xlfn.IFNA(VLOOKUP(CONCATENATE($Q$5,$B6,$C6),BAL!$A$6:$M$500,13,FALSE),0)</f>
        <v>0</v>
      </c>
      <c r="R6" s="148">
        <f>_xlfn.IFNA(VLOOKUP(CONCATENATE($R$5,$B6,$C6),'OG1'!$A$6:$M$500,13,FALSE),0)</f>
        <v>0</v>
      </c>
      <c r="S6" s="148">
        <f>_xlfn.IFNA(VLOOKUP(CONCATENATE($S$5,$B6,$C6),'DRY1'!$A$6:$M$500,13,FALSE),0)</f>
        <v>0</v>
      </c>
      <c r="T6" s="148">
        <f>_xlfn.IFNA(VLOOKUP(CONCATENATE($T$5,$B6,$C6),[2]hor1!$A$6:$M$500,13,FALSE),0)</f>
        <v>0</v>
      </c>
      <c r="U6" s="148">
        <f>_xlfn.IFNA(VLOOKUP(CONCATENATE($U$5,$B6,$C6),'SER2'!$A$6:$M$534,13,FALSE),0)</f>
        <v>0</v>
      </c>
      <c r="V6" s="148">
        <f>_xlfn.IFNA(VLOOKUP(CONCATENATE($V$5,$B6,$C6),'SER2'!$A$6:$M$534,13,FALSE),0)</f>
        <v>6</v>
      </c>
      <c r="W6" s="148">
        <f>_xlfn.IFNA(VLOOKUP(CONCATENATE($W$5,$B6,$C6),[3]DAR1!$A$6:$M$500,13,FALSE),0)</f>
        <v>0</v>
      </c>
      <c r="X6" s="148">
        <f>_xlfn.IFNA(VLOOKUP(CONCATENATE($X$5,$B6,$C6),BEV!$A$6:$M$500,13,FALSE),0)</f>
        <v>0</v>
      </c>
      <c r="Y6" s="148">
        <f>_xlfn.IFNA(VLOOKUP(CONCATENATE($Y$5,$B6,$C6),'OG2'!$A$6:$M$500,13,FALSE),0)</f>
        <v>0</v>
      </c>
      <c r="Z6" s="148">
        <f>_xlfn.IFNA(VLOOKUP(CONCATENATE($Z$5,$B6,$C6),'OG2'!$A$6:$M$500,13,FALSE),0)</f>
        <v>7</v>
      </c>
      <c r="AA6" s="148">
        <f>_xlfn.IFNA(VLOOKUP(CONCATENATE($AA$5,$B6,$C6),'LOG1'!$A$6:$M$500,13,FALSE),0)</f>
        <v>0</v>
      </c>
      <c r="AB6" s="148">
        <f>_xlfn.IFNA(VLOOKUP(CONCATENATE($AB$5,$B6,$C6),'DRY2'!$A$6:$M$500,13,FALSE),0)</f>
        <v>0</v>
      </c>
      <c r="AC6" s="148">
        <f>_xlfn.IFNA(VLOOKUP(CONCATENATE($AC$5,$B6,$C6),'CAP2'!$A$6:$M$500,13,FALSE),0)</f>
        <v>0</v>
      </c>
      <c r="AD6" s="148">
        <f>_xlfn.IFNA(VLOOKUP(CONCATENATE($AD$5,$B6,$C6),'ESP2'!$A$6:$M$500,13,FALSE),0)</f>
        <v>0</v>
      </c>
      <c r="AE6" s="148">
        <f>_xlfn.IFNA(VLOOKUP(CONCATENATE($AE$5,$B6,$C6),MR!$A$6:$M$468,13,FALSE),0)</f>
        <v>0</v>
      </c>
      <c r="AF6" s="148">
        <f>_xlfn.IFNA(VLOOKUP(CONCATENATE($AF$5,$B6,$C6),'OG3'!$A$6:$M$500,13,FALSE),0)</f>
        <v>7</v>
      </c>
      <c r="AG6" s="148">
        <f>_xlfn.IFNA(VLOOKUP(CONCATENATE($AG$5,$B6,$C6),WEST!$A$6:$M$500,13,FALSE),0)</f>
        <v>0</v>
      </c>
      <c r="AH6" s="148">
        <f>_xlfn.IFNA(VLOOKUP(CONCATENATE($AH$5,$B6,$C6),'SER3'!$A$6:$M$500,13,FALSE),0)</f>
        <v>0</v>
      </c>
      <c r="AI6" s="148">
        <f>_xlfn.IFNA(VLOOKUP(CONCATENATE($AI$5,$B6,$C6),[4]DARD2!$A$6:$M$500,13,FALSE),0)</f>
        <v>0</v>
      </c>
      <c r="AJ6" s="148">
        <f>_xlfn.IFNA(VLOOKUP(CONCATENATE($AJ$5,$B6,$C6),'MUR2'!$A$6:$M$500,13,FALSE),0)</f>
        <v>0</v>
      </c>
      <c r="AK6" s="148">
        <f>_xlfn.IFNA(VLOOKUP(CONCATENATE($AK$5,$B6,$C6),RAS!$A$7:$M$501,13,FALSE),0)</f>
        <v>0</v>
      </c>
      <c r="AL6" s="148">
        <f>_xlfn.IFNA(VLOOKUP(CONCATENATE($AL$5,$B6,$C6),'ESP3'!$A$6:$M$500,13,FALSE),0)</f>
        <v>0</v>
      </c>
      <c r="AM6" s="148">
        <f>_xlfn.IFNA(VLOOKUP(CONCATENATE($AM$5,$B6,$C6),FEST!$A$6:$M$500,13,FALSE),0)</f>
        <v>0</v>
      </c>
      <c r="AN6" s="148"/>
      <c r="AO6" s="148"/>
      <c r="AP6" s="148"/>
      <c r="AQ6" s="148">
        <f>_xlfn.IFNA(VLOOKUP(CONCATENATE($AQ$5,$B6,$C6),SC!$A$6:$M$500,13,FALSE),0)</f>
        <v>12</v>
      </c>
      <c r="AR6" s="148">
        <f>_xlfn.IFNA(VLOOKUP(CONCATENATE($AR$5,$B6,$C6),SC!$A$6:$M$500,13,FALSE),0)</f>
        <v>0</v>
      </c>
      <c r="AS6" s="148">
        <f>_xlfn.IFNA(VLOOKUP(CONCATENATE($AS$5,$B6,$C6),SCSAT!$A$6:$M$528,13,FALSE),0)</f>
        <v>0</v>
      </c>
      <c r="AT6" s="148">
        <f>_xlfn.IFNA(VLOOKUP(CONCATENATE($AT$5,$B6,$C6),SCSAT!$A$6:$M$528,13,FALSE),0)</f>
        <v>14</v>
      </c>
      <c r="AU6" s="148">
        <f>_xlfn.IFNA(VLOOKUP(CONCATENATE($AU$5,$B6,$C6),SCSUN!$A$6:$M$500,13,FALSE),0)</f>
        <v>0</v>
      </c>
      <c r="AV6" s="148">
        <f>_xlfn.IFNA(VLOOKUP(CONCATENATE($AV$5,$B6,$C6),SCSUN!$A$6:$M$500,13,FALSE),0)</f>
        <v>14</v>
      </c>
      <c r="AW6" s="148"/>
      <c r="AX6" s="148"/>
      <c r="AY6" s="148"/>
      <c r="AZ6" s="148"/>
      <c r="BA6" s="148"/>
      <c r="BB6" s="148">
        <f>_xlfn.IFNA(VLOOKUP(CONCATENATE($BB$5,$B6,$C6),SCSAT!$A$6:$M$528,13,FALSE),0)</f>
        <v>0</v>
      </c>
      <c r="BC6" s="148">
        <f>_xlfn.IFNA(VLOOKUP(CONCATENATE($BC$5,$B6,$C6),SCSAT!$A$6:$M$528,13,FALSE),0)</f>
        <v>0</v>
      </c>
      <c r="BD6" s="148">
        <f>_xlfn.IFNA(VLOOKUP(CONCATENATE($BD$5,$B6,$C6),SCSAT!$A$6:$M$528,13,FALSE),0)</f>
        <v>0</v>
      </c>
      <c r="BE6" s="148">
        <f>_xlfn.IFNA(VLOOKUP(CONCATENATE($BE$5,$B6,$C6),SCSUN!$A$6:$M$500,13,FALSE),0)</f>
        <v>0</v>
      </c>
      <c r="BF6" s="148">
        <f>_xlfn.IFNA(VLOOKUP(CONCATENATE($BF$5,$B6,$C6),'MUR2'!$A$6:$M$60,13,FALSE),0)</f>
        <v>0</v>
      </c>
      <c r="BG6" s="148">
        <f>_xlfn.IFNA(VLOOKUP(CONCATENATE($BG$5,$B6,$C6),'MUR2'!$A$6:$M$100,13,FALSE),0)</f>
        <v>0</v>
      </c>
      <c r="BH6" s="148">
        <f>_xlfn.IFNA(VLOOKUP(CONCATENATE($BH$5,$B6,$C6),FEST!$A$6:$M$135,13,FALSE),0)</f>
        <v>0</v>
      </c>
      <c r="BI6" s="148">
        <f>_xlfn.IFNA(VLOOKUP(CONCATENATE($BI$5,$B6,$C6),FEST!$A$6:$M$133,13,FALSE),0)</f>
        <v>0</v>
      </c>
      <c r="BJ6" s="148">
        <f>_xlfn.IFNA(VLOOKUP(CONCATENATE($BJ$5,$B6,$C6),'DAR2'!$A$6:$M$133,13,FALSE),0)</f>
        <v>0</v>
      </c>
      <c r="BK6" s="148">
        <f>_xlfn.IFNA(VLOOKUP(CONCATENATE($BK$5,$B6,$C6),'CAP2'!$A$6:$M$135,13,FALSE),0)</f>
        <v>0</v>
      </c>
      <c r="BL6" s="148">
        <f>_xlfn.IFNA(VLOOKUP(CONCATENATE($BL$5,$B6,$C6),'OG3'!$A$6:$M$119,13,FALSE),0)</f>
        <v>0</v>
      </c>
      <c r="BM6" s="148">
        <f>_xlfn.IFNA(VLOOKUP(CONCATENATE($BM$5,$B6,$C6),'OG3'!$A$6:$M$119,13,FALSE),0)</f>
        <v>0</v>
      </c>
      <c r="BN6" s="148"/>
      <c r="BO6" s="148"/>
      <c r="BP6" s="354"/>
      <c r="BQ6" s="353"/>
      <c r="BR6" s="355"/>
      <c r="BS6" s="355"/>
      <c r="BT6" s="357"/>
      <c r="BU6" s="355"/>
      <c r="BV6" s="355"/>
      <c r="BW6" s="355"/>
      <c r="BX6" s="133"/>
    </row>
    <row r="7" spans="1:76" s="3" customFormat="1" x14ac:dyDescent="0.25">
      <c r="A7" s="774"/>
      <c r="B7" s="713" t="s">
        <v>582</v>
      </c>
      <c r="C7" s="714" t="s">
        <v>100</v>
      </c>
      <c r="D7" s="714"/>
      <c r="E7" s="714" t="s">
        <v>99</v>
      </c>
      <c r="F7" s="715">
        <v>45366</v>
      </c>
      <c r="G7" s="716">
        <v>18</v>
      </c>
      <c r="H7" s="717">
        <f t="shared" si="0"/>
        <v>4</v>
      </c>
      <c r="I7" s="718">
        <f t="shared" si="1"/>
        <v>39</v>
      </c>
      <c r="J7" s="719">
        <f t="shared" si="2"/>
        <v>2</v>
      </c>
      <c r="K7" s="147">
        <f>_xlfn.IFNA(VLOOKUP(CONCATENATE($K$5,$B7,$C7),'ESP1'!$A$6:$M$500,13,FALSE),0)</f>
        <v>0</v>
      </c>
      <c r="L7" s="148">
        <f>_xlfn.IFNA(VLOOKUP(CONCATENATE($L$5,$B7,$C7),[1]CAPE!$A$6:$M$500,13,FALSE),0)</f>
        <v>0</v>
      </c>
      <c r="M7" s="148">
        <f>_xlfn.IFNA(VLOOKUP(CONCATENATE($M$5,$B7,$C7),'SER1'!$A$6:$M$500,13,FALSE),0)</f>
        <v>0</v>
      </c>
      <c r="N7" s="148">
        <f>_xlfn.IFNA(VLOOKUP(CONCATENATE($N$5,$B7,$C7),'MUR1'!$A$6:$M$500,13,FALSE),0)</f>
        <v>0</v>
      </c>
      <c r="O7" s="148">
        <f>_xlfn.IFNA(VLOOKUP(CONCATENATE($O$5,$B7,$C7),BAL!$A$6:$M$500,13,FALSE),0)</f>
        <v>0</v>
      </c>
      <c r="P7" s="148">
        <f>_xlfn.IFNA(VLOOKUP(CONCATENATE($P$5,$B7,$C7),BAL!$A$6:$M$500,13,FALSE),0)</f>
        <v>0</v>
      </c>
      <c r="Q7" s="148">
        <f>_xlfn.IFNA(VLOOKUP(CONCATENATE($Q$5,$B7,$C7),BAL!$A$6:$M$500,13,FALSE),0)</f>
        <v>0</v>
      </c>
      <c r="R7" s="148">
        <f>_xlfn.IFNA(VLOOKUP(CONCATENATE($R$5,$B7,$C7),'OG1'!$A$6:$M$500,13,FALSE),0)</f>
        <v>0</v>
      </c>
      <c r="S7" s="148">
        <f>_xlfn.IFNA(VLOOKUP(CONCATENATE($S$5,$B7,$C7),'DRY1'!$A$6:$M$500,13,FALSE),0)</f>
        <v>0</v>
      </c>
      <c r="T7" s="148">
        <f>_xlfn.IFNA(VLOOKUP(CONCATENATE($T$5,$B7,$C7),[2]hor1!$A$6:$M$500,13,FALSE),0)</f>
        <v>0</v>
      </c>
      <c r="U7" s="148">
        <f>_xlfn.IFNA(VLOOKUP(CONCATENATE($U$5,$B7,$C7),'SER2'!$A$6:$M$534,13,FALSE),0)</f>
        <v>0</v>
      </c>
      <c r="V7" s="148">
        <f>_xlfn.IFNA(VLOOKUP(CONCATENATE($V$5,$B7,$C7),'SER2'!$A$6:$M$534,13,FALSE),0)</f>
        <v>0</v>
      </c>
      <c r="W7" s="148">
        <f>_xlfn.IFNA(VLOOKUP(CONCATENATE($W$5,$B7,$C7),[3]DAR1!$A$6:$M$500,13,FALSE),0)</f>
        <v>0</v>
      </c>
      <c r="X7" s="148">
        <f>_xlfn.IFNA(VLOOKUP(CONCATENATE($X$5,$B7,$C7),BEV!$A$6:$M$500,13,FALSE),0)</f>
        <v>0</v>
      </c>
      <c r="Y7" s="148">
        <f>_xlfn.IFNA(VLOOKUP(CONCATENATE($Y$5,$B7,$C7),'OG2'!$A$6:$M$500,13,FALSE),0)</f>
        <v>0</v>
      </c>
      <c r="Z7" s="148">
        <f>_xlfn.IFNA(VLOOKUP(CONCATENATE($Z$5,$B7,$C7),'OG2'!$A$6:$M$500,13,FALSE),0)</f>
        <v>0</v>
      </c>
      <c r="AA7" s="148">
        <f>_xlfn.IFNA(VLOOKUP(CONCATENATE($AA$5,$B7,$C7),'LOG1'!$A$6:$M$500,13,FALSE),0)</f>
        <v>0</v>
      </c>
      <c r="AB7" s="148">
        <f>_xlfn.IFNA(VLOOKUP(CONCATENATE($AB$5,$B7,$C7),'DRY2'!$A$6:$M$500,13,FALSE),0)</f>
        <v>0</v>
      </c>
      <c r="AC7" s="148">
        <f>_xlfn.IFNA(VLOOKUP(CONCATENATE($AC$5,$B7,$C7),'CAP2'!$A$6:$M$500,13,FALSE),0)</f>
        <v>0</v>
      </c>
      <c r="AD7" s="148">
        <f>_xlfn.IFNA(VLOOKUP(CONCATENATE($AD$5,$B7,$C7),'ESP2'!$A$6:$M$500,13,FALSE),0)</f>
        <v>0</v>
      </c>
      <c r="AE7" s="148">
        <f>_xlfn.IFNA(VLOOKUP(CONCATENATE($AE$5,$B7,$C7),MR!$A$6:$M$468,13,FALSE),0)</f>
        <v>0</v>
      </c>
      <c r="AF7" s="148">
        <f>_xlfn.IFNA(VLOOKUP(CONCATENATE($AF$5,$B7,$C7),'OG3'!$A$6:$M$500,13,FALSE),0)</f>
        <v>0</v>
      </c>
      <c r="AG7" s="148">
        <f>_xlfn.IFNA(VLOOKUP(CONCATENATE($AG$5,$B7,$C7),WEST!$A$6:$M$500,13,FALSE),0)</f>
        <v>0</v>
      </c>
      <c r="AH7" s="148">
        <f>_xlfn.IFNA(VLOOKUP(CONCATENATE($AH$5,$B7,$C7),'SER3'!$A$6:$M$500,13,FALSE),0)</f>
        <v>0</v>
      </c>
      <c r="AI7" s="148">
        <f>_xlfn.IFNA(VLOOKUP(CONCATENATE($AI$5,$B7,$C7),[4]DARD2!$A$6:$M$500,13,FALSE),0)</f>
        <v>0</v>
      </c>
      <c r="AJ7" s="148">
        <f>_xlfn.IFNA(VLOOKUP(CONCATENATE($AJ$5,$B7,$C7),'MUR2'!$A$6:$M$500,13,FALSE),0)</f>
        <v>0</v>
      </c>
      <c r="AK7" s="148">
        <f>_xlfn.IFNA(VLOOKUP(CONCATENATE($AK$5,$B7,$C7),RAS!$A$7:$M$501,13,FALSE),0)</f>
        <v>0</v>
      </c>
      <c r="AL7" s="148">
        <f>_xlfn.IFNA(VLOOKUP(CONCATENATE($AL$5,$B7,$C7),'ESP3'!$A$6:$M$500,13,FALSE),0)</f>
        <v>7</v>
      </c>
      <c r="AM7" s="148">
        <f>_xlfn.IFNA(VLOOKUP(CONCATENATE($AM$5,$B7,$C7),FEST!$A$6:$M$500,13,FALSE),0)</f>
        <v>0</v>
      </c>
      <c r="AN7" s="148"/>
      <c r="AO7" s="148"/>
      <c r="AP7" s="148"/>
      <c r="AQ7" s="148">
        <f>_xlfn.IFNA(VLOOKUP(CONCATENATE($AQ$5,$B7,$C7),SC!$A$6:$M$500,13,FALSE),0)</f>
        <v>10</v>
      </c>
      <c r="AR7" s="148">
        <f>_xlfn.IFNA(VLOOKUP(CONCATENATE($AR$5,$B7,$C7),SC!$A$6:$M$500,13,FALSE),0)</f>
        <v>0</v>
      </c>
      <c r="AS7" s="148">
        <f>_xlfn.IFNA(VLOOKUP(CONCATENATE($AS$5,$B7,$C7),SCSAT!$A$6:$M$528,13,FALSE),0)</f>
        <v>14</v>
      </c>
      <c r="AT7" s="148">
        <f>_xlfn.IFNA(VLOOKUP(CONCATENATE($AT$5,$B7,$C7),SCSAT!$A$6:$M$528,13,FALSE),0)</f>
        <v>0</v>
      </c>
      <c r="AU7" s="148">
        <f>_xlfn.IFNA(VLOOKUP(CONCATENATE($AU$5,$B7,$C7),SCSUN!$A$6:$M$500,13,FALSE),0)</f>
        <v>8</v>
      </c>
      <c r="AV7" s="148">
        <f>_xlfn.IFNA(VLOOKUP(CONCATENATE($AV$5,$B7,$C7),SCSUN!$A$6:$M$500,13,FALSE),0)</f>
        <v>0</v>
      </c>
      <c r="AW7" s="148"/>
      <c r="AX7" s="148"/>
      <c r="AY7" s="148"/>
      <c r="AZ7" s="148"/>
      <c r="BA7" s="148"/>
      <c r="BB7" s="148">
        <f>_xlfn.IFNA(VLOOKUP(CONCATENATE($BB$5,$B7,$C7),SCSAT!$A$6:$M$528,13,FALSE),0)</f>
        <v>0</v>
      </c>
      <c r="BC7" s="148">
        <f>_xlfn.IFNA(VLOOKUP(CONCATENATE($BC$5,$B7,$C7),SCSAT!$A$6:$M$528,13,FALSE),0)</f>
        <v>0</v>
      </c>
      <c r="BD7" s="148">
        <f>_xlfn.IFNA(VLOOKUP(CONCATENATE($BD$5,$B7,$C7),SCSAT!$A$6:$M$528,13,FALSE),0)</f>
        <v>0</v>
      </c>
      <c r="BE7" s="148">
        <f>_xlfn.IFNA(VLOOKUP(CONCATENATE($BE$5,$B7,$C7),SCSUN!$A$6:$M$500,13,FALSE),0)</f>
        <v>0</v>
      </c>
      <c r="BF7" s="148">
        <f>_xlfn.IFNA(VLOOKUP(CONCATENATE($BF$5,$B7,$C7),'MUR2'!$A$6:$M$60,13,FALSE),0)</f>
        <v>0</v>
      </c>
      <c r="BG7" s="148">
        <f>_xlfn.IFNA(VLOOKUP(CONCATENATE($BG$5,$B7,$C7),'MUR2'!$A$6:$M$100,13,FALSE),0)</f>
        <v>0</v>
      </c>
      <c r="BH7" s="148">
        <f>_xlfn.IFNA(VLOOKUP(CONCATENATE($BH$5,$B7,$C7),FEST!$A$6:$M$135,13,FALSE),0)</f>
        <v>0</v>
      </c>
      <c r="BI7" s="148">
        <f>_xlfn.IFNA(VLOOKUP(CONCATENATE($BI$5,$B7,$C7),FEST!$A$6:$M$133,13,FALSE),0)</f>
        <v>0</v>
      </c>
      <c r="BJ7" s="148">
        <f>_xlfn.IFNA(VLOOKUP(CONCATENATE($BJ$5,$B7,$C7),'DAR2'!$A$6:$M$133,13,FALSE),0)</f>
        <v>0</v>
      </c>
      <c r="BK7" s="148">
        <f>_xlfn.IFNA(VLOOKUP(CONCATENATE($BK$5,$B7,$C7),'CAP2'!$A$6:$M$135,13,FALSE),0)</f>
        <v>0</v>
      </c>
      <c r="BL7" s="148">
        <f>_xlfn.IFNA(VLOOKUP(CONCATENATE($BL$5,$B7,$C7),'OG3'!$A$6:$M$119,13,FALSE),0)</f>
        <v>0</v>
      </c>
      <c r="BM7" s="148">
        <f>_xlfn.IFNA(VLOOKUP(CONCATENATE($BM$5,$B7,$C7),'OG3'!$A$6:$M$119,13,FALSE),0)</f>
        <v>0</v>
      </c>
      <c r="BN7" s="148"/>
      <c r="BO7" s="148"/>
      <c r="BP7" s="354"/>
      <c r="BQ7" s="353"/>
      <c r="BR7" s="355"/>
      <c r="BS7" s="355"/>
      <c r="BT7" s="357"/>
      <c r="BU7" s="355"/>
      <c r="BV7" s="355"/>
      <c r="BW7" s="355"/>
      <c r="BX7" s="133"/>
    </row>
    <row r="8" spans="1:76" s="3" customFormat="1" x14ac:dyDescent="0.25">
      <c r="A8" s="774"/>
      <c r="B8" s="713" t="s">
        <v>106</v>
      </c>
      <c r="C8" s="720" t="s">
        <v>107</v>
      </c>
      <c r="D8" s="720" t="s">
        <v>108</v>
      </c>
      <c r="E8" s="720" t="s">
        <v>109</v>
      </c>
      <c r="F8" s="721">
        <v>45409</v>
      </c>
      <c r="G8" s="719">
        <v>15</v>
      </c>
      <c r="H8" s="717">
        <f t="shared" si="0"/>
        <v>2</v>
      </c>
      <c r="I8" s="718">
        <f t="shared" si="1"/>
        <v>20</v>
      </c>
      <c r="J8" s="719">
        <f t="shared" si="2"/>
        <v>3</v>
      </c>
      <c r="K8" s="147">
        <f>_xlfn.IFNA(VLOOKUP(CONCATENATE($K$5,$B8,$C8),'ESP1'!$A$6:$M$500,13,FALSE),0)</f>
        <v>0</v>
      </c>
      <c r="L8" s="148">
        <f>_xlfn.IFNA(VLOOKUP(CONCATENATE($L$5,$B8,$C8),[1]CAPE!$A$6:$M$500,13,FALSE),0)</f>
        <v>0</v>
      </c>
      <c r="M8" s="148">
        <f>_xlfn.IFNA(VLOOKUP(CONCATENATE($M$5,$B8,$C8),'SER1'!$A$6:$M$500,13,FALSE),0)</f>
        <v>0</v>
      </c>
      <c r="N8" s="148">
        <f>_xlfn.IFNA(VLOOKUP(CONCATENATE($N$5,$B8,$C8),'MUR1'!$A$6:$M$500,13,FALSE),0)</f>
        <v>0</v>
      </c>
      <c r="O8" s="148">
        <f>_xlfn.IFNA(VLOOKUP(CONCATENATE($O$5,$B8,$C8),BAL!$A$6:$M$500,13,FALSE),0)</f>
        <v>0</v>
      </c>
      <c r="P8" s="148">
        <f>_xlfn.IFNA(VLOOKUP(CONCATENATE($P$5,$B8,$C8),BAL!$A$6:$M$500,13,FALSE),0)</f>
        <v>0</v>
      </c>
      <c r="Q8" s="148">
        <f>_xlfn.IFNA(VLOOKUP(CONCATENATE($Q$5,$B8,$C8),BAL!$A$6:$M$500,13,FALSE),0)</f>
        <v>0</v>
      </c>
      <c r="R8" s="148">
        <f>_xlfn.IFNA(VLOOKUP(CONCATENATE($R$5,$B8,$C8),'OG1'!$A$6:$M$500,13,FALSE),0)</f>
        <v>0</v>
      </c>
      <c r="S8" s="148">
        <f>_xlfn.IFNA(VLOOKUP(CONCATENATE($S$5,$B8,$C8),'DRY1'!$A$6:$M$500,13,FALSE),0)</f>
        <v>0</v>
      </c>
      <c r="T8" s="148">
        <f>_xlfn.IFNA(VLOOKUP(CONCATENATE($T$5,$B8,$C8),[2]hor1!$A$6:$M$500,13,FALSE),0)</f>
        <v>0</v>
      </c>
      <c r="U8" s="148">
        <f>_xlfn.IFNA(VLOOKUP(CONCATENATE($U$5,$B8,$C8),'SER2'!$A$6:$M$534,13,FALSE),0)</f>
        <v>0</v>
      </c>
      <c r="V8" s="148">
        <f>_xlfn.IFNA(VLOOKUP(CONCATENATE($V$5,$B8,$C8),'SER2'!$A$6:$M$534,13,FALSE),0)</f>
        <v>0</v>
      </c>
      <c r="W8" s="148">
        <f>_xlfn.IFNA(VLOOKUP(CONCATENATE($W$5,$B8,$C8),[3]DAR1!$A$6:$M$500,13,FALSE),0)</f>
        <v>0</v>
      </c>
      <c r="X8" s="148">
        <f>_xlfn.IFNA(VLOOKUP(CONCATENATE($X$5,$B8,$C8),BEV!$A$6:$M$500,13,FALSE),0)</f>
        <v>0</v>
      </c>
      <c r="Y8" s="148">
        <f>_xlfn.IFNA(VLOOKUP(CONCATENATE($Y$5,$B8,$C8),'OG2'!$A$6:$M$500,13,FALSE),0)</f>
        <v>0</v>
      </c>
      <c r="Z8" s="148">
        <f>_xlfn.IFNA(VLOOKUP(CONCATENATE($Z$5,$B8,$C8),'OG2'!$A$6:$M$500,13,FALSE),0)</f>
        <v>0</v>
      </c>
      <c r="AA8" s="148">
        <f>_xlfn.IFNA(VLOOKUP(CONCATENATE($AA$5,$B8,$C8),'LOG1'!$A$6:$M$500,13,FALSE),0)</f>
        <v>0</v>
      </c>
      <c r="AB8" s="148">
        <f>_xlfn.IFNA(VLOOKUP(CONCATENATE($AB$5,$B8,$C8),'DRY2'!$A$6:$M$500,13,FALSE),0)</f>
        <v>0</v>
      </c>
      <c r="AC8" s="148">
        <f>_xlfn.IFNA(VLOOKUP(CONCATENATE($AC$5,$B8,$C8),'CAP2'!$A$6:$M$500,13,FALSE),0)</f>
        <v>0</v>
      </c>
      <c r="AD8" s="148">
        <f>_xlfn.IFNA(VLOOKUP(CONCATENATE($AD$5,$B8,$C8),'ESP2'!$A$6:$M$500,13,FALSE),0)</f>
        <v>0</v>
      </c>
      <c r="AE8" s="148">
        <f>_xlfn.IFNA(VLOOKUP(CONCATENATE($AE$5,$B8,$C8),MR!$A$6:$M$468,13,FALSE),0)</f>
        <v>0</v>
      </c>
      <c r="AF8" s="148">
        <f>_xlfn.IFNA(VLOOKUP(CONCATENATE($AF$5,$B8,$C8),'OG3'!$A$6:$M$500,13,FALSE),0)</f>
        <v>0</v>
      </c>
      <c r="AG8" s="148">
        <f>_xlfn.IFNA(VLOOKUP(CONCATENATE($AG$5,$B8,$C8),WEST!$A$6:$M$500,13,FALSE),0)</f>
        <v>0</v>
      </c>
      <c r="AH8" s="148">
        <f>_xlfn.IFNA(VLOOKUP(CONCATENATE($AH$5,$B8,$C8),'SER3'!$A$6:$M$500,13,FALSE),0)</f>
        <v>0</v>
      </c>
      <c r="AI8" s="148">
        <f>_xlfn.IFNA(VLOOKUP(CONCATENATE($AI$5,$B8,$C8),[4]DARD2!$A$6:$M$500,13,FALSE),0)</f>
        <v>0</v>
      </c>
      <c r="AJ8" s="148">
        <f>_xlfn.IFNA(VLOOKUP(CONCATENATE($AJ$5,$B8,$C8),'MUR2'!$A$6:$M$500,13,FALSE),0)</f>
        <v>0</v>
      </c>
      <c r="AK8" s="148">
        <f>_xlfn.IFNA(VLOOKUP(CONCATENATE($AK$5,$B8,$C8),RAS!$A$7:$M$501,13,FALSE),0)</f>
        <v>0</v>
      </c>
      <c r="AL8" s="148">
        <f>_xlfn.IFNA(VLOOKUP(CONCATENATE($AL$5,$B8,$C8),'ESP3'!$A$6:$M$500,13,FALSE),0)</f>
        <v>0</v>
      </c>
      <c r="AM8" s="148">
        <f>_xlfn.IFNA(VLOOKUP(CONCATENATE($AM$5,$B8,$C8),FEST!$A$6:$M$500,13,FALSE),0)</f>
        <v>0</v>
      </c>
      <c r="AN8" s="148"/>
      <c r="AO8" s="148"/>
      <c r="AP8" s="148"/>
      <c r="AQ8" s="148">
        <f>_xlfn.IFNA(VLOOKUP(CONCATENATE($AQ$5,$B8,$C8),SC!$A$6:$M$500,13,FALSE),0)</f>
        <v>8</v>
      </c>
      <c r="AR8" s="148">
        <f>_xlfn.IFNA(VLOOKUP(CONCATENATE($AR$5,$B8,$C8),SC!$A$6:$M$500,13,FALSE),0)</f>
        <v>0</v>
      </c>
      <c r="AS8" s="148">
        <f>_xlfn.IFNA(VLOOKUP(CONCATENATE($AS$5,$B8,$C8),SCSAT!$A$6:$M$528,13,FALSE),0)</f>
        <v>0</v>
      </c>
      <c r="AT8" s="148">
        <f>_xlfn.IFNA(VLOOKUP(CONCATENATE($AT$5,$B8,$C8),SCSAT!$A$6:$M$528,13,FALSE),0)</f>
        <v>12</v>
      </c>
      <c r="AU8" s="148">
        <f>_xlfn.IFNA(VLOOKUP(CONCATENATE($AU$5,$B8,$C8),SCSUN!$A$6:$M$500,13,FALSE),0)</f>
        <v>0</v>
      </c>
      <c r="AV8" s="148">
        <f>_xlfn.IFNA(VLOOKUP(CONCATENATE($AV$5,$B8,$C8),SCSUN!$A$6:$M$500,13,FALSE),0)</f>
        <v>0</v>
      </c>
      <c r="AW8" s="148"/>
      <c r="AX8" s="148"/>
      <c r="AY8" s="148"/>
      <c r="AZ8" s="148"/>
      <c r="BA8" s="148"/>
      <c r="BB8" s="148">
        <f>_xlfn.IFNA(VLOOKUP(CONCATENATE($BB$5,$B8,$C8),SCSAT!$A$6:$M$528,13,FALSE),0)</f>
        <v>0</v>
      </c>
      <c r="BC8" s="148">
        <f>_xlfn.IFNA(VLOOKUP(CONCATENATE($BC$5,$B8,$C8),SCSAT!$A$6:$M$528,13,FALSE),0)</f>
        <v>0</v>
      </c>
      <c r="BD8" s="148">
        <f>_xlfn.IFNA(VLOOKUP(CONCATENATE($BD$5,$B8,$C8),SCSAT!$A$6:$M$528,13,FALSE),0)</f>
        <v>0</v>
      </c>
      <c r="BE8" s="148">
        <f>_xlfn.IFNA(VLOOKUP(CONCATENATE($BE$5,$B8,$C8),SCSUN!$A$6:$M$500,13,FALSE),0)</f>
        <v>0</v>
      </c>
      <c r="BF8" s="148">
        <f>_xlfn.IFNA(VLOOKUP(CONCATENATE($BF$5,$B8,$C8),'MUR2'!$A$6:$M$60,13,FALSE),0)</f>
        <v>0</v>
      </c>
      <c r="BG8" s="148">
        <f>_xlfn.IFNA(VLOOKUP(CONCATENATE($BG$5,$B8,$C8),'MUR2'!$A$6:$M$100,13,FALSE),0)</f>
        <v>0</v>
      </c>
      <c r="BH8" s="148">
        <f>_xlfn.IFNA(VLOOKUP(CONCATENATE($BH$5,$B8,$C8),FEST!$A$6:$M$135,13,FALSE),0)</f>
        <v>0</v>
      </c>
      <c r="BI8" s="148">
        <f>_xlfn.IFNA(VLOOKUP(CONCATENATE($BI$5,$B8,$C8),FEST!$A$6:$M$133,13,FALSE),0)</f>
        <v>0</v>
      </c>
      <c r="BJ8" s="148">
        <f>_xlfn.IFNA(VLOOKUP(CONCATENATE($BJ$5,$B8,$C8),'DAR2'!$A$6:$M$133,13,FALSE),0)</f>
        <v>0</v>
      </c>
      <c r="BK8" s="148">
        <f>_xlfn.IFNA(VLOOKUP(CONCATENATE($BK$5,$B8,$C8),'CAP2'!$A$6:$M$135,13,FALSE),0)</f>
        <v>0</v>
      </c>
      <c r="BL8" s="148">
        <f>_xlfn.IFNA(VLOOKUP(CONCATENATE($BL$5,$B8,$C8),'OG3'!$A$6:$M$119,13,FALSE),0)</f>
        <v>0</v>
      </c>
      <c r="BM8" s="148">
        <f>_xlfn.IFNA(VLOOKUP(CONCATENATE($BM$5,$B8,$C8),'OG3'!$A$6:$M$119,13,FALSE),0)</f>
        <v>0</v>
      </c>
      <c r="BN8" s="148"/>
      <c r="BO8" s="148"/>
      <c r="BP8" s="354"/>
      <c r="BQ8" s="353"/>
      <c r="BR8" s="355"/>
      <c r="BS8" s="355"/>
      <c r="BT8" s="357"/>
      <c r="BU8" s="355"/>
      <c r="BV8" s="355"/>
      <c r="BW8" s="355"/>
      <c r="BX8" s="133"/>
    </row>
    <row r="9" spans="1:76" s="3" customFormat="1" x14ac:dyDescent="0.25">
      <c r="A9" s="774"/>
      <c r="B9" s="713" t="s">
        <v>952</v>
      </c>
      <c r="C9" s="720" t="s">
        <v>953</v>
      </c>
      <c r="D9" s="720" t="s">
        <v>953</v>
      </c>
      <c r="E9" s="720" t="s">
        <v>196</v>
      </c>
      <c r="F9" s="721">
        <v>45527</v>
      </c>
      <c r="G9" s="719">
        <v>22</v>
      </c>
      <c r="H9" s="717">
        <f t="shared" si="0"/>
        <v>2</v>
      </c>
      <c r="I9" s="718">
        <f t="shared" si="1"/>
        <v>8</v>
      </c>
      <c r="J9" s="719">
        <f t="shared" si="2"/>
        <v>4</v>
      </c>
      <c r="K9" s="147">
        <f>_xlfn.IFNA(VLOOKUP(CONCATENATE($K$5,$B9,$C9),'ESP1'!$A$6:$M$500,13,FALSE),0)</f>
        <v>0</v>
      </c>
      <c r="L9" s="148">
        <f>_xlfn.IFNA(VLOOKUP(CONCATENATE($L$5,$B9,$C9),[1]CAPE!$A$6:$M$500,13,FALSE),0)</f>
        <v>0</v>
      </c>
      <c r="M9" s="148">
        <f>_xlfn.IFNA(VLOOKUP(CONCATENATE($M$5,$B9,$C9),'SER1'!$A$6:$M$500,13,FALSE),0)</f>
        <v>0</v>
      </c>
      <c r="N9" s="148">
        <f>_xlfn.IFNA(VLOOKUP(CONCATENATE($N$5,$B9,$C9),'MUR1'!$A$6:$M$500,13,FALSE),0)</f>
        <v>0</v>
      </c>
      <c r="O9" s="148">
        <f>_xlfn.IFNA(VLOOKUP(CONCATENATE($O$5,$B9,$C9),BAL!$A$6:$M$500,13,FALSE),0)</f>
        <v>0</v>
      </c>
      <c r="P9" s="148">
        <f>_xlfn.IFNA(VLOOKUP(CONCATENATE($P$5,$B9,$C9),BAL!$A$6:$M$500,13,FALSE),0)</f>
        <v>0</v>
      </c>
      <c r="Q9" s="148">
        <f>_xlfn.IFNA(VLOOKUP(CONCATENATE($Q$5,$B9,$C9),BAL!$A$6:$M$500,13,FALSE),0)</f>
        <v>0</v>
      </c>
      <c r="R9" s="148">
        <f>_xlfn.IFNA(VLOOKUP(CONCATENATE($R$5,$B9,$C9),'OG1'!$A$6:$M$500,13,FALSE),0)</f>
        <v>0</v>
      </c>
      <c r="S9" s="148">
        <f>_xlfn.IFNA(VLOOKUP(CONCATENATE($S$5,$B9,$C9),'DRY1'!$A$6:$M$500,13,FALSE),0)</f>
        <v>0</v>
      </c>
      <c r="T9" s="148">
        <f>_xlfn.IFNA(VLOOKUP(CONCATENATE($T$5,$B9,$C9),[2]hor1!$A$6:$M$500,13,FALSE),0)</f>
        <v>0</v>
      </c>
      <c r="U9" s="148">
        <f>_xlfn.IFNA(VLOOKUP(CONCATENATE($U$5,$B9,$C9),'SER2'!$A$6:$M$534,13,FALSE),0)</f>
        <v>0</v>
      </c>
      <c r="V9" s="148">
        <f>_xlfn.IFNA(VLOOKUP(CONCATENATE($V$5,$B9,$C9),'SER2'!$A$6:$M$534,13,FALSE),0)</f>
        <v>0</v>
      </c>
      <c r="W9" s="148">
        <f>_xlfn.IFNA(VLOOKUP(CONCATENATE($W$5,$B9,$C9),[3]DAR1!$A$6:$M$500,13,FALSE),0)</f>
        <v>0</v>
      </c>
      <c r="X9" s="148">
        <f>_xlfn.IFNA(VLOOKUP(CONCATENATE($X$5,$B9,$C9),BEV!$A$6:$M$500,13,FALSE),0)</f>
        <v>0</v>
      </c>
      <c r="Y9" s="148">
        <f>_xlfn.IFNA(VLOOKUP(CONCATENATE($Y$5,$B9,$C9),'OG2'!$A$6:$M$500,13,FALSE),0)</f>
        <v>0</v>
      </c>
      <c r="Z9" s="148">
        <f>_xlfn.IFNA(VLOOKUP(CONCATENATE($Z$5,$B9,$C9),'OG2'!$A$6:$M$500,13,FALSE),0)</f>
        <v>0</v>
      </c>
      <c r="AA9" s="148">
        <f>_xlfn.IFNA(VLOOKUP(CONCATENATE($AA$5,$B9,$C9),'LOG1'!$A$6:$M$500,13,FALSE),0)</f>
        <v>0</v>
      </c>
      <c r="AB9" s="148">
        <f>_xlfn.IFNA(VLOOKUP(CONCATENATE($AB$5,$B9,$C9),'DRY2'!$A$6:$M$500,13,FALSE),0)</f>
        <v>0</v>
      </c>
      <c r="AC9" s="148">
        <f>_xlfn.IFNA(VLOOKUP(CONCATENATE($AC$5,$B9,$C9),'CAP2'!$A$6:$M$500,13,FALSE),0)</f>
        <v>0</v>
      </c>
      <c r="AD9" s="148">
        <f>_xlfn.IFNA(VLOOKUP(CONCATENATE($AD$5,$B9,$C9),'ESP2'!$A$6:$M$500,13,FALSE),0)</f>
        <v>0</v>
      </c>
      <c r="AE9" s="148">
        <f>_xlfn.IFNA(VLOOKUP(CONCATENATE($AE$5,$B9,$C9),MR!$A$6:$M$468,13,FALSE),0)</f>
        <v>0</v>
      </c>
      <c r="AF9" s="148">
        <f>_xlfn.IFNA(VLOOKUP(CONCATENATE($AF$5,$B9,$C9),'OG3'!$A$6:$M$500,13,FALSE),0)</f>
        <v>0</v>
      </c>
      <c r="AG9" s="148">
        <f>_xlfn.IFNA(VLOOKUP(CONCATENATE($AG$5,$B9,$C9),WEST!$A$6:$M$500,13,FALSE),0)</f>
        <v>0</v>
      </c>
      <c r="AH9" s="148">
        <f>_xlfn.IFNA(VLOOKUP(CONCATENATE($AH$5,$B9,$C9),'SER3'!$A$6:$M$500,13,FALSE),0)</f>
        <v>0</v>
      </c>
      <c r="AI9" s="148">
        <f>_xlfn.IFNA(VLOOKUP(CONCATENATE($AI$5,$B9,$C9),[4]DARD2!$A$6:$M$500,13,FALSE),0)</f>
        <v>0</v>
      </c>
      <c r="AJ9" s="148">
        <f>_xlfn.IFNA(VLOOKUP(CONCATENATE($AJ$5,$B9,$C9),'MUR2'!$A$6:$M$500,13,FALSE),0)</f>
        <v>0</v>
      </c>
      <c r="AK9" s="148">
        <f>_xlfn.IFNA(VLOOKUP(CONCATENATE($AK$5,$B9,$C9),RAS!$A$7:$M$501,13,FALSE),0)</f>
        <v>0</v>
      </c>
      <c r="AL9" s="148">
        <f>_xlfn.IFNA(VLOOKUP(CONCATENATE($AL$5,$B9,$C9),'ESP3'!$A$6:$M$500,13,FALSE),0)</f>
        <v>0</v>
      </c>
      <c r="AM9" s="148">
        <f>_xlfn.IFNA(VLOOKUP(CONCATENATE($AM$5,$B9,$C9),FEST!$A$6:$M$500,13,FALSE),0)</f>
        <v>0</v>
      </c>
      <c r="AN9" s="148"/>
      <c r="AO9" s="148"/>
      <c r="AP9" s="148"/>
      <c r="AQ9" s="148">
        <f>_xlfn.IFNA(VLOOKUP(CONCATENATE($AQ$5,$B9,$C9),SC!$A$6:$M$500,13,FALSE),0)</f>
        <v>0</v>
      </c>
      <c r="AR9" s="148">
        <f>_xlfn.IFNA(VLOOKUP(CONCATENATE($AR$5,$B9,$C9),SC!$A$6:$M$500,13,FALSE),0)</f>
        <v>0</v>
      </c>
      <c r="AS9" s="148">
        <f>_xlfn.IFNA(VLOOKUP(CONCATENATE($AS$5,$B9,$C9),SCSAT!$A$6:$M$528,13,FALSE),0)</f>
        <v>4</v>
      </c>
      <c r="AT9" s="148">
        <f>_xlfn.IFNA(VLOOKUP(CONCATENATE($AT$5,$B9,$C9),SCSAT!$A$6:$M$528,13,FALSE),0)</f>
        <v>0</v>
      </c>
      <c r="AU9" s="148">
        <f>_xlfn.IFNA(VLOOKUP(CONCATENATE($AU$5,$B9,$C9),SCSUN!$A$6:$M$500,13,FALSE),0)</f>
        <v>4</v>
      </c>
      <c r="AV9" s="148">
        <f>_xlfn.IFNA(VLOOKUP(CONCATENATE($AV$5,$B9,$C9),SCSUN!$A$6:$M$500,13,FALSE),0)</f>
        <v>0</v>
      </c>
      <c r="AW9" s="148"/>
      <c r="AX9" s="148"/>
      <c r="AY9" s="148"/>
      <c r="AZ9" s="148"/>
      <c r="BA9" s="148"/>
      <c r="BB9" s="148">
        <f>_xlfn.IFNA(VLOOKUP(CONCATENATE($BB$5,$B9,$C9),SCSAT!$A$6:$M$528,13,FALSE),0)</f>
        <v>0</v>
      </c>
      <c r="BC9" s="148">
        <f>_xlfn.IFNA(VLOOKUP(CONCATENATE($BC$5,$B9,$C9),SCSAT!$A$6:$M$528,13,FALSE),0)</f>
        <v>0</v>
      </c>
      <c r="BD9" s="148">
        <f>_xlfn.IFNA(VLOOKUP(CONCATENATE($BD$5,$B9,$C9),SCSAT!$A$6:$M$528,13,FALSE),0)</f>
        <v>0</v>
      </c>
      <c r="BE9" s="148">
        <f>_xlfn.IFNA(VLOOKUP(CONCATENATE($BE$5,$B9,$C9),SCSUN!$A$6:$M$500,13,FALSE),0)</f>
        <v>0</v>
      </c>
      <c r="BF9" s="148">
        <f>_xlfn.IFNA(VLOOKUP(CONCATENATE($BF$5,$B9,$C9),'MUR2'!$A$6:$M$60,13,FALSE),0)</f>
        <v>0</v>
      </c>
      <c r="BG9" s="148">
        <f>_xlfn.IFNA(VLOOKUP(CONCATENATE($BG$5,$B9,$C9),'MUR2'!$A$6:$M$100,13,FALSE),0)</f>
        <v>0</v>
      </c>
      <c r="BH9" s="148">
        <f>_xlfn.IFNA(VLOOKUP(CONCATENATE($BH$5,$B9,$C9),FEST!$A$6:$M$135,13,FALSE),0)</f>
        <v>0</v>
      </c>
      <c r="BI9" s="148">
        <f>_xlfn.IFNA(VLOOKUP(CONCATENATE($BI$5,$B9,$C9),FEST!$A$6:$M$133,13,FALSE),0)</f>
        <v>0</v>
      </c>
      <c r="BJ9" s="148">
        <f>_xlfn.IFNA(VLOOKUP(CONCATENATE($BJ$5,$B9,$C9),'DAR2'!$A$6:$M$133,13,FALSE),0)</f>
        <v>0</v>
      </c>
      <c r="BK9" s="148">
        <f>_xlfn.IFNA(VLOOKUP(CONCATENATE($BK$5,$B9,$C9),'CAP2'!$A$6:$M$135,13,FALSE),0)</f>
        <v>0</v>
      </c>
      <c r="BL9" s="148">
        <f>_xlfn.IFNA(VLOOKUP(CONCATENATE($BL$5,$B9,$C9),'OG3'!$A$6:$M$119,13,FALSE),0)</f>
        <v>0</v>
      </c>
      <c r="BM9" s="148">
        <f>_xlfn.IFNA(VLOOKUP(CONCATENATE($BM$5,$B9,$C9),'OG3'!$A$6:$M$119,13,FALSE),0)</f>
        <v>0</v>
      </c>
      <c r="BN9" s="148"/>
      <c r="BO9" s="148"/>
      <c r="BP9" s="354"/>
      <c r="BQ9" s="353"/>
      <c r="BR9" s="355"/>
      <c r="BS9" s="355"/>
      <c r="BT9" s="357"/>
      <c r="BU9" s="355"/>
      <c r="BV9" s="355"/>
      <c r="BW9" s="355"/>
      <c r="BX9" s="133"/>
    </row>
    <row r="10" spans="1:76" s="3" customFormat="1" x14ac:dyDescent="0.25">
      <c r="A10" s="774"/>
      <c r="B10" s="142" t="s">
        <v>97</v>
      </c>
      <c r="C10" s="149" t="s">
        <v>98</v>
      </c>
      <c r="D10" s="149" t="s">
        <v>98</v>
      </c>
      <c r="E10" s="149" t="s">
        <v>99</v>
      </c>
      <c r="F10" s="150">
        <v>45438</v>
      </c>
      <c r="G10" s="146">
        <v>16</v>
      </c>
      <c r="H10" s="144">
        <f t="shared" si="0"/>
        <v>0</v>
      </c>
      <c r="I10" s="145">
        <f t="shared" si="1"/>
        <v>0</v>
      </c>
      <c r="J10" s="146">
        <f t="shared" si="2"/>
        <v>5</v>
      </c>
      <c r="K10" s="147">
        <f>_xlfn.IFNA(VLOOKUP(CONCATENATE($K$5,$B10,$C10),'ESP1'!$A$6:$M$500,13,FALSE),0)</f>
        <v>0</v>
      </c>
      <c r="L10" s="148">
        <f>_xlfn.IFNA(VLOOKUP(CONCATENATE($L$5,$B10,$C10),[1]CAPE!$A$6:$M$500,13,FALSE),0)</f>
        <v>0</v>
      </c>
      <c r="M10" s="148">
        <f>_xlfn.IFNA(VLOOKUP(CONCATENATE($M$5,$B10,$C10),'SER1'!$A$6:$M$500,13,FALSE),0)</f>
        <v>0</v>
      </c>
      <c r="N10" s="148">
        <f>_xlfn.IFNA(VLOOKUP(CONCATENATE($N$5,$B10,$C10),'MUR1'!$A$6:$M$500,13,FALSE),0)</f>
        <v>0</v>
      </c>
      <c r="O10" s="148">
        <f>_xlfn.IFNA(VLOOKUP(CONCATENATE($O$5,$B10,$C10),BAL!$A$6:$M$500,13,FALSE),0)</f>
        <v>0</v>
      </c>
      <c r="P10" s="148">
        <f>_xlfn.IFNA(VLOOKUP(CONCATENATE($P$5,$B10,$C10),BAL!$A$6:$M$500,13,FALSE),0)</f>
        <v>0</v>
      </c>
      <c r="Q10" s="148">
        <f>_xlfn.IFNA(VLOOKUP(CONCATENATE($Q$5,$B10,$C10),BAL!$A$6:$M$500,13,FALSE),0)</f>
        <v>0</v>
      </c>
      <c r="R10" s="148">
        <f>_xlfn.IFNA(VLOOKUP(CONCATENATE($R$5,$B10,$C10),'OG1'!$A$6:$M$500,13,FALSE),0)</f>
        <v>0</v>
      </c>
      <c r="S10" s="148">
        <f>_xlfn.IFNA(VLOOKUP(CONCATENATE($S$5,$B10,$C10),'DRY1'!$A$6:$M$500,13,FALSE),0)</f>
        <v>0</v>
      </c>
      <c r="T10" s="148">
        <f>_xlfn.IFNA(VLOOKUP(CONCATENATE($T$5,$B10,$C10),[2]hor1!$A$6:$M$500,13,FALSE),0)</f>
        <v>0</v>
      </c>
      <c r="U10" s="148">
        <f>_xlfn.IFNA(VLOOKUP(CONCATENATE($U$5,$B10,$C10),'SER2'!$A$6:$M$534,13,FALSE),0)</f>
        <v>0</v>
      </c>
      <c r="V10" s="148">
        <f>_xlfn.IFNA(VLOOKUP(CONCATENATE($V$5,$B10,$C10),'SER2'!$A$6:$M$534,13,FALSE),0)</f>
        <v>0</v>
      </c>
      <c r="W10" s="148">
        <f>_xlfn.IFNA(VLOOKUP(CONCATENATE($W$5,$B10,$C10),[3]DAR1!$A$6:$M$500,13,FALSE),0)</f>
        <v>0</v>
      </c>
      <c r="X10" s="148">
        <f>_xlfn.IFNA(VLOOKUP(CONCATENATE($X$5,$B10,$C10),BEV!$A$6:$M$500,13,FALSE),0)</f>
        <v>0</v>
      </c>
      <c r="Y10" s="148">
        <f>_xlfn.IFNA(VLOOKUP(CONCATENATE($Y$5,$B10,$C10),'OG2'!$A$6:$M$500,13,FALSE),0)</f>
        <v>0</v>
      </c>
      <c r="Z10" s="148">
        <f>_xlfn.IFNA(VLOOKUP(CONCATENATE($Z$5,$B10,$C10),'OG2'!$A$6:$M$500,13,FALSE),0)</f>
        <v>0</v>
      </c>
      <c r="AA10" s="148">
        <f>_xlfn.IFNA(VLOOKUP(CONCATENATE($AA$5,$B10,$C10),'LOG1'!$A$6:$M$500,13,FALSE),0)</f>
        <v>0</v>
      </c>
      <c r="AB10" s="148">
        <f>_xlfn.IFNA(VLOOKUP(CONCATENATE($AB$5,$B10,$C10),'DRY2'!$A$6:$M$500,13,FALSE),0)</f>
        <v>0</v>
      </c>
      <c r="AC10" s="148">
        <f>_xlfn.IFNA(VLOOKUP(CONCATENATE($AC$5,$B10,$C10),'CAP2'!$A$6:$M$500,13,FALSE),0)</f>
        <v>0</v>
      </c>
      <c r="AD10" s="148">
        <f>_xlfn.IFNA(VLOOKUP(CONCATENATE($AD$5,$B10,$C10),'ESP2'!$A$6:$M$500,13,FALSE),0)</f>
        <v>0</v>
      </c>
      <c r="AE10" s="148">
        <f>_xlfn.IFNA(VLOOKUP(CONCATENATE($AE$5,$B10,$C10),MR!$A$6:$M$468,13,FALSE),0)</f>
        <v>0</v>
      </c>
      <c r="AF10" s="148">
        <f>_xlfn.IFNA(VLOOKUP(CONCATENATE($AF$5,$B10,$C10),'OG3'!$A$6:$M$500,13,FALSE),0)</f>
        <v>0</v>
      </c>
      <c r="AG10" s="148">
        <f>_xlfn.IFNA(VLOOKUP(CONCATENATE($AG$5,$B10,$C10),WEST!$A$6:$M$500,13,FALSE),0)</f>
        <v>0</v>
      </c>
      <c r="AH10" s="148">
        <f>_xlfn.IFNA(VLOOKUP(CONCATENATE($AH$5,$B10,$C10),'SER3'!$A$6:$M$500,13,FALSE),0)</f>
        <v>0</v>
      </c>
      <c r="AI10" s="148">
        <f>_xlfn.IFNA(VLOOKUP(CONCATENATE($AI$5,$B10,$C10),[4]DARD2!$A$6:$M$500,13,FALSE),0)</f>
        <v>0</v>
      </c>
      <c r="AJ10" s="148">
        <f>_xlfn.IFNA(VLOOKUP(CONCATENATE($AJ$5,$B10,$C10),'MUR2'!$A$6:$M$500,13,FALSE),0)</f>
        <v>0</v>
      </c>
      <c r="AK10" s="148">
        <f>_xlfn.IFNA(VLOOKUP(CONCATENATE($AK$5,$B10,$C10),RAS!$A$7:$M$501,13,FALSE),0)</f>
        <v>0</v>
      </c>
      <c r="AL10" s="148">
        <f>_xlfn.IFNA(VLOOKUP(CONCATENATE($AL$5,$B10,$C10),'ESP3'!$A$6:$M$500,13,FALSE),0)</f>
        <v>0</v>
      </c>
      <c r="AM10" s="148">
        <f>_xlfn.IFNA(VLOOKUP(CONCATENATE($AM$5,$B10,$C10),FEST!$A$6:$M$500,13,FALSE),0)</f>
        <v>0</v>
      </c>
      <c r="AN10" s="148"/>
      <c r="AO10" s="148"/>
      <c r="AP10" s="148"/>
      <c r="AQ10" s="148">
        <f>_xlfn.IFNA(VLOOKUP(CONCATENATE($AQ$5,$B10,$C10),SC!$A$6:$M$500,13,FALSE),0)</f>
        <v>0</v>
      </c>
      <c r="AR10" s="148">
        <f>_xlfn.IFNA(VLOOKUP(CONCATENATE($AR$5,$B10,$C10),SC!$A$6:$M$500,13,FALSE),0)</f>
        <v>0</v>
      </c>
      <c r="AS10" s="148">
        <f>_xlfn.IFNA(VLOOKUP(CONCATENATE($AS$5,$B10,$C10),SCSAT!$A$6:$M$528,13,FALSE),0)</f>
        <v>0</v>
      </c>
      <c r="AT10" s="148">
        <f>_xlfn.IFNA(VLOOKUP(CONCATENATE($AT$5,$B10,$C10),SCSAT!$A$6:$M$528,13,FALSE),0)</f>
        <v>0</v>
      </c>
      <c r="AU10" s="148">
        <f>_xlfn.IFNA(VLOOKUP(CONCATENATE($AU$5,$B10,$C10),SCSUN!$A$6:$M$500,13,FALSE),0)</f>
        <v>0</v>
      </c>
      <c r="AV10" s="148">
        <f>_xlfn.IFNA(VLOOKUP(CONCATENATE($AV$5,$B10,$C10),SCSUN!$A$6:$M$500,13,FALSE),0)</f>
        <v>0</v>
      </c>
      <c r="AW10" s="148"/>
      <c r="AX10" s="148"/>
      <c r="AY10" s="148"/>
      <c r="AZ10" s="148"/>
      <c r="BA10" s="148"/>
      <c r="BB10" s="148">
        <f>_xlfn.IFNA(VLOOKUP(CONCATENATE($BB$5,$B10,$C10),SCSAT!$A$6:$M$528,13,FALSE),0)</f>
        <v>0</v>
      </c>
      <c r="BC10" s="148">
        <f>_xlfn.IFNA(VLOOKUP(CONCATENATE($BC$5,$B10,$C10),SCSAT!$A$6:$M$528,13,FALSE),0)</f>
        <v>0</v>
      </c>
      <c r="BD10" s="148">
        <f>_xlfn.IFNA(VLOOKUP(CONCATENATE($BD$5,$B10,$C10),SCSAT!$A$6:$M$528,13,FALSE),0)</f>
        <v>0</v>
      </c>
      <c r="BE10" s="148">
        <f>_xlfn.IFNA(VLOOKUP(CONCATENATE($BE$5,$B10,$C10),SCSUN!$A$6:$M$500,13,FALSE),0)</f>
        <v>0</v>
      </c>
      <c r="BF10" s="148">
        <f>_xlfn.IFNA(VLOOKUP(CONCATENATE($BF$5,$B10,$C10),'MUR2'!$A$6:$M$60,13,FALSE),0)</f>
        <v>0</v>
      </c>
      <c r="BG10" s="148">
        <f>_xlfn.IFNA(VLOOKUP(CONCATENATE($BG$5,$B10,$C10),'MUR2'!$A$6:$M$100,13,FALSE),0)</f>
        <v>0</v>
      </c>
      <c r="BH10" s="148">
        <f>_xlfn.IFNA(VLOOKUP(CONCATENATE($BH$5,$B10,$C10),FEST!$A$6:$M$135,13,FALSE),0)</f>
        <v>0</v>
      </c>
      <c r="BI10" s="148">
        <f>_xlfn.IFNA(VLOOKUP(CONCATENATE($BI$5,$B10,$C10),FEST!$A$6:$M$133,13,FALSE),0)</f>
        <v>0</v>
      </c>
      <c r="BJ10" s="148">
        <f>_xlfn.IFNA(VLOOKUP(CONCATENATE($BJ$5,$B10,$C10),'DAR2'!$A$6:$M$133,13,FALSE),0)</f>
        <v>0</v>
      </c>
      <c r="BK10" s="148">
        <f>_xlfn.IFNA(VLOOKUP(CONCATENATE($BK$5,$B10,$C10),'CAP2'!$A$6:$M$135,13,FALSE),0)</f>
        <v>0</v>
      </c>
      <c r="BL10" s="148">
        <f>_xlfn.IFNA(VLOOKUP(CONCATENATE($BL$5,$B10,$C10),'OG3'!$A$6:$M$119,13,FALSE),0)</f>
        <v>0</v>
      </c>
      <c r="BM10" s="148">
        <f>_xlfn.IFNA(VLOOKUP(CONCATENATE($BM$5,$B10,$C10),'OG3'!$A$6:$M$119,13,FALSE),0)</f>
        <v>0</v>
      </c>
      <c r="BN10" s="148"/>
      <c r="BO10" s="148"/>
      <c r="BP10" s="354"/>
      <c r="BQ10" s="353"/>
      <c r="BR10" s="355"/>
      <c r="BS10" s="355"/>
      <c r="BT10" s="357"/>
      <c r="BU10" s="355"/>
      <c r="BV10" s="355"/>
      <c r="BW10" s="355"/>
      <c r="BX10" s="133"/>
    </row>
    <row r="11" spans="1:76" s="3" customFormat="1" x14ac:dyDescent="0.25">
      <c r="A11" s="774"/>
      <c r="B11" s="142" t="s">
        <v>101</v>
      </c>
      <c r="C11" s="149" t="s">
        <v>919</v>
      </c>
      <c r="D11" s="149"/>
      <c r="E11" s="149" t="s">
        <v>102</v>
      </c>
      <c r="F11" s="150">
        <v>45368</v>
      </c>
      <c r="G11" s="146">
        <v>24</v>
      </c>
      <c r="H11" s="144">
        <f t="shared" si="0"/>
        <v>0</v>
      </c>
      <c r="I11" s="145">
        <f t="shared" si="1"/>
        <v>0</v>
      </c>
      <c r="J11" s="146">
        <f t="shared" si="2"/>
        <v>5</v>
      </c>
      <c r="K11" s="147">
        <f>_xlfn.IFNA(VLOOKUP(CONCATENATE($K$5,$B11,$C11),'ESP1'!$A$6:$M$500,13,FALSE),0)</f>
        <v>0</v>
      </c>
      <c r="L11" s="148">
        <f>_xlfn.IFNA(VLOOKUP(CONCATENATE($L$5,$B11,$C11),[1]CAPE!$A$6:$M$500,13,FALSE),0)</f>
        <v>0</v>
      </c>
      <c r="M11" s="148">
        <f>_xlfn.IFNA(VLOOKUP(CONCATENATE($M$5,$B11,$C11),'SER1'!$A$6:$M$500,13,FALSE),0)</f>
        <v>0</v>
      </c>
      <c r="N11" s="148">
        <f>_xlfn.IFNA(VLOOKUP(CONCATENATE($N$5,$B11,$C11),'MUR1'!$A$6:$M$500,13,FALSE),0)</f>
        <v>0</v>
      </c>
      <c r="O11" s="148">
        <f>_xlfn.IFNA(VLOOKUP(CONCATENATE($O$5,$B11,$C11),BAL!$A$6:$M$500,13,FALSE),0)</f>
        <v>0</v>
      </c>
      <c r="P11" s="148">
        <f>_xlfn.IFNA(VLOOKUP(CONCATENATE($P$5,$B11,$C11),BAL!$A$6:$M$500,13,FALSE),0)</f>
        <v>0</v>
      </c>
      <c r="Q11" s="148">
        <f>_xlfn.IFNA(VLOOKUP(CONCATENATE($Q$5,$B11,$C11),BAL!$A$6:$M$500,13,FALSE),0)</f>
        <v>0</v>
      </c>
      <c r="R11" s="148">
        <f>_xlfn.IFNA(VLOOKUP(CONCATENATE($R$5,$B11,$C11),'OG1'!$A$6:$M$500,13,FALSE),0)</f>
        <v>0</v>
      </c>
      <c r="S11" s="148">
        <f>_xlfn.IFNA(VLOOKUP(CONCATENATE($S$5,$B11,$C11),'DRY1'!$A$6:$M$500,13,FALSE),0)</f>
        <v>0</v>
      </c>
      <c r="T11" s="148">
        <f>_xlfn.IFNA(VLOOKUP(CONCATENATE($T$5,$B11,$C11),[2]hor1!$A$6:$M$500,13,FALSE),0)</f>
        <v>0</v>
      </c>
      <c r="U11" s="148">
        <f>_xlfn.IFNA(VLOOKUP(CONCATENATE($U$5,$B11,$C11),'SER2'!$A$6:$M$534,13,FALSE),0)</f>
        <v>0</v>
      </c>
      <c r="V11" s="148">
        <f>_xlfn.IFNA(VLOOKUP(CONCATENATE($V$5,$B11,$C11),'SER2'!$A$6:$M$534,13,FALSE),0)</f>
        <v>0</v>
      </c>
      <c r="W11" s="148">
        <f>_xlfn.IFNA(VLOOKUP(CONCATENATE($W$5,$B11,$C11),[3]DAR1!$A$6:$M$500,13,FALSE),0)</f>
        <v>0</v>
      </c>
      <c r="X11" s="148">
        <f>_xlfn.IFNA(VLOOKUP(CONCATENATE($X$5,$B11,$C11),BEV!$A$6:$M$500,13,FALSE),0)</f>
        <v>0</v>
      </c>
      <c r="Y11" s="148">
        <f>_xlfn.IFNA(VLOOKUP(CONCATENATE($Y$5,$B11,$C11),'OG2'!$A$6:$M$500,13,FALSE),0)</f>
        <v>0</v>
      </c>
      <c r="Z11" s="148">
        <f>_xlfn.IFNA(VLOOKUP(CONCATENATE($Z$5,$B11,$C11),'OG2'!$A$6:$M$500,13,FALSE),0)</f>
        <v>0</v>
      </c>
      <c r="AA11" s="148">
        <f>_xlfn.IFNA(VLOOKUP(CONCATENATE($AA$5,$B11,$C11),'LOG1'!$A$6:$M$500,13,FALSE),0)</f>
        <v>0</v>
      </c>
      <c r="AB11" s="148">
        <f>_xlfn.IFNA(VLOOKUP(CONCATENATE($AB$5,$B11,$C11),'DRY2'!$A$6:$M$500,13,FALSE),0)</f>
        <v>0</v>
      </c>
      <c r="AC11" s="148">
        <f>_xlfn.IFNA(VLOOKUP(CONCATENATE($AC$5,$B11,$C11),'CAP2'!$A$6:$M$500,13,FALSE),0)</f>
        <v>0</v>
      </c>
      <c r="AD11" s="148">
        <f>_xlfn.IFNA(VLOOKUP(CONCATENATE($AD$5,$B11,$C11),'ESP2'!$A$6:$M$500,13,FALSE),0)</f>
        <v>0</v>
      </c>
      <c r="AE11" s="148">
        <f>_xlfn.IFNA(VLOOKUP(CONCATENATE($AE$5,$B11,$C11),MR!$A$6:$M$468,13,FALSE),0)</f>
        <v>0</v>
      </c>
      <c r="AF11" s="148">
        <f>_xlfn.IFNA(VLOOKUP(CONCATENATE($AF$5,$B11,$C11),'OG3'!$A$6:$M$500,13,FALSE),0)</f>
        <v>0</v>
      </c>
      <c r="AG11" s="148">
        <f>_xlfn.IFNA(VLOOKUP(CONCATENATE($AG$5,$B11,$C11),WEST!$A$6:$M$500,13,FALSE),0)</f>
        <v>0</v>
      </c>
      <c r="AH11" s="148">
        <f>_xlfn.IFNA(VLOOKUP(CONCATENATE($AH$5,$B11,$C11),'SER3'!$A$6:$M$500,13,FALSE),0)</f>
        <v>0</v>
      </c>
      <c r="AI11" s="148">
        <f>_xlfn.IFNA(VLOOKUP(CONCATENATE($AI$5,$B11,$C11),[4]DARD2!$A$6:$M$500,13,FALSE),0)</f>
        <v>0</v>
      </c>
      <c r="AJ11" s="148">
        <f>_xlfn.IFNA(VLOOKUP(CONCATENATE($AJ$5,$B11,$C11),'MUR2'!$A$6:$M$500,13,FALSE),0)</f>
        <v>0</v>
      </c>
      <c r="AK11" s="148">
        <f>_xlfn.IFNA(VLOOKUP(CONCATENATE($AK$5,$B11,$C11),RAS!$A$7:$M$501,13,FALSE),0)</f>
        <v>0</v>
      </c>
      <c r="AL11" s="148">
        <f>_xlfn.IFNA(VLOOKUP(CONCATENATE($AL$5,$B11,$C11),'ESP3'!$A$6:$M$500,13,FALSE),0)</f>
        <v>0</v>
      </c>
      <c r="AM11" s="148">
        <f>_xlfn.IFNA(VLOOKUP(CONCATENATE($AM$5,$B11,$C11),FEST!$A$6:$M$500,13,FALSE),0)</f>
        <v>0</v>
      </c>
      <c r="AN11" s="148"/>
      <c r="AO11" s="148"/>
      <c r="AP11" s="148"/>
      <c r="AQ11" s="148">
        <f>_xlfn.IFNA(VLOOKUP(CONCATENATE($AQ$5,$B11,$C11),SC!$A$6:$M$500,13,FALSE),0)</f>
        <v>0</v>
      </c>
      <c r="AR11" s="148">
        <f>_xlfn.IFNA(VLOOKUP(CONCATENATE($AR$5,$B11,$C11),SC!$A$6:$M$500,13,FALSE),0)</f>
        <v>0</v>
      </c>
      <c r="AS11" s="148">
        <f>_xlfn.IFNA(VLOOKUP(CONCATENATE($AS$5,$B11,$C11),SCSAT!$A$6:$M$528,13,FALSE),0)</f>
        <v>0</v>
      </c>
      <c r="AT11" s="148">
        <f>_xlfn.IFNA(VLOOKUP(CONCATENATE($AT$5,$B11,$C11),SCSAT!$A$6:$M$528,13,FALSE),0)</f>
        <v>0</v>
      </c>
      <c r="AU11" s="148">
        <f>_xlfn.IFNA(VLOOKUP(CONCATENATE($AU$5,$B11,$C11),SCSUN!$A$6:$M$500,13,FALSE),0)</f>
        <v>0</v>
      </c>
      <c r="AV11" s="148">
        <f>_xlfn.IFNA(VLOOKUP(CONCATENATE($AV$5,$B11,$C11),SCSUN!$A$6:$M$500,13,FALSE),0)</f>
        <v>0</v>
      </c>
      <c r="AW11" s="148"/>
      <c r="AX11" s="148"/>
      <c r="AY11" s="148"/>
      <c r="AZ11" s="148"/>
      <c r="BA11" s="148"/>
      <c r="BB11" s="148">
        <f>_xlfn.IFNA(VLOOKUP(CONCATENATE($BB$5,$B11,$C11),SCSAT!$A$6:$M$528,13,FALSE),0)</f>
        <v>0</v>
      </c>
      <c r="BC11" s="148">
        <f>_xlfn.IFNA(VLOOKUP(CONCATENATE($BC$5,$B11,$C11),SCSAT!$A$6:$M$528,13,FALSE),0)</f>
        <v>0</v>
      </c>
      <c r="BD11" s="148">
        <f>_xlfn.IFNA(VLOOKUP(CONCATENATE($BD$5,$B11,$C11),SCSAT!$A$6:$M$528,13,FALSE),0)</f>
        <v>0</v>
      </c>
      <c r="BE11" s="148">
        <f>_xlfn.IFNA(VLOOKUP(CONCATENATE($BE$5,$B11,$C11),SCSUN!$A$6:$M$500,13,FALSE),0)</f>
        <v>0</v>
      </c>
      <c r="BF11" s="148">
        <f>_xlfn.IFNA(VLOOKUP(CONCATENATE($BF$5,$B11,$C11),'MUR2'!$A$6:$M$60,13,FALSE),0)</f>
        <v>0</v>
      </c>
      <c r="BG11" s="148">
        <f>_xlfn.IFNA(VLOOKUP(CONCATENATE($BG$5,$B11,$C11),'MUR2'!$A$6:$M$100,13,FALSE),0)</f>
        <v>0</v>
      </c>
      <c r="BH11" s="148">
        <f>_xlfn.IFNA(VLOOKUP(CONCATENATE($BH$5,$B11,$C11),FEST!$A$6:$M$135,13,FALSE),0)</f>
        <v>0</v>
      </c>
      <c r="BI11" s="148">
        <f>_xlfn.IFNA(VLOOKUP(CONCATENATE($BI$5,$B11,$C11),FEST!$A$6:$M$133,13,FALSE),0)</f>
        <v>0</v>
      </c>
      <c r="BJ11" s="148">
        <f>_xlfn.IFNA(VLOOKUP(CONCATENATE($BJ$5,$B11,$C11),'DAR2'!$A$6:$M$133,13,FALSE),0)</f>
        <v>0</v>
      </c>
      <c r="BK11" s="148">
        <f>_xlfn.IFNA(VLOOKUP(CONCATENATE($BK$5,$B11,$C11),'CAP2'!$A$6:$M$135,13,FALSE),0)</f>
        <v>0</v>
      </c>
      <c r="BL11" s="148">
        <f>_xlfn.IFNA(VLOOKUP(CONCATENATE($BL$5,$B11,$C11),'OG3'!$A$6:$M$119,13,FALSE),0)</f>
        <v>0</v>
      </c>
      <c r="BM11" s="148">
        <f>_xlfn.IFNA(VLOOKUP(CONCATENATE($BM$5,$B11,$C11),'OG3'!$A$6:$M$119,13,FALSE),0)</f>
        <v>0</v>
      </c>
      <c r="BN11" s="148"/>
      <c r="BO11" s="148"/>
      <c r="BP11" s="354"/>
      <c r="BQ11" s="353"/>
      <c r="BR11" s="355"/>
      <c r="BS11" s="355"/>
      <c r="BT11" s="357"/>
      <c r="BU11" s="355"/>
      <c r="BV11" s="355"/>
      <c r="BW11" s="355"/>
      <c r="BX11" s="133"/>
    </row>
    <row r="12" spans="1:76" s="3" customFormat="1" x14ac:dyDescent="0.25">
      <c r="A12" s="774"/>
      <c r="B12" s="142" t="s">
        <v>103</v>
      </c>
      <c r="C12" s="149" t="s">
        <v>104</v>
      </c>
      <c r="D12" s="149"/>
      <c r="E12" s="149" t="s">
        <v>1570</v>
      </c>
      <c r="F12" s="150">
        <v>45393</v>
      </c>
      <c r="G12" s="146">
        <v>15</v>
      </c>
      <c r="H12" s="144">
        <f t="shared" si="0"/>
        <v>0</v>
      </c>
      <c r="I12" s="145">
        <f t="shared" si="1"/>
        <v>0</v>
      </c>
      <c r="J12" s="146">
        <f t="shared" si="2"/>
        <v>5</v>
      </c>
      <c r="K12" s="147">
        <f>_xlfn.IFNA(VLOOKUP(CONCATENATE($K$5,$B12,$C12),'ESP1'!$A$6:$M$500,13,FALSE),0)</f>
        <v>0</v>
      </c>
      <c r="L12" s="148">
        <f>_xlfn.IFNA(VLOOKUP(CONCATENATE($L$5,$B12,$C12),[1]CAPE!$A$6:$M$500,13,FALSE),0)</f>
        <v>0</v>
      </c>
      <c r="M12" s="148">
        <f>_xlfn.IFNA(VLOOKUP(CONCATENATE($M$5,$B12,$C12),'SER1'!$A$6:$M$500,13,FALSE),0)</f>
        <v>0</v>
      </c>
      <c r="N12" s="148">
        <f>_xlfn.IFNA(VLOOKUP(CONCATENATE($N$5,$B12,$C12),'MUR1'!$A$6:$M$500,13,FALSE),0)</f>
        <v>0</v>
      </c>
      <c r="O12" s="148">
        <f>_xlfn.IFNA(VLOOKUP(CONCATENATE($O$5,$B12,$C12),BAL!$A$6:$M$500,13,FALSE),0)</f>
        <v>0</v>
      </c>
      <c r="P12" s="148">
        <f>_xlfn.IFNA(VLOOKUP(CONCATENATE($P$5,$B12,$C12),BAL!$A$6:$M$500,13,FALSE),0)</f>
        <v>0</v>
      </c>
      <c r="Q12" s="148">
        <f>_xlfn.IFNA(VLOOKUP(CONCATENATE($Q$5,$B12,$C12),BAL!$A$6:$M$500,13,FALSE),0)</f>
        <v>0</v>
      </c>
      <c r="R12" s="148">
        <f>_xlfn.IFNA(VLOOKUP(CONCATENATE($R$5,$B12,$C12),'OG1'!$A$6:$M$500,13,FALSE),0)</f>
        <v>0</v>
      </c>
      <c r="S12" s="148">
        <f>_xlfn.IFNA(VLOOKUP(CONCATENATE($S$5,$B12,$C12),'DRY1'!$A$6:$M$500,13,FALSE),0)</f>
        <v>0</v>
      </c>
      <c r="T12" s="148">
        <f>_xlfn.IFNA(VLOOKUP(CONCATENATE($T$5,$B12,$C12),[2]hor1!$A$6:$M$500,13,FALSE),0)</f>
        <v>0</v>
      </c>
      <c r="U12" s="148">
        <f>_xlfn.IFNA(VLOOKUP(CONCATENATE($U$5,$B12,$C12),'SER2'!$A$6:$M$534,13,FALSE),0)</f>
        <v>0</v>
      </c>
      <c r="V12" s="148">
        <f>_xlfn.IFNA(VLOOKUP(CONCATENATE($V$5,$B12,$C12),'SER2'!$A$6:$M$534,13,FALSE),0)</f>
        <v>0</v>
      </c>
      <c r="W12" s="148">
        <f>_xlfn.IFNA(VLOOKUP(CONCATENATE($W$5,$B12,$C12),[3]DAR1!$A$6:$M$500,13,FALSE),0)</f>
        <v>0</v>
      </c>
      <c r="X12" s="148">
        <f>_xlfn.IFNA(VLOOKUP(CONCATENATE($X$5,$B12,$C12),BEV!$A$6:$M$500,13,FALSE),0)</f>
        <v>0</v>
      </c>
      <c r="Y12" s="148">
        <f>_xlfn.IFNA(VLOOKUP(CONCATENATE($Y$5,$B12,$C12),'OG2'!$A$6:$M$500,13,FALSE),0)</f>
        <v>0</v>
      </c>
      <c r="Z12" s="148">
        <f>_xlfn.IFNA(VLOOKUP(CONCATENATE($Z$5,$B12,$C12),'OG2'!$A$6:$M$500,13,FALSE),0)</f>
        <v>0</v>
      </c>
      <c r="AA12" s="148">
        <f>_xlfn.IFNA(VLOOKUP(CONCATENATE($AA$5,$B12,$C12),'LOG1'!$A$6:$M$500,13,FALSE),0)</f>
        <v>0</v>
      </c>
      <c r="AB12" s="148">
        <f>_xlfn.IFNA(VLOOKUP(CONCATENATE($AB$5,$B12,$C12),'DRY2'!$A$6:$M$500,13,FALSE),0)</f>
        <v>0</v>
      </c>
      <c r="AC12" s="148">
        <f>_xlfn.IFNA(VLOOKUP(CONCATENATE($AC$5,$B12,$C12),'CAP2'!$A$6:$M$500,13,FALSE),0)</f>
        <v>0</v>
      </c>
      <c r="AD12" s="148">
        <f>_xlfn.IFNA(VLOOKUP(CONCATENATE($AD$5,$B12,$C12),'ESP2'!$A$6:$M$500,13,FALSE),0)</f>
        <v>0</v>
      </c>
      <c r="AE12" s="148">
        <f>_xlfn.IFNA(VLOOKUP(CONCATENATE($AE$5,$B12,$C12),MR!$A$6:$M$468,13,FALSE),0)</f>
        <v>0</v>
      </c>
      <c r="AF12" s="148">
        <f>_xlfn.IFNA(VLOOKUP(CONCATENATE($AF$5,$B12,$C12),'OG3'!$A$6:$M$500,13,FALSE),0)</f>
        <v>0</v>
      </c>
      <c r="AG12" s="148">
        <f>_xlfn.IFNA(VLOOKUP(CONCATENATE($AG$5,$B12,$C12),WEST!$A$6:$M$500,13,FALSE),0)</f>
        <v>0</v>
      </c>
      <c r="AH12" s="148">
        <f>_xlfn.IFNA(VLOOKUP(CONCATENATE($AH$5,$B12,$C12),'SER3'!$A$6:$M$500,13,FALSE),0)</f>
        <v>0</v>
      </c>
      <c r="AI12" s="148">
        <f>_xlfn.IFNA(VLOOKUP(CONCATENATE($AI$5,$B12,$C12),[4]DARD2!$A$6:$M$500,13,FALSE),0)</f>
        <v>0</v>
      </c>
      <c r="AJ12" s="148">
        <f>_xlfn.IFNA(VLOOKUP(CONCATENATE($AJ$5,$B12,$C12),'MUR2'!$A$6:$M$500,13,FALSE),0)</f>
        <v>0</v>
      </c>
      <c r="AK12" s="148">
        <f>_xlfn.IFNA(VLOOKUP(CONCATENATE($AK$5,$B12,$C12),RAS!$A$7:$M$501,13,FALSE),0)</f>
        <v>0</v>
      </c>
      <c r="AL12" s="148">
        <f>_xlfn.IFNA(VLOOKUP(CONCATENATE($AL$5,$B12,$C12),'ESP3'!$A$6:$M$500,13,FALSE),0)</f>
        <v>0</v>
      </c>
      <c r="AM12" s="148">
        <f>_xlfn.IFNA(VLOOKUP(CONCATENATE($AM$5,$B12,$C12),FEST!$A$6:$M$500,13,FALSE),0)</f>
        <v>0</v>
      </c>
      <c r="AN12" s="148"/>
      <c r="AO12" s="148"/>
      <c r="AP12" s="148"/>
      <c r="AQ12" s="148">
        <f>_xlfn.IFNA(VLOOKUP(CONCATENATE($AQ$5,$B12,$C12),SC!$A$6:$M$500,13,FALSE),0)</f>
        <v>0</v>
      </c>
      <c r="AR12" s="148">
        <f>_xlfn.IFNA(VLOOKUP(CONCATENATE($AR$5,$B12,$C12),SC!$A$6:$M$500,13,FALSE),0)</f>
        <v>0</v>
      </c>
      <c r="AS12" s="148">
        <f>_xlfn.IFNA(VLOOKUP(CONCATENATE($AS$5,$B12,$C12),SCSAT!$A$6:$M$528,13,FALSE),0)</f>
        <v>0</v>
      </c>
      <c r="AT12" s="148">
        <f>_xlfn.IFNA(VLOOKUP(CONCATENATE($AT$5,$B12,$C12),SCSAT!$A$6:$M$528,13,FALSE),0)</f>
        <v>0</v>
      </c>
      <c r="AU12" s="148">
        <f>_xlfn.IFNA(VLOOKUP(CONCATENATE($AU$5,$B12,$C12),SCSUN!$A$6:$M$500,13,FALSE),0)</f>
        <v>0</v>
      </c>
      <c r="AV12" s="148">
        <f>_xlfn.IFNA(VLOOKUP(CONCATENATE($AV$5,$B12,$C12),SCSUN!$A$6:$M$500,13,FALSE),0)</f>
        <v>0</v>
      </c>
      <c r="AW12" s="148"/>
      <c r="AX12" s="148"/>
      <c r="AY12" s="148"/>
      <c r="AZ12" s="148"/>
      <c r="BA12" s="148"/>
      <c r="BB12" s="148">
        <f>_xlfn.IFNA(VLOOKUP(CONCATENATE($BB$5,$B12,$C12),SCSAT!$A$6:$M$528,13,FALSE),0)</f>
        <v>0</v>
      </c>
      <c r="BC12" s="148">
        <f>_xlfn.IFNA(VLOOKUP(CONCATENATE($BC$5,$B12,$C12),SCSAT!$A$6:$M$528,13,FALSE),0)</f>
        <v>0</v>
      </c>
      <c r="BD12" s="148">
        <f>_xlfn.IFNA(VLOOKUP(CONCATENATE($BD$5,$B12,$C12),SCSAT!$A$6:$M$528,13,FALSE),0)</f>
        <v>0</v>
      </c>
      <c r="BE12" s="148">
        <f>_xlfn.IFNA(VLOOKUP(CONCATENATE($BE$5,$B12,$C12),SCSUN!$A$6:$M$500,13,FALSE),0)</f>
        <v>0</v>
      </c>
      <c r="BF12" s="148">
        <f>_xlfn.IFNA(VLOOKUP(CONCATENATE($BF$5,$B12,$C12),'MUR2'!$A$6:$M$60,13,FALSE),0)</f>
        <v>0</v>
      </c>
      <c r="BG12" s="148">
        <f>_xlfn.IFNA(VLOOKUP(CONCATENATE($BG$5,$B12,$C12),'MUR2'!$A$6:$M$100,13,FALSE),0)</f>
        <v>0</v>
      </c>
      <c r="BH12" s="148">
        <f>_xlfn.IFNA(VLOOKUP(CONCATENATE($BH$5,$B12,$C12),FEST!$A$6:$M$135,13,FALSE),0)</f>
        <v>0</v>
      </c>
      <c r="BI12" s="148">
        <f>_xlfn.IFNA(VLOOKUP(CONCATENATE($BI$5,$B12,$C12),FEST!$A$6:$M$133,13,FALSE),0)</f>
        <v>0</v>
      </c>
      <c r="BJ12" s="148">
        <f>_xlfn.IFNA(VLOOKUP(CONCATENATE($BJ$5,$B12,$C12),'DAR2'!$A$6:$M$133,13,FALSE),0)</f>
        <v>0</v>
      </c>
      <c r="BK12" s="148"/>
      <c r="BL12" s="148">
        <f>_xlfn.IFNA(VLOOKUP(CONCATENATE($BL$5,$B12,$C12),'OG3'!$A$6:$M$119,13,FALSE),0)</f>
        <v>0</v>
      </c>
      <c r="BM12" s="148">
        <f>_xlfn.IFNA(VLOOKUP(CONCATENATE($BM$5,$B12,$C12),'OG3'!$A$6:$M$119,13,FALSE),0)</f>
        <v>0</v>
      </c>
      <c r="BN12" s="148"/>
      <c r="BO12" s="148"/>
      <c r="BP12" s="354"/>
      <c r="BQ12" s="353"/>
      <c r="BR12" s="355"/>
      <c r="BS12" s="355"/>
      <c r="BT12" s="357"/>
      <c r="BU12" s="355"/>
      <c r="BV12" s="355"/>
      <c r="BW12" s="355"/>
      <c r="BX12" s="133"/>
    </row>
    <row r="13" spans="1:76" s="3" customFormat="1" x14ac:dyDescent="0.25">
      <c r="A13" s="774"/>
      <c r="B13" s="142"/>
      <c r="C13" s="149"/>
      <c r="D13" s="149"/>
      <c r="E13" s="149"/>
      <c r="F13" s="150"/>
      <c r="G13" s="146"/>
      <c r="H13" s="144">
        <f t="shared" ref="H13:H25" si="3">COUNTIF(K13:CT13,"&gt;0")</f>
        <v>0</v>
      </c>
      <c r="I13" s="145">
        <f t="shared" ref="I13:I25" si="4">SUM(K13:CT13)</f>
        <v>0</v>
      </c>
      <c r="J13" s="146">
        <f t="shared" ref="J13:J25" si="5">RANK(I13,$I$6:$I$100)</f>
        <v>5</v>
      </c>
      <c r="K13" s="147">
        <f>_xlfn.IFNA(VLOOKUP(CONCATENATE($K$5,$B13,$C13),'ESP1'!$A$6:$M$500,13,FALSE),0)</f>
        <v>0</v>
      </c>
      <c r="L13" s="148">
        <f>_xlfn.IFNA(VLOOKUP(CONCATENATE($L$5,$B13,$C13),[1]CAPE!$A$6:$M$500,13,FALSE),0)</f>
        <v>0</v>
      </c>
      <c r="M13" s="148">
        <f>_xlfn.IFNA(VLOOKUP(CONCATENATE($M$5,$B13,$C13),'SER1'!$A$6:$M$500,13,FALSE),0)</f>
        <v>0</v>
      </c>
      <c r="N13" s="148">
        <f>_xlfn.IFNA(VLOOKUP(CONCATENATE($N$5,$B13,$C13),'MUR1'!$A$6:$M$500,13,FALSE),0)</f>
        <v>0</v>
      </c>
      <c r="O13" s="148">
        <f>_xlfn.IFNA(VLOOKUP(CONCATENATE($O$5,$B13,$C13),BAL!$A$6:$M$500,13,FALSE),0)</f>
        <v>0</v>
      </c>
      <c r="P13" s="148">
        <f>_xlfn.IFNA(VLOOKUP(CONCATENATE($P$5,$B13,$C13),BAL!$A$6:$M$500,13,FALSE),0)</f>
        <v>0</v>
      </c>
      <c r="Q13" s="148">
        <f>_xlfn.IFNA(VLOOKUP(CONCATENATE($Q$5,$B13,$C13),BAL!$A$6:$M$500,13,FALSE),0)</f>
        <v>0</v>
      </c>
      <c r="R13" s="148">
        <f>_xlfn.IFNA(VLOOKUP(CONCATENATE($R$5,$B13,$C13),'OG1'!$A$6:$M$500,13,FALSE),0)</f>
        <v>0</v>
      </c>
      <c r="S13" s="148">
        <f>_xlfn.IFNA(VLOOKUP(CONCATENATE($S$5,$B13,$C13),'DRY1'!$A$6:$M$500,13,FALSE),0)</f>
        <v>0</v>
      </c>
      <c r="T13" s="148">
        <f>_xlfn.IFNA(VLOOKUP(CONCATENATE($T$5,$B13,$C13),[2]hor1!$A$6:$M$500,13,FALSE),0)</f>
        <v>0</v>
      </c>
      <c r="U13" s="148">
        <f>_xlfn.IFNA(VLOOKUP(CONCATENATE($U$5,$B13,$C13),'SER2'!$A$6:$M$534,13,FALSE),0)</f>
        <v>0</v>
      </c>
      <c r="V13" s="148">
        <f>_xlfn.IFNA(VLOOKUP(CONCATENATE($V$5,$B13,$C13),'SER2'!$A$6:$M$534,13,FALSE),0)</f>
        <v>0</v>
      </c>
      <c r="W13" s="148">
        <f>_xlfn.IFNA(VLOOKUP(CONCATENATE($W$5,$B13,$C13),[3]DAR1!$A$6:$M$500,13,FALSE),0)</f>
        <v>0</v>
      </c>
      <c r="X13" s="148">
        <f>_xlfn.IFNA(VLOOKUP(CONCATENATE($X$5,$B13,$C13),BEV!$A$6:$M$500,13,FALSE),0)</f>
        <v>0</v>
      </c>
      <c r="Y13" s="148">
        <f>_xlfn.IFNA(VLOOKUP(CONCATENATE($Y$5,$B13,$C13),'OG2'!$A$6:$M$500,13,FALSE),0)</f>
        <v>0</v>
      </c>
      <c r="Z13" s="148">
        <f>_xlfn.IFNA(VLOOKUP(CONCATENATE($Z$5,$B13,$C13),'OG2'!$A$6:$M$500,13,FALSE),0)</f>
        <v>0</v>
      </c>
      <c r="AA13" s="148">
        <f>_xlfn.IFNA(VLOOKUP(CONCATENATE($AA$5,$B13,$C13),'LOG1'!$A$6:$M$500,13,FALSE),0)</f>
        <v>0</v>
      </c>
      <c r="AB13" s="148">
        <f>_xlfn.IFNA(VLOOKUP(CONCATENATE($AB$5,$B13,$C13),'DRY2'!$A$6:$M$500,13,FALSE),0)</f>
        <v>0</v>
      </c>
      <c r="AC13" s="148">
        <f>_xlfn.IFNA(VLOOKUP(CONCATENATE($AC$5,$B13,$C13),'CAP2'!$A$6:$M$500,13,FALSE),0)</f>
        <v>0</v>
      </c>
      <c r="AD13" s="148">
        <f>_xlfn.IFNA(VLOOKUP(CONCATENATE($AD$5,$B13,$C13),'ESP2'!$A$6:$M$500,13,FALSE),0)</f>
        <v>0</v>
      </c>
      <c r="AE13" s="148">
        <f>_xlfn.IFNA(VLOOKUP(CONCATENATE($AE$5,$B13,$C13),MR!$A$6:$M$468,13,FALSE),0)</f>
        <v>0</v>
      </c>
      <c r="AF13" s="148">
        <f>_xlfn.IFNA(VLOOKUP(CONCATENATE($AF$5,$B13,$C13),'OG3'!$A$6:$M$500,13,FALSE),0)</f>
        <v>0</v>
      </c>
      <c r="AG13" s="148">
        <f>_xlfn.IFNA(VLOOKUP(CONCATENATE($AG$5,$B13,$C13),WEST!$A$6:$M$500,13,FALSE),0)</f>
        <v>0</v>
      </c>
      <c r="AH13" s="148">
        <f>_xlfn.IFNA(VLOOKUP(CONCATENATE($AH$5,$B13,$C13),'SER3'!$A$6:$M$500,13,FALSE),0)</f>
        <v>0</v>
      </c>
      <c r="AI13" s="148">
        <f>_xlfn.IFNA(VLOOKUP(CONCATENATE($AI$5,$B13,$C13),[4]DARD2!$A$6:$M$500,13,FALSE),0)</f>
        <v>0</v>
      </c>
      <c r="AJ13" s="148">
        <f>_xlfn.IFNA(VLOOKUP(CONCATENATE($AJ$5,$B13,$C13),'MUR2'!$A$6:$M$500,13,FALSE),0)</f>
        <v>0</v>
      </c>
      <c r="AK13" s="148">
        <f>_xlfn.IFNA(VLOOKUP(CONCATENATE($AK$5,$B13,$C13),RAS!$A$7:$M$501,13,FALSE),0)</f>
        <v>0</v>
      </c>
      <c r="AL13" s="148">
        <f>_xlfn.IFNA(VLOOKUP(CONCATENATE($AL$5,$B13,$C13),'ESP3'!$A$6:$M$500,13,FALSE),0)</f>
        <v>0</v>
      </c>
      <c r="AM13" s="148">
        <f>_xlfn.IFNA(VLOOKUP(CONCATENATE($AM$5,$B13,$C13),FEST!$A$6:$M$500,13,FALSE),0)</f>
        <v>0</v>
      </c>
      <c r="AN13" s="148"/>
      <c r="AO13" s="148"/>
      <c r="AP13" s="148"/>
      <c r="AQ13" s="148">
        <f>_xlfn.IFNA(VLOOKUP(CONCATENATE($AQ$5,$B13,$C13),SC!$A$6:$M$500,13,FALSE),0)</f>
        <v>0</v>
      </c>
      <c r="AR13" s="148">
        <f>_xlfn.IFNA(VLOOKUP(CONCATENATE($AR$5,$B13,$C13),SC!$A$6:$M$500,13,FALSE),0)</f>
        <v>0</v>
      </c>
      <c r="AS13" s="148">
        <f>_xlfn.IFNA(VLOOKUP(CONCATENATE($AS$5,$B13,$C13),SCSAT!$A$6:$M$528,13,FALSE),0)</f>
        <v>0</v>
      </c>
      <c r="AT13" s="148">
        <f>_xlfn.IFNA(VLOOKUP(CONCATENATE($AT$5,$B13,$C13),SCSAT!$A$6:$M$528,13,FALSE),0)</f>
        <v>0</v>
      </c>
      <c r="AU13" s="148">
        <f>_xlfn.IFNA(VLOOKUP(CONCATENATE($AU$5,$B13,$C13),SCSUN!$A$6:$M$500,13,FALSE),0)</f>
        <v>0</v>
      </c>
      <c r="AV13" s="148">
        <f>_xlfn.IFNA(VLOOKUP(CONCATENATE($AV$5,$B13,$C13),SCSUN!$A$6:$M$500,13,FALSE),0)</f>
        <v>0</v>
      </c>
      <c r="AW13" s="148"/>
      <c r="AX13" s="148"/>
      <c r="AY13" s="148"/>
      <c r="AZ13" s="148"/>
      <c r="BA13" s="148"/>
      <c r="BB13" s="148">
        <f>_xlfn.IFNA(VLOOKUP(CONCATENATE($BB$5,$B13,$C13),SCSAT!$A$6:$M$528,13,FALSE),0)</f>
        <v>0</v>
      </c>
      <c r="BC13" s="148">
        <f>_xlfn.IFNA(VLOOKUP(CONCATENATE($BC$5,$B13,$C13),SCSAT!$A$6:$M$528,13,FALSE),0)</f>
        <v>0</v>
      </c>
      <c r="BD13" s="148">
        <f>_xlfn.IFNA(VLOOKUP(CONCATENATE($BD$5,$B13,$C13),SCSAT!$A$6:$M$528,13,FALSE),0)</f>
        <v>0</v>
      </c>
      <c r="BE13" s="148">
        <f>_xlfn.IFNA(VLOOKUP(CONCATENATE($BE$5,$B13,$C13),SCSUN!$A$6:$M$500,13,FALSE),0)</f>
        <v>0</v>
      </c>
      <c r="BF13" s="148">
        <f>_xlfn.IFNA(VLOOKUP(CONCATENATE($BF$5,$B13,$C13),'MUR2'!$A$6:$M$60,13,FALSE),0)</f>
        <v>0</v>
      </c>
      <c r="BG13" s="148">
        <f>_xlfn.IFNA(VLOOKUP(CONCATENATE($BG$5,$B13,$C13),'MUR2'!$A$6:$M$100,13,FALSE),0)</f>
        <v>0</v>
      </c>
      <c r="BH13" s="148">
        <f>_xlfn.IFNA(VLOOKUP(CONCATENATE($BH$5,$B13,$C13),FEST!$A$6:$M$135,13,FALSE),0)</f>
        <v>0</v>
      </c>
      <c r="BI13" s="148">
        <f>_xlfn.IFNA(VLOOKUP(CONCATENATE($BI$5,$B13,$C13),FEST!$A$6:$M$133,13,FALSE),0)</f>
        <v>0</v>
      </c>
      <c r="BJ13" s="148">
        <f>_xlfn.IFNA(VLOOKUP(CONCATENATE($BJ$5,$B13,$C13),'DAR2'!$A$6:$M$133,13,FALSE),0)</f>
        <v>0</v>
      </c>
      <c r="BK13" s="148"/>
      <c r="BL13" s="148">
        <f>_xlfn.IFNA(VLOOKUP(CONCATENATE($BL$5,$B13,$C13),'OG3'!$A$6:$M$119,13,FALSE),0)</f>
        <v>0</v>
      </c>
      <c r="BM13" s="148">
        <f>_xlfn.IFNA(VLOOKUP(CONCATENATE($BM$5,$B13,$C13),'OG3'!$A$6:$M$119,13,FALSE),0)</f>
        <v>0</v>
      </c>
      <c r="BN13" s="148"/>
      <c r="BO13" s="148"/>
      <c r="BP13" s="354"/>
      <c r="BQ13" s="353"/>
      <c r="BR13" s="355"/>
      <c r="BS13" s="355"/>
      <c r="BT13" s="357"/>
      <c r="BU13" s="355"/>
      <c r="BV13" s="355"/>
      <c r="BW13" s="355"/>
      <c r="BX13" s="133"/>
    </row>
    <row r="14" spans="1:76" x14ac:dyDescent="0.25">
      <c r="A14" s="774"/>
      <c r="B14" s="142"/>
      <c r="C14" s="149"/>
      <c r="D14" s="149"/>
      <c r="E14" s="149"/>
      <c r="F14" s="150"/>
      <c r="G14" s="146"/>
      <c r="H14" s="144">
        <f t="shared" si="3"/>
        <v>0</v>
      </c>
      <c r="I14" s="145">
        <f t="shared" si="4"/>
        <v>0</v>
      </c>
      <c r="J14" s="146">
        <f t="shared" si="5"/>
        <v>5</v>
      </c>
      <c r="K14" s="147">
        <f>_xlfn.IFNA(VLOOKUP(CONCATENATE($K$5,$B14,$C14),'ESP1'!$A$6:$M$500,13,FALSE),0)</f>
        <v>0</v>
      </c>
      <c r="L14" s="148">
        <f>_xlfn.IFNA(VLOOKUP(CONCATENATE($L$5,$B14,$C14),[1]CAPE!$A$6:$M$500,13,FALSE),0)</f>
        <v>0</v>
      </c>
      <c r="M14" s="148">
        <f>_xlfn.IFNA(VLOOKUP(CONCATENATE($M$5,$B14,$C14),'SER1'!$A$6:$M$500,13,FALSE),0)</f>
        <v>0</v>
      </c>
      <c r="N14" s="148">
        <f>_xlfn.IFNA(VLOOKUP(CONCATENATE($N$5,$B14,$C14),'MUR1'!$A$6:$M$500,13,FALSE),0)</f>
        <v>0</v>
      </c>
      <c r="O14" s="148">
        <f>_xlfn.IFNA(VLOOKUP(CONCATENATE($O$5,$B14,$C14),BAL!$A$6:$M$500,13,FALSE),0)</f>
        <v>0</v>
      </c>
      <c r="P14" s="148">
        <f>_xlfn.IFNA(VLOOKUP(CONCATENATE($P$5,$B14,$C14),BAL!$A$6:$M$500,13,FALSE),0)</f>
        <v>0</v>
      </c>
      <c r="Q14" s="148">
        <f>_xlfn.IFNA(VLOOKUP(CONCATENATE($Q$5,$B14,$C14),BAL!$A$6:$M$500,13,FALSE),0)</f>
        <v>0</v>
      </c>
      <c r="R14" s="148">
        <f>_xlfn.IFNA(VLOOKUP(CONCATENATE($R$5,$B14,$C14),'OG1'!$A$6:$M$500,13,FALSE),0)</f>
        <v>0</v>
      </c>
      <c r="S14" s="148">
        <f>_xlfn.IFNA(VLOOKUP(CONCATENATE($S$5,$B14,$C14),'DRY1'!$A$6:$M$500,13,FALSE),0)</f>
        <v>0</v>
      </c>
      <c r="T14" s="148">
        <f>_xlfn.IFNA(VLOOKUP(CONCATENATE($T$5,$B14,$C14),[2]hor1!$A$6:$M$500,13,FALSE),0)</f>
        <v>0</v>
      </c>
      <c r="U14" s="148"/>
      <c r="V14" s="148">
        <f>_xlfn.IFNA(VLOOKUP(CONCATENATE($V$5,$B14,$C14),'SER2'!$A$6:$M$534,13,FALSE),0)</f>
        <v>0</v>
      </c>
      <c r="W14" s="148">
        <f>_xlfn.IFNA(VLOOKUP(CONCATENATE($W$5,$B14,$C14),[3]DAR1!$A$6:$M$500,13,FALSE),0)</f>
        <v>0</v>
      </c>
      <c r="X14" s="148">
        <f>_xlfn.IFNA(VLOOKUP(CONCATENATE($X$5,$B14,$C14),BEV!$A$6:$M$500,13,FALSE),0)</f>
        <v>0</v>
      </c>
      <c r="Y14" s="148">
        <f>_xlfn.IFNA(VLOOKUP(CONCATENATE($Y$5,$B14,$C14),'OG2'!$A$6:$M$500,13,FALSE),0)</f>
        <v>0</v>
      </c>
      <c r="Z14" s="148">
        <f>_xlfn.IFNA(VLOOKUP(CONCATENATE($Z$5,$B14,$C14),'OG2'!$A$6:$M$500,13,FALSE),0)</f>
        <v>0</v>
      </c>
      <c r="AA14" s="148">
        <f>_xlfn.IFNA(VLOOKUP(CONCATENATE($AA$5,$B14,$C14),'LOG1'!$A$6:$M$500,13,FALSE),0)</f>
        <v>0</v>
      </c>
      <c r="AB14" s="148">
        <f>_xlfn.IFNA(VLOOKUP(CONCATENATE($AB$5,$B14,$C14),'DRY2'!$A$6:$M$500,13,FALSE),0)</f>
        <v>0</v>
      </c>
      <c r="AC14" s="148">
        <f>_xlfn.IFNA(VLOOKUP(CONCATENATE($AC$5,$B14,$C14),'CAP2'!$A$6:$M$500,13,FALSE),0)</f>
        <v>0</v>
      </c>
      <c r="AD14" s="148">
        <f>_xlfn.IFNA(VLOOKUP(CONCATENATE($AD$5,$B14,$C14),'ESP2'!$A$6:$M$500,13,FALSE),0)</f>
        <v>0</v>
      </c>
      <c r="AE14" s="148">
        <f>_xlfn.IFNA(VLOOKUP(CONCATENATE($AE$5,$B14,$C14),MR!$A$6:$M$468,13,FALSE),0)</f>
        <v>0</v>
      </c>
      <c r="AF14" s="148">
        <f>_xlfn.IFNA(VLOOKUP(CONCATENATE($AF$5,$B14,$C14),'OG3'!$A$6:$M$500,13,FALSE),0)</f>
        <v>0</v>
      </c>
      <c r="AG14" s="148">
        <f>_xlfn.IFNA(VLOOKUP(CONCATENATE($AG$5,$B14,$C14),WEST!$A$6:$M$500,13,FALSE),0)</f>
        <v>0</v>
      </c>
      <c r="AH14" s="148">
        <f>_xlfn.IFNA(VLOOKUP(CONCATENATE($AH$5,$B14,$C14),'SER3'!$A$6:$M$500,13,FALSE),0)</f>
        <v>0</v>
      </c>
      <c r="AI14" s="148">
        <f>_xlfn.IFNA(VLOOKUP(CONCATENATE($AI$5,$B14,$C14),[4]DARD2!$A$6:$M$500,13,FALSE),0)</f>
        <v>0</v>
      </c>
      <c r="AJ14" s="148">
        <f>_xlfn.IFNA(VLOOKUP(CONCATENATE($AJ$5,$B14,$C14),'MUR2'!$A$6:$M$500,13,FALSE),0)</f>
        <v>0</v>
      </c>
      <c r="AK14" s="148">
        <f>_xlfn.IFNA(VLOOKUP(CONCATENATE($AK$5,$B14,$C14),RAS!$A$7:$M$501,13,FALSE),0)</f>
        <v>0</v>
      </c>
      <c r="AL14" s="148">
        <f>_xlfn.IFNA(VLOOKUP(CONCATENATE($AL$5,$B14,$C14),'ESP3'!$A$6:$M$500,13,FALSE),0)</f>
        <v>0</v>
      </c>
      <c r="AM14" s="148">
        <f>_xlfn.IFNA(VLOOKUP(CONCATENATE($AM$5,$B14,$C14),FEST!$A$6:$M$500,13,FALSE),0)</f>
        <v>0</v>
      </c>
      <c r="AN14" s="148"/>
      <c r="AO14" s="148"/>
      <c r="AP14" s="148"/>
      <c r="AQ14" s="148">
        <f>_xlfn.IFNA(VLOOKUP(CONCATENATE($AQ$5,$B14,$C14),SC!$A$6:$M$500,13,FALSE),0)</f>
        <v>0</v>
      </c>
      <c r="AR14" s="148">
        <f>_xlfn.IFNA(VLOOKUP(CONCATENATE($AR$5,$B14,$C14),SC!$A$6:$M$500,13,FALSE),0)</f>
        <v>0</v>
      </c>
      <c r="AS14" s="148">
        <f>_xlfn.IFNA(VLOOKUP(CONCATENATE($AS$5,$B14,$C14),SCSAT!$A$6:$M$528,13,FALSE),0)</f>
        <v>0</v>
      </c>
      <c r="AT14" s="148">
        <f>_xlfn.IFNA(VLOOKUP(CONCATENATE($AT$5,$B14,$C14),SCSAT!$A$6:$M$528,13,FALSE),0)</f>
        <v>0</v>
      </c>
      <c r="AU14" s="148">
        <f>_xlfn.IFNA(VLOOKUP(CONCATENATE($AU$5,$B14,$C14),SCSUN!$A$6:$M$500,13,FALSE),0)</f>
        <v>0</v>
      </c>
      <c r="AV14" s="148">
        <f>_xlfn.IFNA(VLOOKUP(CONCATENATE($AV$5,$B14,$C14),SCSUN!$A$6:$M$500,13,FALSE),0)</f>
        <v>0</v>
      </c>
      <c r="AW14" s="148"/>
      <c r="AX14" s="148"/>
      <c r="AY14" s="148"/>
      <c r="AZ14" s="148"/>
      <c r="BA14" s="148"/>
      <c r="BB14" s="148">
        <f>_xlfn.IFNA(VLOOKUP(CONCATENATE($BB$5,$B14,$C14),SCSAT!$A$6:$M$528,13,FALSE),0)</f>
        <v>0</v>
      </c>
      <c r="BC14" s="148">
        <f>_xlfn.IFNA(VLOOKUP(CONCATENATE($BC$5,$B14,$C14),SCSAT!$A$6:$M$528,13,FALSE),0)</f>
        <v>0</v>
      </c>
      <c r="BD14" s="148">
        <f>_xlfn.IFNA(VLOOKUP(CONCATENATE($BD$5,$B14,$C14),SCSAT!$A$6:$M$528,13,FALSE),0)</f>
        <v>0</v>
      </c>
      <c r="BE14" s="148">
        <f>_xlfn.IFNA(VLOOKUP(CONCATENATE($BE$5,$B14,$C14),SCSUN!$A$6:$M$500,13,FALSE),0)</f>
        <v>0</v>
      </c>
      <c r="BF14" s="148">
        <f>_xlfn.IFNA(VLOOKUP(CONCATENATE($BF$5,$B14,$C14),'MUR2'!$A$6:$M$60,13,FALSE),0)</f>
        <v>0</v>
      </c>
      <c r="BG14" s="148">
        <f>_xlfn.IFNA(VLOOKUP(CONCATENATE($BG$5,$B14,$C14),'MUR2'!$A$6:$M$100,13,FALSE),0)</f>
        <v>0</v>
      </c>
      <c r="BH14" s="148">
        <f>_xlfn.IFNA(VLOOKUP(CONCATENATE($BH$5,$B14,$C14),FEST!$A$6:$M$135,13,FALSE),0)</f>
        <v>0</v>
      </c>
      <c r="BI14" s="148">
        <f>_xlfn.IFNA(VLOOKUP(CONCATENATE($BI$5,$B14,$C14),FEST!$A$6:$M$133,13,FALSE),0)</f>
        <v>0</v>
      </c>
      <c r="BJ14" s="148">
        <f>_xlfn.IFNA(VLOOKUP(CONCATENATE($BJ$5,$B14,$C14),'DAR2'!$A$6:$M$133,13,FALSE),0)</f>
        <v>0</v>
      </c>
      <c r="BK14" s="148"/>
      <c r="BL14" s="148">
        <f>_xlfn.IFNA(VLOOKUP(CONCATENATE($BL$5,$B14,$C14),'OG3'!$A$6:$M$119,13,FALSE),0)</f>
        <v>0</v>
      </c>
      <c r="BM14" s="148">
        <f>_xlfn.IFNA(VLOOKUP(CONCATENATE($BM$5,$B14,$C14),'OG3'!$A$6:$M$119,13,FALSE),0)</f>
        <v>0</v>
      </c>
      <c r="BN14" s="148"/>
      <c r="BO14" s="148"/>
      <c r="BP14" s="354"/>
      <c r="BQ14" s="353"/>
      <c r="BR14" s="355"/>
      <c r="BS14" s="355"/>
      <c r="BT14" s="357"/>
      <c r="BU14" s="355"/>
      <c r="BV14" s="355"/>
      <c r="BW14" s="355"/>
      <c r="BX14" s="137"/>
    </row>
    <row r="15" spans="1:76" x14ac:dyDescent="0.25">
      <c r="A15" s="774"/>
      <c r="B15" s="142"/>
      <c r="C15" s="149"/>
      <c r="D15" s="149"/>
      <c r="E15" s="149"/>
      <c r="F15" s="150"/>
      <c r="G15" s="146"/>
      <c r="H15" s="144">
        <f t="shared" si="3"/>
        <v>0</v>
      </c>
      <c r="I15" s="145">
        <f t="shared" si="4"/>
        <v>0</v>
      </c>
      <c r="J15" s="146">
        <f t="shared" si="5"/>
        <v>5</v>
      </c>
      <c r="K15" s="147">
        <f>_xlfn.IFNA(VLOOKUP(CONCATENATE($K$5,$B15,$C15),'ESP1'!$A$6:$M$500,13,FALSE),0)</f>
        <v>0</v>
      </c>
      <c r="L15" s="148">
        <f>_xlfn.IFNA(VLOOKUP(CONCATENATE($L$5,$B15,$C15),[1]CAPE!$A$6:$M$500,13,FALSE),0)</f>
        <v>0</v>
      </c>
      <c r="M15" s="148">
        <f>_xlfn.IFNA(VLOOKUP(CONCATENATE($M$5,$B15,$C15),'SER1'!$A$6:$M$500,13,FALSE),0)</f>
        <v>0</v>
      </c>
      <c r="N15" s="148">
        <f>_xlfn.IFNA(VLOOKUP(CONCATENATE($N$5,$B15,$C15),'MUR1'!$A$6:$M$500,13,FALSE),0)</f>
        <v>0</v>
      </c>
      <c r="O15" s="148">
        <f>_xlfn.IFNA(VLOOKUP(CONCATENATE($O$5,$B15,$C15),BAL!$A$6:$M$500,13,FALSE),0)</f>
        <v>0</v>
      </c>
      <c r="P15" s="148">
        <f>_xlfn.IFNA(VLOOKUP(CONCATENATE($P$5,$B15,$C15),BAL!$A$6:$M$500,13,FALSE),0)</f>
        <v>0</v>
      </c>
      <c r="Q15" s="148">
        <f>_xlfn.IFNA(VLOOKUP(CONCATENATE($Q$5,$B15,$C15),BAL!$A$6:$M$500,13,FALSE),0)</f>
        <v>0</v>
      </c>
      <c r="R15" s="148">
        <f>_xlfn.IFNA(VLOOKUP(CONCATENATE($R$5,$B15,$C15),'OG1'!$A$6:$M$500,13,FALSE),0)</f>
        <v>0</v>
      </c>
      <c r="S15" s="148">
        <f>_xlfn.IFNA(VLOOKUP(CONCATENATE($S$5,$B15,$C15),'DRY1'!$A$6:$M$500,13,FALSE),0)</f>
        <v>0</v>
      </c>
      <c r="T15" s="148">
        <f>_xlfn.IFNA(VLOOKUP(CONCATENATE($T$5,$B15,$C15),[2]hor1!$A$6:$M$500,13,FALSE),0)</f>
        <v>0</v>
      </c>
      <c r="U15" s="148"/>
      <c r="V15" s="148">
        <f>_xlfn.IFNA(VLOOKUP(CONCATENATE($V$5,$B15,$C15),'SER2'!$A$6:$M$534,13,FALSE),0)</f>
        <v>0</v>
      </c>
      <c r="W15" s="148">
        <f>_xlfn.IFNA(VLOOKUP(CONCATENATE($W$5,$B15,$C15),[3]DAR1!$A$6:$M$500,13,FALSE),0)</f>
        <v>0</v>
      </c>
      <c r="X15" s="148">
        <f>_xlfn.IFNA(VLOOKUP(CONCATENATE($X$5,$B15,$C15),BEV!$A$6:$M$500,13,FALSE),0)</f>
        <v>0</v>
      </c>
      <c r="Y15" s="148">
        <f>_xlfn.IFNA(VLOOKUP(CONCATENATE($Y$5,$B15,$C15),'OG2'!$A$6:$M$500,13,FALSE),0)</f>
        <v>0</v>
      </c>
      <c r="Z15" s="148">
        <f>_xlfn.IFNA(VLOOKUP(CONCATENATE($Z$5,$B15,$C15),'OG2'!$A$6:$M$500,13,FALSE),0)</f>
        <v>0</v>
      </c>
      <c r="AA15" s="148">
        <f>_xlfn.IFNA(VLOOKUP(CONCATENATE($AA$5,$B15,$C15),'LOG1'!$A$6:$M$500,13,FALSE),0)</f>
        <v>0</v>
      </c>
      <c r="AB15" s="148">
        <f>_xlfn.IFNA(VLOOKUP(CONCATENATE($AB$5,$B15,$C15),'DRY2'!$A$6:$M$500,13,FALSE),0)</f>
        <v>0</v>
      </c>
      <c r="AC15" s="148">
        <f>_xlfn.IFNA(VLOOKUP(CONCATENATE($AC$5,$B15,$C15),'CAP2'!$A$6:$M$500,13,FALSE),0)</f>
        <v>0</v>
      </c>
      <c r="AD15" s="148">
        <f>_xlfn.IFNA(VLOOKUP(CONCATENATE($AD$5,$B15,$C15),'ESP2'!$A$6:$M$500,13,FALSE),0)</f>
        <v>0</v>
      </c>
      <c r="AE15" s="148">
        <f>_xlfn.IFNA(VLOOKUP(CONCATENATE($AE$5,$B15,$C15),MR!$A$6:$M$468,13,FALSE),0)</f>
        <v>0</v>
      </c>
      <c r="AF15" s="148">
        <f>_xlfn.IFNA(VLOOKUP(CONCATENATE($AF$5,$B15,$C15),'OG3'!$A$6:$M$500,13,FALSE),0)</f>
        <v>0</v>
      </c>
      <c r="AG15" s="148">
        <f>_xlfn.IFNA(VLOOKUP(CONCATENATE($AG$5,$B15,$C15),WEST!$A$6:$M$500,13,FALSE),0)</f>
        <v>0</v>
      </c>
      <c r="AH15" s="148">
        <f>_xlfn.IFNA(VLOOKUP(CONCATENATE($AH$5,$B15,$C15),'SER3'!$A$6:$M$500,13,FALSE),0)</f>
        <v>0</v>
      </c>
      <c r="AI15" s="148">
        <f>_xlfn.IFNA(VLOOKUP(CONCATENATE($AI$5,$B15,$C15),[4]DARD2!$A$6:$M$500,13,FALSE),0)</f>
        <v>0</v>
      </c>
      <c r="AJ15" s="148">
        <f>_xlfn.IFNA(VLOOKUP(CONCATENATE($AJ$5,$B15,$C15),'MUR2'!$A$6:$M$500,13,FALSE),0)</f>
        <v>0</v>
      </c>
      <c r="AK15" s="148">
        <f>_xlfn.IFNA(VLOOKUP(CONCATENATE($AK$5,$B15,$C15),RAS!$A$7:$M$501,13,FALSE),0)</f>
        <v>0</v>
      </c>
      <c r="AL15" s="148">
        <f>_xlfn.IFNA(VLOOKUP(CONCATENATE($AL$5,$B15,$C15),'ESP3'!$A$6:$M$500,13,FALSE),0)</f>
        <v>0</v>
      </c>
      <c r="AM15" s="148">
        <f>_xlfn.IFNA(VLOOKUP(CONCATENATE($AM$5,$B15,$C15),FEST!$A$6:$M$500,13,FALSE),0)</f>
        <v>0</v>
      </c>
      <c r="AN15" s="148"/>
      <c r="AO15" s="148"/>
      <c r="AP15" s="148"/>
      <c r="AQ15" s="148">
        <f>_xlfn.IFNA(VLOOKUP(CONCATENATE($AQ$5,$B15,$C15),SC!$A$6:$M$500,13,FALSE),0)</f>
        <v>0</v>
      </c>
      <c r="AR15" s="148">
        <f>_xlfn.IFNA(VLOOKUP(CONCATENATE($AR$5,$B15,$C15),SC!$A$6:$M$500,13,FALSE),0)</f>
        <v>0</v>
      </c>
      <c r="AS15" s="148">
        <f>_xlfn.IFNA(VLOOKUP(CONCATENATE($AS$5,$B15,$C15),SCSAT!$A$6:$M$528,13,FALSE),0)</f>
        <v>0</v>
      </c>
      <c r="AT15" s="148">
        <f>_xlfn.IFNA(VLOOKUP(CONCATENATE($AT$5,$B15,$C15),SCSAT!$A$6:$M$528,13,FALSE),0)</f>
        <v>0</v>
      </c>
      <c r="AU15" s="148">
        <f>_xlfn.IFNA(VLOOKUP(CONCATENATE($AU$5,$B15,$C15),SCSUN!$A$6:$M$500,13,FALSE),0)</f>
        <v>0</v>
      </c>
      <c r="AV15" s="148">
        <f>_xlfn.IFNA(VLOOKUP(CONCATENATE($AV$5,$B15,$C15),SCSUN!$A$6:$M$500,13,FALSE),0)</f>
        <v>0</v>
      </c>
      <c r="AW15" s="148"/>
      <c r="AX15" s="148"/>
      <c r="AY15" s="148"/>
      <c r="AZ15" s="148"/>
      <c r="BA15" s="148"/>
      <c r="BB15" s="148">
        <f>_xlfn.IFNA(VLOOKUP(CONCATENATE($BB$5,$B15,$C15),SCSAT!$A$6:$M$528,13,FALSE),0)</f>
        <v>0</v>
      </c>
      <c r="BC15" s="148">
        <f>_xlfn.IFNA(VLOOKUP(CONCATENATE($BC$5,$B15,$C15),SCSAT!$A$6:$M$528,13,FALSE),0)</f>
        <v>0</v>
      </c>
      <c r="BD15" s="148">
        <f>_xlfn.IFNA(VLOOKUP(CONCATENATE($BD$5,$B15,$C15),SCSAT!$A$6:$M$528,13,FALSE),0)</f>
        <v>0</v>
      </c>
      <c r="BE15" s="148">
        <f>_xlfn.IFNA(VLOOKUP(CONCATENATE($BE$5,$B15,$C15),SCSUN!$A$6:$M$500,13,FALSE),0)</f>
        <v>0</v>
      </c>
      <c r="BF15" s="148">
        <f>_xlfn.IFNA(VLOOKUP(CONCATENATE($BF$5,$B15,$C15),'MUR2'!$A$6:$M$60,13,FALSE),0)</f>
        <v>0</v>
      </c>
      <c r="BG15" s="148">
        <f>_xlfn.IFNA(VLOOKUP(CONCATENATE($BG$5,$B15,$C15),'MUR2'!$A$6:$M$100,13,FALSE),0)</f>
        <v>0</v>
      </c>
      <c r="BH15" s="148">
        <f>_xlfn.IFNA(VLOOKUP(CONCATENATE($BH$5,$B15,$C15),FEST!$A$6:$M$135,13,FALSE),0)</f>
        <v>0</v>
      </c>
      <c r="BI15" s="148">
        <f>_xlfn.IFNA(VLOOKUP(CONCATENATE($BI$5,$B15,$C15),FEST!$A$6:$M$133,13,FALSE),0)</f>
        <v>0</v>
      </c>
      <c r="BJ15" s="148">
        <f>_xlfn.IFNA(VLOOKUP(CONCATENATE($BJ$5,$B15,$C15),'DAR2'!$A$6:$M$133,13,FALSE),0)</f>
        <v>0</v>
      </c>
      <c r="BK15" s="148"/>
      <c r="BL15" s="148">
        <f>_xlfn.IFNA(VLOOKUP(CONCATENATE($BL$5,$B15,$C15),'OG3'!$A$6:$M$119,13,FALSE),0)</f>
        <v>0</v>
      </c>
      <c r="BM15" s="148">
        <f>_xlfn.IFNA(VLOOKUP(CONCATENATE($BM$5,$B15,$C15),'OG3'!$A$6:$M$119,13,FALSE),0)</f>
        <v>0</v>
      </c>
      <c r="BN15" s="148"/>
      <c r="BO15" s="148"/>
      <c r="BP15" s="354"/>
      <c r="BQ15" s="353"/>
      <c r="BR15" s="355"/>
      <c r="BS15" s="355"/>
      <c r="BT15" s="357"/>
      <c r="BU15" s="355"/>
      <c r="BV15" s="355"/>
      <c r="BW15" s="355"/>
      <c r="BX15" s="137"/>
    </row>
    <row r="16" spans="1:76" x14ac:dyDescent="0.25">
      <c r="A16" s="774"/>
      <c r="B16" s="142"/>
      <c r="C16" s="149"/>
      <c r="D16" s="149"/>
      <c r="E16" s="149"/>
      <c r="F16" s="150"/>
      <c r="G16" s="146"/>
      <c r="H16" s="144">
        <f t="shared" si="3"/>
        <v>0</v>
      </c>
      <c r="I16" s="145">
        <f t="shared" si="4"/>
        <v>0</v>
      </c>
      <c r="J16" s="146">
        <f t="shared" si="5"/>
        <v>5</v>
      </c>
      <c r="K16" s="147">
        <f>_xlfn.IFNA(VLOOKUP(CONCATENATE($K$5,$B16,$C16),'ESP1'!$A$6:$M$500,13,FALSE),0)</f>
        <v>0</v>
      </c>
      <c r="L16" s="148">
        <f>_xlfn.IFNA(VLOOKUP(CONCATENATE($L$5,$B16,$C16),[1]CAPE!$A$6:$M$500,13,FALSE),0)</f>
        <v>0</v>
      </c>
      <c r="M16" s="148">
        <f>_xlfn.IFNA(VLOOKUP(CONCATENATE($M$5,$B16,$C16),'SER1'!$A$6:$M$500,13,FALSE),0)</f>
        <v>0</v>
      </c>
      <c r="N16" s="148">
        <f>_xlfn.IFNA(VLOOKUP(CONCATENATE($N$5,$B16,$C16),'MUR1'!$A$6:$M$500,13,FALSE),0)</f>
        <v>0</v>
      </c>
      <c r="O16" s="148">
        <f>_xlfn.IFNA(VLOOKUP(CONCATENATE($O$5,$B16,$C16),BAL!$A$6:$M$500,13,FALSE),0)</f>
        <v>0</v>
      </c>
      <c r="P16" s="148">
        <f>_xlfn.IFNA(VLOOKUP(CONCATENATE($P$5,$B16,$C16),BAL!$A$6:$M$500,13,FALSE),0)</f>
        <v>0</v>
      </c>
      <c r="Q16" s="148">
        <f>_xlfn.IFNA(VLOOKUP(CONCATENATE($Q$5,$B16,$C16),BAL!$A$6:$M$500,13,FALSE),0)</f>
        <v>0</v>
      </c>
      <c r="R16" s="148">
        <f>_xlfn.IFNA(VLOOKUP(CONCATENATE($R$5,$B16,$C16),'OG1'!$A$6:$M$500,13,FALSE),0)</f>
        <v>0</v>
      </c>
      <c r="S16" s="148">
        <f>_xlfn.IFNA(VLOOKUP(CONCATENATE($S$5,$B16,$C16),'DRY1'!$A$6:$M$500,13,FALSE),0)</f>
        <v>0</v>
      </c>
      <c r="T16" s="148">
        <f>_xlfn.IFNA(VLOOKUP(CONCATENATE($T$5,$B16,$C16),[2]hor1!$A$6:$M$500,13,FALSE),0)</f>
        <v>0</v>
      </c>
      <c r="U16" s="148"/>
      <c r="V16" s="148">
        <f>_xlfn.IFNA(VLOOKUP(CONCATENATE($V$5,$B16,$C16),'SER2'!$A$6:$M$534,13,FALSE),0)</f>
        <v>0</v>
      </c>
      <c r="W16" s="148">
        <f>_xlfn.IFNA(VLOOKUP(CONCATENATE($W$5,$B16,$C16),[3]DAR1!$A$6:$M$500,13,FALSE),0)</f>
        <v>0</v>
      </c>
      <c r="X16" s="148">
        <f>_xlfn.IFNA(VLOOKUP(CONCATENATE($X$5,$B16,$C16),BEV!$A$6:$M$500,13,FALSE),0)</f>
        <v>0</v>
      </c>
      <c r="Y16" s="148">
        <f>_xlfn.IFNA(VLOOKUP(CONCATENATE($Y$5,$B16,$C16),'OG2'!$A$6:$M$500,13,FALSE),0)</f>
        <v>0</v>
      </c>
      <c r="Z16" s="148">
        <f>_xlfn.IFNA(VLOOKUP(CONCATENATE($Z$5,$B16,$C16),'OG2'!$A$6:$M$500,13,FALSE),0)</f>
        <v>0</v>
      </c>
      <c r="AA16" s="148">
        <f>_xlfn.IFNA(VLOOKUP(CONCATENATE($AA$5,$B16,$C16),'LOG1'!$A$6:$M$500,13,FALSE),0)</f>
        <v>0</v>
      </c>
      <c r="AB16" s="148">
        <f>_xlfn.IFNA(VLOOKUP(CONCATENATE($AB$5,$B16,$C16),'DRY2'!$A$6:$M$500,13,FALSE),0)</f>
        <v>0</v>
      </c>
      <c r="AC16" s="148">
        <f>_xlfn.IFNA(VLOOKUP(CONCATENATE($AC$5,$B16,$C16),'CAP2'!$A$6:$M$500,13,FALSE),0)</f>
        <v>0</v>
      </c>
      <c r="AD16" s="148">
        <f>_xlfn.IFNA(VLOOKUP(CONCATENATE($AD$5,$B16,$C16),'ESP2'!$A$6:$M$500,13,FALSE),0)</f>
        <v>0</v>
      </c>
      <c r="AE16" s="148">
        <f>_xlfn.IFNA(VLOOKUP(CONCATENATE($AE$5,$B16,$C16),MR!$A$6:$M$468,13,FALSE),0)</f>
        <v>0</v>
      </c>
      <c r="AF16" s="148">
        <f>_xlfn.IFNA(VLOOKUP(CONCATENATE($AF$5,$B16,$C16),'OG3'!$A$6:$M$500,13,FALSE),0)</f>
        <v>0</v>
      </c>
      <c r="AG16" s="148">
        <f>_xlfn.IFNA(VLOOKUP(CONCATENATE($AG$5,$B16,$C16),WEST!$A$6:$M$500,13,FALSE),0)</f>
        <v>0</v>
      </c>
      <c r="AH16" s="148">
        <f>_xlfn.IFNA(VLOOKUP(CONCATENATE($AH$5,$B16,$C16),'SER3'!$A$6:$M$500,13,FALSE),0)</f>
        <v>0</v>
      </c>
      <c r="AI16" s="148">
        <f>_xlfn.IFNA(VLOOKUP(CONCATENATE($AI$5,$B16,$C16),[4]DARD2!$A$6:$M$500,13,FALSE),0)</f>
        <v>0</v>
      </c>
      <c r="AJ16" s="148">
        <f>_xlfn.IFNA(VLOOKUP(CONCATENATE($AJ$5,$B16,$C16),'MUR2'!$A$6:$M$500,13,FALSE),0)</f>
        <v>0</v>
      </c>
      <c r="AK16" s="148">
        <f>_xlfn.IFNA(VLOOKUP(CONCATENATE($AK$5,$B16,$C16),RAS!$A$7:$M$501,13,FALSE),0)</f>
        <v>0</v>
      </c>
      <c r="AL16" s="148">
        <f>_xlfn.IFNA(VLOOKUP(CONCATENATE($AL$5,$B16,$C16),'ESP3'!$A$6:$M$500,13,FALSE),0)</f>
        <v>0</v>
      </c>
      <c r="AM16" s="148">
        <f>_xlfn.IFNA(VLOOKUP(CONCATENATE($AM$5,$B16,$C16),FEST!$A$6:$M$500,13,FALSE),0)</f>
        <v>0</v>
      </c>
      <c r="AN16" s="148"/>
      <c r="AO16" s="148"/>
      <c r="AP16" s="148"/>
      <c r="AQ16" s="148">
        <f>_xlfn.IFNA(VLOOKUP(CONCATENATE($AQ$5,$B16,$C16),SC!$A$6:$M$500,13,FALSE),0)</f>
        <v>0</v>
      </c>
      <c r="AR16" s="148">
        <f>_xlfn.IFNA(VLOOKUP(CONCATENATE($AR$5,$B16,$C16),SC!$A$6:$M$500,13,FALSE),0)</f>
        <v>0</v>
      </c>
      <c r="AS16" s="148">
        <f>_xlfn.IFNA(VLOOKUP(CONCATENATE($AS$5,$B16,$C16),SCSAT!$A$6:$M$528,13,FALSE),0)</f>
        <v>0</v>
      </c>
      <c r="AT16" s="148">
        <f>_xlfn.IFNA(VLOOKUP(CONCATENATE($AT$5,$B16,$C16),SCSAT!$A$6:$M$528,13,FALSE),0)</f>
        <v>0</v>
      </c>
      <c r="AU16" s="148">
        <f>_xlfn.IFNA(VLOOKUP(CONCATENATE($AU$5,$B16,$C16),SCSUN!$A$6:$M$500,13,FALSE),0)</f>
        <v>0</v>
      </c>
      <c r="AV16" s="148">
        <f>_xlfn.IFNA(VLOOKUP(CONCATENATE($AV$5,$B16,$C16),SCSUN!$A$6:$M$500,13,FALSE),0)</f>
        <v>0</v>
      </c>
      <c r="AW16" s="148"/>
      <c r="AX16" s="148"/>
      <c r="AY16" s="148"/>
      <c r="AZ16" s="148"/>
      <c r="BA16" s="148"/>
      <c r="BB16" s="148">
        <f>_xlfn.IFNA(VLOOKUP(CONCATENATE($BB$5,$B16,$C16),SCSAT!$A$6:$M$528,13,FALSE),0)</f>
        <v>0</v>
      </c>
      <c r="BC16" s="148">
        <f>_xlfn.IFNA(VLOOKUP(CONCATENATE($BC$5,$B16,$C16),SCSAT!$A$6:$M$528,13,FALSE),0)</f>
        <v>0</v>
      </c>
      <c r="BD16" s="148">
        <f>_xlfn.IFNA(VLOOKUP(CONCATENATE($BD$5,$B16,$C16),SCSAT!$A$6:$M$528,13,FALSE),0)</f>
        <v>0</v>
      </c>
      <c r="BE16" s="148">
        <f>_xlfn.IFNA(VLOOKUP(CONCATENATE($BE$5,$B16,$C16),SCSUN!$A$6:$M$500,13,FALSE),0)</f>
        <v>0</v>
      </c>
      <c r="BF16" s="148">
        <f>_xlfn.IFNA(VLOOKUP(CONCATENATE($BF$5,$B16,$C16),'MUR2'!$A$6:$M$60,13,FALSE),0)</f>
        <v>0</v>
      </c>
      <c r="BG16" s="148">
        <f>_xlfn.IFNA(VLOOKUP(CONCATENATE($BG$5,$B16,$C16),'MUR2'!$A$6:$M$100,13,FALSE),0)</f>
        <v>0</v>
      </c>
      <c r="BH16" s="148">
        <f>_xlfn.IFNA(VLOOKUP(CONCATENATE($BH$5,$B16,$C16),FEST!$A$6:$M$135,13,FALSE),0)</f>
        <v>0</v>
      </c>
      <c r="BI16" s="148">
        <f>_xlfn.IFNA(VLOOKUP(CONCATENATE($BI$5,$B16,$C16),FEST!$A$6:$M$133,13,FALSE),0)</f>
        <v>0</v>
      </c>
      <c r="BJ16" s="148">
        <f>_xlfn.IFNA(VLOOKUP(CONCATENATE($BJ$5,$B16,$C16),'DAR2'!$A$6:$M$133,13,FALSE),0)</f>
        <v>0</v>
      </c>
      <c r="BK16" s="148"/>
      <c r="BL16" s="148">
        <f>_xlfn.IFNA(VLOOKUP(CONCATENATE($BL$5,$B16,$C16),'OG3'!$A$6:$M$119,13,FALSE),0)</f>
        <v>0</v>
      </c>
      <c r="BM16" s="148">
        <f>_xlfn.IFNA(VLOOKUP(CONCATENATE($BM$5,$B16,$C16),'OG3'!$A$6:$M$119,13,FALSE),0)</f>
        <v>0</v>
      </c>
      <c r="BN16" s="148"/>
      <c r="BO16" s="148"/>
      <c r="BP16" s="354"/>
      <c r="BQ16" s="353"/>
      <c r="BR16" s="355"/>
      <c r="BS16" s="355"/>
      <c r="BT16" s="357"/>
      <c r="BU16" s="355"/>
      <c r="BV16" s="355"/>
      <c r="BW16" s="355"/>
      <c r="BX16" s="137"/>
    </row>
    <row r="17" spans="1:76" x14ac:dyDescent="0.25">
      <c r="A17" s="774"/>
      <c r="B17" s="142"/>
      <c r="C17" s="149"/>
      <c r="D17" s="149"/>
      <c r="E17" s="149"/>
      <c r="F17" s="150"/>
      <c r="G17" s="146"/>
      <c r="H17" s="144">
        <f t="shared" si="3"/>
        <v>0</v>
      </c>
      <c r="I17" s="145">
        <f t="shared" si="4"/>
        <v>0</v>
      </c>
      <c r="J17" s="146">
        <f t="shared" si="5"/>
        <v>5</v>
      </c>
      <c r="K17" s="147">
        <f>_xlfn.IFNA(VLOOKUP(CONCATENATE($K$5,$B17,$C17),'ESP1'!$A$6:$M$500,13,FALSE),0)</f>
        <v>0</v>
      </c>
      <c r="L17" s="148">
        <f>_xlfn.IFNA(VLOOKUP(CONCATENATE($L$5,$B17,$C17),[1]CAPE!$A$6:$M$500,13,FALSE),0)</f>
        <v>0</v>
      </c>
      <c r="M17" s="148">
        <f>_xlfn.IFNA(VLOOKUP(CONCATENATE($M$5,$B17,$C17),'SER1'!$A$6:$M$500,13,FALSE),0)</f>
        <v>0</v>
      </c>
      <c r="N17" s="148">
        <f>_xlfn.IFNA(VLOOKUP(CONCATENATE($N$5,$B17,$C17),'MUR1'!$A$6:$M$500,13,FALSE),0)</f>
        <v>0</v>
      </c>
      <c r="O17" s="148">
        <f>_xlfn.IFNA(VLOOKUP(CONCATENATE($O$5,$B17,$C17),BAL!$A$6:$M$500,13,FALSE),0)</f>
        <v>0</v>
      </c>
      <c r="P17" s="148">
        <f>_xlfn.IFNA(VLOOKUP(CONCATENATE($P$5,$B17,$C17),BAL!$A$6:$M$500,13,FALSE),0)</f>
        <v>0</v>
      </c>
      <c r="Q17" s="148">
        <f>_xlfn.IFNA(VLOOKUP(CONCATENATE($Q$5,$B17,$C17),BAL!$A$6:$M$500,13,FALSE),0)</f>
        <v>0</v>
      </c>
      <c r="R17" s="148">
        <f>_xlfn.IFNA(VLOOKUP(CONCATENATE($R$5,$B17,$C17),'OG1'!$A$6:$M$500,13,FALSE),0)</f>
        <v>0</v>
      </c>
      <c r="S17" s="148">
        <f>_xlfn.IFNA(VLOOKUP(CONCATENATE($S$5,$B17,$C17),'DRY1'!$A$6:$M$500,13,FALSE),0)</f>
        <v>0</v>
      </c>
      <c r="T17" s="148">
        <f>_xlfn.IFNA(VLOOKUP(CONCATENATE($T$5,$B17,$C17),[2]hor1!$A$6:$M$500,13,FALSE),0)</f>
        <v>0</v>
      </c>
      <c r="U17" s="148"/>
      <c r="V17" s="148">
        <f>_xlfn.IFNA(VLOOKUP(CONCATENATE($V$5,$B17,$C17),'SER2'!$A$6:$M$534,13,FALSE),0)</f>
        <v>0</v>
      </c>
      <c r="W17" s="148">
        <f>_xlfn.IFNA(VLOOKUP(CONCATENATE($W$5,$B17,$C17),[3]DAR1!$A$6:$M$500,13,FALSE),0)</f>
        <v>0</v>
      </c>
      <c r="X17" s="148">
        <f>_xlfn.IFNA(VLOOKUP(CONCATENATE($X$5,$B17,$C17),BEV!$A$6:$M$500,13,FALSE),0)</f>
        <v>0</v>
      </c>
      <c r="Y17" s="148">
        <f>_xlfn.IFNA(VLOOKUP(CONCATENATE($Y$5,$B17,$C17),'OG2'!$A$6:$M$500,13,FALSE),0)</f>
        <v>0</v>
      </c>
      <c r="Z17" s="148">
        <f>_xlfn.IFNA(VLOOKUP(CONCATENATE($Z$5,$B17,$C17),'OG2'!$A$6:$M$500,13,FALSE),0)</f>
        <v>0</v>
      </c>
      <c r="AA17" s="148">
        <f>_xlfn.IFNA(VLOOKUP(CONCATENATE($AA$5,$B17,$C17),'LOG1'!$A$6:$M$500,13,FALSE),0)</f>
        <v>0</v>
      </c>
      <c r="AB17" s="148">
        <f>_xlfn.IFNA(VLOOKUP(CONCATENATE($AB$5,$B17,$C17),'DRY2'!$A$6:$M$500,13,FALSE),0)</f>
        <v>0</v>
      </c>
      <c r="AC17" s="148">
        <f>_xlfn.IFNA(VLOOKUP(CONCATENATE($AC$5,$B17,$C17),'CAP2'!$A$6:$M$500,13,FALSE),0)</f>
        <v>0</v>
      </c>
      <c r="AD17" s="148">
        <f>_xlfn.IFNA(VLOOKUP(CONCATENATE($AD$5,$B17,$C17),'ESP2'!$A$6:$M$500,13,FALSE),0)</f>
        <v>0</v>
      </c>
      <c r="AE17" s="148">
        <f>_xlfn.IFNA(VLOOKUP(CONCATENATE($AE$5,$B17,$C17),MR!$A$6:$M$468,13,FALSE),0)</f>
        <v>0</v>
      </c>
      <c r="AF17" s="148">
        <f>_xlfn.IFNA(VLOOKUP(CONCATENATE($AF$5,$B17,$C17),'OG3'!$A$6:$M$500,13,FALSE),0)</f>
        <v>0</v>
      </c>
      <c r="AG17" s="148">
        <f>_xlfn.IFNA(VLOOKUP(CONCATENATE($AG$5,$B17,$C17),WEST!$A$6:$M$500,13,FALSE),0)</f>
        <v>0</v>
      </c>
      <c r="AH17" s="148">
        <f>_xlfn.IFNA(VLOOKUP(CONCATENATE($AH$5,$B17,$C17),'SER3'!$A$6:$M$500,13,FALSE),0)</f>
        <v>0</v>
      </c>
      <c r="AI17" s="148">
        <f>_xlfn.IFNA(VLOOKUP(CONCATENATE($AI$5,$B17,$C17),[4]DARD2!$A$6:$M$500,13,FALSE),0)</f>
        <v>0</v>
      </c>
      <c r="AJ17" s="148">
        <f>_xlfn.IFNA(VLOOKUP(CONCATENATE($AJ$5,$B17,$C17),'MUR2'!$A$6:$M$500,13,FALSE),0)</f>
        <v>0</v>
      </c>
      <c r="AK17" s="148">
        <f>_xlfn.IFNA(VLOOKUP(CONCATENATE($AK$5,$B17,$C17),RAS!$A$7:$M$501,13,FALSE),0)</f>
        <v>0</v>
      </c>
      <c r="AL17" s="148">
        <f>_xlfn.IFNA(VLOOKUP(CONCATENATE($AL$5,$B17,$C17),'ESP3'!$A$6:$M$500,13,FALSE),0)</f>
        <v>0</v>
      </c>
      <c r="AM17" s="148">
        <f>_xlfn.IFNA(VLOOKUP(CONCATENATE($AM$5,$B17,$C17),FEST!$A$6:$M$500,13,FALSE),0)</f>
        <v>0</v>
      </c>
      <c r="AN17" s="148"/>
      <c r="AO17" s="148"/>
      <c r="AP17" s="148"/>
      <c r="AQ17" s="148">
        <f>_xlfn.IFNA(VLOOKUP(CONCATENATE($AQ$5,$B17,$C17),SC!$A$6:$M$500,13,FALSE),0)</f>
        <v>0</v>
      </c>
      <c r="AR17" s="148">
        <f>_xlfn.IFNA(VLOOKUP(CONCATENATE($AR$5,$B17,$C17),SC!$A$6:$M$500,13,FALSE),0)</f>
        <v>0</v>
      </c>
      <c r="AS17" s="148">
        <f>_xlfn.IFNA(VLOOKUP(CONCATENATE($AS$5,$B17,$C17),SCSAT!$A$6:$M$528,13,FALSE),0)</f>
        <v>0</v>
      </c>
      <c r="AT17" s="148">
        <f>_xlfn.IFNA(VLOOKUP(CONCATENATE($AT$5,$B17,$C17),SCSAT!$A$6:$M$528,13,FALSE),0)</f>
        <v>0</v>
      </c>
      <c r="AU17" s="148">
        <f>_xlfn.IFNA(VLOOKUP(CONCATENATE($AU$5,$B17,$C17),SCSUN!$A$6:$M$500,13,FALSE),0)</f>
        <v>0</v>
      </c>
      <c r="AV17" s="148">
        <f>_xlfn.IFNA(VLOOKUP(CONCATENATE($AV$5,$B17,$C17),SCSUN!$A$6:$M$500,13,FALSE),0)</f>
        <v>0</v>
      </c>
      <c r="AW17" s="148"/>
      <c r="AX17" s="148"/>
      <c r="AY17" s="148"/>
      <c r="AZ17" s="148"/>
      <c r="BA17" s="148"/>
      <c r="BB17" s="148">
        <f>_xlfn.IFNA(VLOOKUP(CONCATENATE($BB$5,$B17,$C17),SCSAT!$A$6:$M$528,13,FALSE),0)</f>
        <v>0</v>
      </c>
      <c r="BC17" s="148">
        <f>_xlfn.IFNA(VLOOKUP(CONCATENATE($BC$5,$B17,$C17),SCSAT!$A$6:$M$528,13,FALSE),0)</f>
        <v>0</v>
      </c>
      <c r="BD17" s="148">
        <f>_xlfn.IFNA(VLOOKUP(CONCATENATE($BD$5,$B17,$C17),SCSAT!$A$6:$M$528,13,FALSE),0)</f>
        <v>0</v>
      </c>
      <c r="BE17" s="148">
        <f>_xlfn.IFNA(VLOOKUP(CONCATENATE($BE$5,$B17,$C17),SCSUN!$A$6:$M$500,13,FALSE),0)</f>
        <v>0</v>
      </c>
      <c r="BF17" s="148">
        <f>_xlfn.IFNA(VLOOKUP(CONCATENATE($BF$5,$B17,$C17),'MUR2'!$A$6:$M$60,13,FALSE),0)</f>
        <v>0</v>
      </c>
      <c r="BG17" s="148">
        <f>_xlfn.IFNA(VLOOKUP(CONCATENATE($BG$5,$B17,$C17),'MUR2'!$A$6:$M$100,13,FALSE),0)</f>
        <v>0</v>
      </c>
      <c r="BH17" s="148">
        <f>_xlfn.IFNA(VLOOKUP(CONCATENATE($BH$5,$B17,$C17),FEST!$A$6:$M$135,13,FALSE),0)</f>
        <v>0</v>
      </c>
      <c r="BI17" s="148">
        <f>_xlfn.IFNA(VLOOKUP(CONCATENATE($BI$5,$B17,$C17),FEST!$A$6:$M$133,13,FALSE),0)</f>
        <v>0</v>
      </c>
      <c r="BJ17" s="148">
        <f>_xlfn.IFNA(VLOOKUP(CONCATENATE($BJ$5,$B17,$C17),'DAR2'!$A$6:$M$133,13,FALSE),0)</f>
        <v>0</v>
      </c>
      <c r="BK17" s="148"/>
      <c r="BL17" s="148">
        <f>_xlfn.IFNA(VLOOKUP(CONCATENATE($BL$5,$B17,$C17),'OG3'!$A$6:$M$119,13,FALSE),0)</f>
        <v>0</v>
      </c>
      <c r="BM17" s="148">
        <f>_xlfn.IFNA(VLOOKUP(CONCATENATE($BM$5,$B17,$C17),'OG3'!$A$6:$M$119,13,FALSE),0)</f>
        <v>0</v>
      </c>
      <c r="BN17" s="148"/>
      <c r="BO17" s="148"/>
      <c r="BP17" s="354"/>
      <c r="BQ17" s="353"/>
      <c r="BR17" s="355"/>
      <c r="BS17" s="355"/>
      <c r="BT17" s="357"/>
      <c r="BU17" s="355"/>
      <c r="BV17" s="355"/>
      <c r="BW17" s="355"/>
      <c r="BX17" s="137"/>
    </row>
    <row r="18" spans="1:76" x14ac:dyDescent="0.25">
      <c r="A18" s="774"/>
      <c r="B18" s="142"/>
      <c r="C18" s="149"/>
      <c r="D18" s="149"/>
      <c r="E18" s="149"/>
      <c r="F18" s="150"/>
      <c r="G18" s="146"/>
      <c r="H18" s="144">
        <f t="shared" si="3"/>
        <v>0</v>
      </c>
      <c r="I18" s="145">
        <f t="shared" si="4"/>
        <v>0</v>
      </c>
      <c r="J18" s="146">
        <f t="shared" si="5"/>
        <v>5</v>
      </c>
      <c r="K18" s="147">
        <f>_xlfn.IFNA(VLOOKUP(CONCATENATE($K$5,$B18,$C18),'ESP1'!$A$6:$M$500,13,FALSE),0)</f>
        <v>0</v>
      </c>
      <c r="L18" s="148">
        <f>_xlfn.IFNA(VLOOKUP(CONCATENATE($L$5,$B18,$C18),[1]CAPE!$A$6:$M$500,13,FALSE),0)</f>
        <v>0</v>
      </c>
      <c r="M18" s="148">
        <f>_xlfn.IFNA(VLOOKUP(CONCATENATE($M$5,$B18,$C18),'SER1'!$A$6:$M$500,13,FALSE),0)</f>
        <v>0</v>
      </c>
      <c r="N18" s="148">
        <f>_xlfn.IFNA(VLOOKUP(CONCATENATE($N$5,$B18,$C18),'MUR1'!$A$6:$M$500,13,FALSE),0)</f>
        <v>0</v>
      </c>
      <c r="O18" s="148">
        <f>_xlfn.IFNA(VLOOKUP(CONCATENATE($O$5,$B18,$C18),BAL!$A$6:$M$500,13,FALSE),0)</f>
        <v>0</v>
      </c>
      <c r="P18" s="148">
        <f>_xlfn.IFNA(VLOOKUP(CONCATENATE($P$5,$B18,$C18),BAL!$A$6:$M$500,13,FALSE),0)</f>
        <v>0</v>
      </c>
      <c r="Q18" s="148">
        <f>_xlfn.IFNA(VLOOKUP(CONCATENATE($Q$5,$B18,$C18),BAL!$A$6:$M$500,13,FALSE),0)</f>
        <v>0</v>
      </c>
      <c r="R18" s="148">
        <f>_xlfn.IFNA(VLOOKUP(CONCATENATE($R$5,$B18,$C18),'OG1'!$A$6:$M$500,13,FALSE),0)</f>
        <v>0</v>
      </c>
      <c r="S18" s="148">
        <f>_xlfn.IFNA(VLOOKUP(CONCATENATE($S$5,$B18,$C18),'DRY1'!$A$6:$M$500,13,FALSE),0)</f>
        <v>0</v>
      </c>
      <c r="T18" s="148">
        <f>_xlfn.IFNA(VLOOKUP(CONCATENATE($T$5,$B18,$C18),[2]hor1!$A$6:$M$500,13,FALSE),0)</f>
        <v>0</v>
      </c>
      <c r="U18" s="148"/>
      <c r="V18" s="148">
        <f>_xlfn.IFNA(VLOOKUP(CONCATENATE($V$5,$B18,$C18),'SER2'!$A$6:$M$534,13,FALSE),0)</f>
        <v>0</v>
      </c>
      <c r="W18" s="148">
        <f>_xlfn.IFNA(VLOOKUP(CONCATENATE($W$5,$B18,$C18),[3]DAR1!$A$6:$M$500,13,FALSE),0)</f>
        <v>0</v>
      </c>
      <c r="X18" s="148">
        <f>_xlfn.IFNA(VLOOKUP(CONCATENATE($X$5,$B18,$C18),BEV!$A$6:$M$500,13,FALSE),0)</f>
        <v>0</v>
      </c>
      <c r="Y18" s="148">
        <f>_xlfn.IFNA(VLOOKUP(CONCATENATE($Y$5,$B18,$C18),'OG2'!$A$6:$M$500,13,FALSE),0)</f>
        <v>0</v>
      </c>
      <c r="Z18" s="148">
        <f>_xlfn.IFNA(VLOOKUP(CONCATENATE($Z$5,$B18,$C18),'OG2'!$A$6:$M$500,13,FALSE),0)</f>
        <v>0</v>
      </c>
      <c r="AA18" s="148">
        <f>_xlfn.IFNA(VLOOKUP(CONCATENATE($AA$5,$B18,$C18),'LOG1'!$A$6:$M$500,13,FALSE),0)</f>
        <v>0</v>
      </c>
      <c r="AB18" s="148">
        <f>_xlfn.IFNA(VLOOKUP(CONCATENATE($AB$5,$B18,$C18),'DRY2'!$A$6:$M$500,13,FALSE),0)</f>
        <v>0</v>
      </c>
      <c r="AC18" s="148">
        <f>_xlfn.IFNA(VLOOKUP(CONCATENATE($AC$5,$B18,$C18),'CAP2'!$A$6:$M$500,13,FALSE),0)</f>
        <v>0</v>
      </c>
      <c r="AD18" s="148">
        <f>_xlfn.IFNA(VLOOKUP(CONCATENATE($AD$5,$B18,$C18),'ESP2'!$A$6:$M$500,13,FALSE),0)</f>
        <v>0</v>
      </c>
      <c r="AE18" s="148">
        <f>_xlfn.IFNA(VLOOKUP(CONCATENATE($AE$5,$B18,$C18),MR!$A$6:$M$468,13,FALSE),0)</f>
        <v>0</v>
      </c>
      <c r="AF18" s="148">
        <f>_xlfn.IFNA(VLOOKUP(CONCATENATE($AF$5,$B18,$C18),'OG3'!$A$6:$M$500,13,FALSE),0)</f>
        <v>0</v>
      </c>
      <c r="AG18" s="148">
        <f>_xlfn.IFNA(VLOOKUP(CONCATENATE($AG$5,$B18,$C18),WEST!$A$6:$M$500,13,FALSE),0)</f>
        <v>0</v>
      </c>
      <c r="AH18" s="148">
        <f>_xlfn.IFNA(VLOOKUP(CONCATENATE($AH$5,$B18,$C18),'SER3'!$A$6:$M$500,13,FALSE),0)</f>
        <v>0</v>
      </c>
      <c r="AI18" s="148">
        <f>_xlfn.IFNA(VLOOKUP(CONCATENATE($AI$5,$B18,$C18),[4]DARD2!$A$6:$M$500,13,FALSE),0)</f>
        <v>0</v>
      </c>
      <c r="AJ18" s="148">
        <f>_xlfn.IFNA(VLOOKUP(CONCATENATE($AJ$5,$B18,$C18),'MUR2'!$A$6:$M$500,13,FALSE),0)</f>
        <v>0</v>
      </c>
      <c r="AK18" s="148">
        <f>_xlfn.IFNA(VLOOKUP(CONCATENATE($AK$5,$B18,$C18),RAS!$A$7:$M$501,13,FALSE),0)</f>
        <v>0</v>
      </c>
      <c r="AL18" s="148">
        <f>_xlfn.IFNA(VLOOKUP(CONCATENATE($AL$5,$B18,$C18),'ESP3'!$A$6:$M$500,13,FALSE),0)</f>
        <v>0</v>
      </c>
      <c r="AM18" s="148">
        <f>_xlfn.IFNA(VLOOKUP(CONCATENATE($AM$5,$B18,$C18),FEST!$A$6:$M$500,13,FALSE),0)</f>
        <v>0</v>
      </c>
      <c r="AN18" s="148"/>
      <c r="AO18" s="148"/>
      <c r="AP18" s="148"/>
      <c r="AQ18" s="148">
        <f>_xlfn.IFNA(VLOOKUP(CONCATENATE($AQ$5,$B18,$C18),SC!$A$6:$M$500,13,FALSE),0)</f>
        <v>0</v>
      </c>
      <c r="AR18" s="148">
        <f>_xlfn.IFNA(VLOOKUP(CONCATENATE($AR$5,$B18,$C18),SC!$A$6:$M$500,13,FALSE),0)</f>
        <v>0</v>
      </c>
      <c r="AS18" s="148">
        <f>_xlfn.IFNA(VLOOKUP(CONCATENATE($AS$5,$B18,$C18),SCSAT!$A$6:$M$528,13,FALSE),0)</f>
        <v>0</v>
      </c>
      <c r="AT18" s="148">
        <f>_xlfn.IFNA(VLOOKUP(CONCATENATE($AT$5,$B18,$C18),SCSAT!$A$6:$M$528,13,FALSE),0)</f>
        <v>0</v>
      </c>
      <c r="AU18" s="148"/>
      <c r="AV18" s="148">
        <f>_xlfn.IFNA(VLOOKUP(CONCATENATE($AV$5,$B18,$C18),SCSUN!$A$6:$M$500,13,FALSE),0)</f>
        <v>0</v>
      </c>
      <c r="AW18" s="148"/>
      <c r="AX18" s="148"/>
      <c r="AY18" s="148"/>
      <c r="AZ18" s="148"/>
      <c r="BA18" s="148"/>
      <c r="BB18" s="148">
        <f>_xlfn.IFNA(VLOOKUP(CONCATENATE($BB$5,$B18,$C18),SCSAT!$A$6:$M$528,13,FALSE),0)</f>
        <v>0</v>
      </c>
      <c r="BC18" s="148">
        <f>_xlfn.IFNA(VLOOKUP(CONCATENATE($BC$5,$B18,$C18),SCSAT!$A$6:$M$528,13,FALSE),0)</f>
        <v>0</v>
      </c>
      <c r="BD18" s="148">
        <f>_xlfn.IFNA(VLOOKUP(CONCATENATE($BD$5,$B18,$C18),SCSAT!$A$6:$M$528,13,FALSE),0)</f>
        <v>0</v>
      </c>
      <c r="BE18" s="148">
        <f>_xlfn.IFNA(VLOOKUP(CONCATENATE($BE$5,$B18,$C18),SCSUN!$A$6:$M$500,13,FALSE),0)</f>
        <v>0</v>
      </c>
      <c r="BF18" s="148">
        <f>_xlfn.IFNA(VLOOKUP(CONCATENATE($BF$5,$B18,$C18),'MUR2'!$A$6:$M$60,13,FALSE),0)</f>
        <v>0</v>
      </c>
      <c r="BG18" s="148">
        <f>_xlfn.IFNA(VLOOKUP(CONCATENATE($BG$5,$B18,$C18),'MUR2'!$A$6:$M$100,13,FALSE),0)</f>
        <v>0</v>
      </c>
      <c r="BH18" s="148">
        <f>_xlfn.IFNA(VLOOKUP(CONCATENATE($BH$5,$B18,$C18),FEST!$A$6:$M$135,13,FALSE),0)</f>
        <v>0</v>
      </c>
      <c r="BI18" s="148">
        <f>_xlfn.IFNA(VLOOKUP(CONCATENATE($BI$5,$B18,$C18),FEST!$A$6:$M$133,13,FALSE),0)</f>
        <v>0</v>
      </c>
      <c r="BJ18" s="148">
        <f>_xlfn.IFNA(VLOOKUP(CONCATENATE($BJ$5,$B18,$C18),'DAR2'!$A$6:$M$133,13,FALSE),0)</f>
        <v>0</v>
      </c>
      <c r="BK18" s="148"/>
      <c r="BL18" s="148">
        <f>_xlfn.IFNA(VLOOKUP(CONCATENATE($BL$5,$B18,$C18),'OG3'!$A$6:$M$119,13,FALSE),0)</f>
        <v>0</v>
      </c>
      <c r="BM18" s="148">
        <f>_xlfn.IFNA(VLOOKUP(CONCATENATE($BM$5,$B18,$C18),'OG3'!$A$6:$M$119,13,FALSE),0)</f>
        <v>0</v>
      </c>
      <c r="BN18" s="148"/>
      <c r="BO18" s="148"/>
      <c r="BP18" s="354"/>
      <c r="BQ18" s="353"/>
      <c r="BR18" s="355"/>
      <c r="BS18" s="355"/>
      <c r="BT18" s="357"/>
      <c r="BU18" s="355"/>
      <c r="BV18" s="355"/>
      <c r="BW18" s="355"/>
      <c r="BX18" s="137"/>
    </row>
    <row r="19" spans="1:76" x14ac:dyDescent="0.25">
      <c r="A19" s="774"/>
      <c r="B19" s="149"/>
      <c r="C19" s="149"/>
      <c r="D19" s="149"/>
      <c r="E19" s="149"/>
      <c r="F19" s="150"/>
      <c r="G19" s="145"/>
      <c r="H19" s="145">
        <f t="shared" si="3"/>
        <v>0</v>
      </c>
      <c r="I19" s="145">
        <f t="shared" si="4"/>
        <v>0</v>
      </c>
      <c r="J19" s="145">
        <f t="shared" si="5"/>
        <v>5</v>
      </c>
      <c r="K19" s="148">
        <f>_xlfn.IFNA(VLOOKUP(CONCATENATE($K$5,$B19,$C19),'ESP1'!$A$6:$M$500,13,FALSE),0)</f>
        <v>0</v>
      </c>
      <c r="L19" s="148">
        <f>_xlfn.IFNA(VLOOKUP(CONCATENATE($L$5,$B19,$C19),[1]CAPE!$A$6:$M$500,13,FALSE),0)</f>
        <v>0</v>
      </c>
      <c r="M19" s="148">
        <f>_xlfn.IFNA(VLOOKUP(CONCATENATE($M$5,$B19,$C19),'SER1'!$A$6:$M$500,13,FALSE),0)</f>
        <v>0</v>
      </c>
      <c r="N19" s="148">
        <f>_xlfn.IFNA(VLOOKUP(CONCATENATE($N$5,$B19,$C19),'MUR1'!$A$6:$M$500,13,FALSE),0)</f>
        <v>0</v>
      </c>
      <c r="O19" s="148">
        <f>_xlfn.IFNA(VLOOKUP(CONCATENATE($O$5,$B19,$C19),BAL!$A$6:$M$500,13,FALSE),0)</f>
        <v>0</v>
      </c>
      <c r="P19" s="148">
        <f>_xlfn.IFNA(VLOOKUP(CONCATENATE($P$5,$B19,$C19),BAL!$A$6:$M$500,13,FALSE),0)</f>
        <v>0</v>
      </c>
      <c r="Q19" s="148">
        <f>_xlfn.IFNA(VLOOKUP(CONCATENATE($Q$5,$B19,$C19),BAL!$A$6:$M$500,13,FALSE),0)</f>
        <v>0</v>
      </c>
      <c r="R19" s="148">
        <f>_xlfn.IFNA(VLOOKUP(CONCATENATE($R$5,$B19,$C19),'OG1'!$A$6:$M$500,13,FALSE),0)</f>
        <v>0</v>
      </c>
      <c r="S19" s="148">
        <f>_xlfn.IFNA(VLOOKUP(CONCATENATE($S$5,$B19,$C19),'DRY1'!$A$6:$M$500,13,FALSE),0)</f>
        <v>0</v>
      </c>
      <c r="T19" s="148">
        <f>_xlfn.IFNA(VLOOKUP(CONCATENATE($T$5,$B19,$C19),[2]hor1!$A$6:$M$500,13,FALSE),0)</f>
        <v>0</v>
      </c>
      <c r="U19" s="148"/>
      <c r="V19" s="148">
        <f>_xlfn.IFNA(VLOOKUP(CONCATENATE($V$5,$B19,$C19),'SER2'!$A$6:$M$534,13,FALSE),0)</f>
        <v>0</v>
      </c>
      <c r="W19" s="148">
        <f>_xlfn.IFNA(VLOOKUP(CONCATENATE($W$5,$B19,$C19),[3]DAR1!$A$6:$M$500,13,FALSE),0)</f>
        <v>0</v>
      </c>
      <c r="X19" s="148">
        <f>_xlfn.IFNA(VLOOKUP(CONCATENATE($X$5,$B19,$C19),BEV!$A$6:$M$500,13,FALSE),0)</f>
        <v>0</v>
      </c>
      <c r="Y19" s="148">
        <f>_xlfn.IFNA(VLOOKUP(CONCATENATE($Y$5,$B19,$C19),'OG2'!$A$6:$M$500,13,FALSE),0)</f>
        <v>0</v>
      </c>
      <c r="Z19" s="148"/>
      <c r="AA19" s="148">
        <f>_xlfn.IFNA(VLOOKUP(CONCATENATE($AA$5,$B19,$C19),'LOG1'!$A$6:$M$500,13,FALSE),0)</f>
        <v>0</v>
      </c>
      <c r="AB19" s="148">
        <f>_xlfn.IFNA(VLOOKUP(CONCATENATE($AB$5,$B19,$C19),'DRY2'!$A$6:$M$500,13,FALSE),0)</f>
        <v>0</v>
      </c>
      <c r="AC19" s="148">
        <f>_xlfn.IFNA(VLOOKUP(CONCATENATE($AC$5,$B19,$C19),'CAP2'!$A$6:$M$500,13,FALSE),0)</f>
        <v>0</v>
      </c>
      <c r="AD19" s="148">
        <f>_xlfn.IFNA(VLOOKUP(CONCATENATE($AD$5,$B19,$C19),'ESP2'!$A$6:$M$500,13,FALSE),0)</f>
        <v>0</v>
      </c>
      <c r="AE19" s="148">
        <f>_xlfn.IFNA(VLOOKUP(CONCATENATE($AE$5,$B19,$C19),MR!$A$6:$M$468,13,FALSE),0)</f>
        <v>0</v>
      </c>
      <c r="AF19" s="148">
        <f>_xlfn.IFNA(VLOOKUP(CONCATENATE($AF$5,$B19,$C19),'OG3'!$A$6:$M$500,13,FALSE),0)</f>
        <v>0</v>
      </c>
      <c r="AG19" s="148">
        <f>_xlfn.IFNA(VLOOKUP(CONCATENATE($AG$5,$B19,$C19),WEST!$A$6:$M$500,13,FALSE),0)</f>
        <v>0</v>
      </c>
      <c r="AH19" s="148">
        <f>_xlfn.IFNA(VLOOKUP(CONCATENATE($AH$5,$B19,$C19),'SER3'!$A$6:$M$500,13,FALSE),0)</f>
        <v>0</v>
      </c>
      <c r="AI19" s="148">
        <f>_xlfn.IFNA(VLOOKUP(CONCATENATE($AI$5,$B19,$C19),[4]DARD2!$A$6:$M$500,13,FALSE),0)</f>
        <v>0</v>
      </c>
      <c r="AJ19" s="148">
        <f>_xlfn.IFNA(VLOOKUP(CONCATENATE($AJ$5,$B19,$C19),'MUR2'!$A$6:$M$500,13,FALSE),0)</f>
        <v>0</v>
      </c>
      <c r="AK19" s="148">
        <f>_xlfn.IFNA(VLOOKUP(CONCATENATE($AK$5,$B19,$C19),RAS!$A$7:$M$501,13,FALSE),0)</f>
        <v>0</v>
      </c>
      <c r="AL19" s="148">
        <f>_xlfn.IFNA(VLOOKUP(CONCATENATE($AL$5,$B19,$C19),'ESP3'!$A$6:$M$500,13,FALSE),0)</f>
        <v>0</v>
      </c>
      <c r="AM19" s="148">
        <f>_xlfn.IFNA(VLOOKUP(CONCATENATE($AM$5,$B19,$C19),FEST!$A$6:$M$500,13,FALSE),0)</f>
        <v>0</v>
      </c>
      <c r="AN19" s="148"/>
      <c r="AO19" s="148"/>
      <c r="AP19" s="148"/>
      <c r="AQ19" s="148">
        <f>_xlfn.IFNA(VLOOKUP(CONCATENATE($AQ$5,$B19,$C19),SC!$A$6:$M$500,13,FALSE),0)</f>
        <v>0</v>
      </c>
      <c r="AR19" s="148">
        <f>_xlfn.IFNA(VLOOKUP(CONCATENATE($AR$5,$B19,$C19),SC!$A$6:$M$500,13,FALSE),0)</f>
        <v>0</v>
      </c>
      <c r="AS19" s="148">
        <f>_xlfn.IFNA(VLOOKUP(CONCATENATE($AS$5,$B19,$C19),SCSAT!$A$6:$M$528,13,FALSE),0)</f>
        <v>0</v>
      </c>
      <c r="AT19" s="148">
        <f>_xlfn.IFNA(VLOOKUP(CONCATENATE($AT$5,$B19,$C19),SCSAT!$A$6:$M$528,13,FALSE),0)</f>
        <v>0</v>
      </c>
      <c r="AU19" s="148"/>
      <c r="AV19" s="148">
        <f>_xlfn.IFNA(VLOOKUP(CONCATENATE($AV$5,$B19,$C19),SCSUN!$A$6:$M$500,13,FALSE),0)</f>
        <v>0</v>
      </c>
      <c r="AW19" s="148"/>
      <c r="AX19" s="148"/>
      <c r="AY19" s="148"/>
      <c r="AZ19" s="148"/>
      <c r="BA19" s="148"/>
      <c r="BB19" s="148">
        <f>_xlfn.IFNA(VLOOKUP(CONCATENATE($BB$5,$B19,$C19),SCSAT!$A$6:$M$528,13,FALSE),0)</f>
        <v>0</v>
      </c>
      <c r="BC19" s="148">
        <f>_xlfn.IFNA(VLOOKUP(CONCATENATE($BC$5,$B19,$C19),SCSAT!$A$6:$M$528,13,FALSE),0)</f>
        <v>0</v>
      </c>
      <c r="BD19" s="148">
        <f>_xlfn.IFNA(VLOOKUP(CONCATENATE($BD$5,$B19,$C19),SCSAT!$A$6:$M$528,13,FALSE),0)</f>
        <v>0</v>
      </c>
      <c r="BE19" s="148">
        <f>_xlfn.IFNA(VLOOKUP(CONCATENATE($BE$5,$B19,$C19),SCSUN!$A$6:$M$500,13,FALSE),0)</f>
        <v>0</v>
      </c>
      <c r="BF19" s="148">
        <f>_xlfn.IFNA(VLOOKUP(CONCATENATE($BF$5,$B19,$C19),'MUR2'!$A$6:$M$60,13,FALSE),0)</f>
        <v>0</v>
      </c>
      <c r="BG19" s="148">
        <f>_xlfn.IFNA(VLOOKUP(CONCATENATE($BG$5,$B19,$C19),'MUR2'!$A$6:$M$100,13,FALSE),0)</f>
        <v>0</v>
      </c>
      <c r="BH19" s="148">
        <f>_xlfn.IFNA(VLOOKUP(CONCATENATE($BH$5,$B19,$C19),FEST!$A$6:$M$135,13,FALSE),0)</f>
        <v>0</v>
      </c>
      <c r="BI19" s="148">
        <f>_xlfn.IFNA(VLOOKUP(CONCATENATE($BI$5,$B19,$C19),FEST!$A$6:$M$133,13,FALSE),0)</f>
        <v>0</v>
      </c>
      <c r="BJ19" s="148">
        <f>_xlfn.IFNA(VLOOKUP(CONCATENATE($BJ$5,$B19,$C19),'DAR2'!$A$6:$M$133,13,FALSE),0)</f>
        <v>0</v>
      </c>
      <c r="BK19" s="148"/>
      <c r="BL19" s="148">
        <f>_xlfn.IFNA(VLOOKUP(CONCATENATE($BL$5,$B19,$C19),'OG3'!$A$6:$M$119,13,FALSE),0)</f>
        <v>0</v>
      </c>
      <c r="BM19" s="148">
        <f>_xlfn.IFNA(VLOOKUP(CONCATENATE($BM$5,$B19,$C19),'OG3'!$A$6:$M$119,13,FALSE),0)</f>
        <v>0</v>
      </c>
      <c r="BN19" s="148"/>
      <c r="BO19" s="148"/>
      <c r="BP19" s="148"/>
      <c r="BQ19" s="353"/>
      <c r="BR19" s="355"/>
      <c r="BS19" s="355"/>
      <c r="BT19" s="355"/>
      <c r="BU19" s="355"/>
      <c r="BV19" s="355"/>
      <c r="BW19" s="355"/>
      <c r="BX19" s="137"/>
    </row>
    <row r="20" spans="1:76" x14ac:dyDescent="0.25">
      <c r="A20" s="774"/>
      <c r="B20" s="142"/>
      <c r="C20" s="149"/>
      <c r="D20" s="149"/>
      <c r="E20" s="149"/>
      <c r="F20" s="150"/>
      <c r="G20" s="146"/>
      <c r="H20" s="144">
        <f t="shared" si="3"/>
        <v>0</v>
      </c>
      <c r="I20" s="145">
        <f t="shared" si="4"/>
        <v>0</v>
      </c>
      <c r="J20" s="146">
        <f t="shared" si="5"/>
        <v>5</v>
      </c>
      <c r="K20" s="147">
        <f>_xlfn.IFNA(VLOOKUP(CONCATENATE($K$5,$B20,$C20),'ESP1'!$A$6:$M$500,13,FALSE),0)</f>
        <v>0</v>
      </c>
      <c r="L20" s="148">
        <f>_xlfn.IFNA(VLOOKUP(CONCATENATE($L$5,$B20,$C20),[1]CAPE!$A$6:$M$500,13,FALSE),0)</f>
        <v>0</v>
      </c>
      <c r="M20" s="148">
        <f>_xlfn.IFNA(VLOOKUP(CONCATENATE($M$5,$B20,$C20),'SER1'!$A$6:$M$500,13,FALSE),0)</f>
        <v>0</v>
      </c>
      <c r="N20" s="148">
        <f>_xlfn.IFNA(VLOOKUP(CONCATENATE($N$5,$B20,$C20),'MUR1'!$A$6:$M$500,13,FALSE),0)</f>
        <v>0</v>
      </c>
      <c r="O20" s="148">
        <f>_xlfn.IFNA(VLOOKUP(CONCATENATE($O$5,$B20,$C20),BAL!$A$6:$M$500,13,FALSE),0)</f>
        <v>0</v>
      </c>
      <c r="P20" s="148">
        <f>_xlfn.IFNA(VLOOKUP(CONCATENATE($P$5,$B20,$C20),BAL!$A$6:$M$500,13,FALSE),0)</f>
        <v>0</v>
      </c>
      <c r="Q20" s="148">
        <f>_xlfn.IFNA(VLOOKUP(CONCATENATE($Q$5,$B20,$C20),BAL!$A$6:$M$500,13,FALSE),0)</f>
        <v>0</v>
      </c>
      <c r="R20" s="148">
        <f>_xlfn.IFNA(VLOOKUP(CONCATENATE($R$5,$B20,$C20),'OG1'!$A$6:$M$500,13,FALSE),0)</f>
        <v>0</v>
      </c>
      <c r="S20" s="148">
        <f>_xlfn.IFNA(VLOOKUP(CONCATENATE($S$5,$B20,$C20),'DRY1'!$A$6:$M$500,13,FALSE),0)</f>
        <v>0</v>
      </c>
      <c r="T20" s="148">
        <f>_xlfn.IFNA(VLOOKUP(CONCATENATE($T$5,$B20,$C20),[2]hor1!$A$6:$M$500,13,FALSE),0)</f>
        <v>0</v>
      </c>
      <c r="U20" s="148"/>
      <c r="V20" s="148">
        <f>_xlfn.IFNA(VLOOKUP(CONCATENATE($V$5,$B20,$C20),'SER2'!$A$6:$M$534,13,FALSE),0)</f>
        <v>0</v>
      </c>
      <c r="W20" s="148">
        <f>_xlfn.IFNA(VLOOKUP(CONCATENATE($W$5,$B20,$C20),[3]DAR1!$A$6:$M$500,13,FALSE),0)</f>
        <v>0</v>
      </c>
      <c r="X20" s="148">
        <f>_xlfn.IFNA(VLOOKUP(CONCATENATE($X$5,$B20,$C20),BEV!$A$6:$M$500,13,FALSE),0)</f>
        <v>0</v>
      </c>
      <c r="Y20" s="148">
        <f>_xlfn.IFNA(VLOOKUP(CONCATENATE($Y$5,$B20,$C20),'OG2'!$A$6:$M$500,13,FALSE),0)</f>
        <v>0</v>
      </c>
      <c r="Z20" s="148"/>
      <c r="AA20" s="148">
        <f>_xlfn.IFNA(VLOOKUP(CONCATENATE($AA$5,$B20,$C20),'LOG1'!$A$6:$M$500,13,FALSE),0)</f>
        <v>0</v>
      </c>
      <c r="AB20" s="148">
        <f>_xlfn.IFNA(VLOOKUP(CONCATENATE($AB$5,$B20,$C20),'DRY2'!$A$6:$M$500,13,FALSE),0)</f>
        <v>0</v>
      </c>
      <c r="AC20" s="148">
        <f>_xlfn.IFNA(VLOOKUP(CONCATENATE($AC$5,$B20,$C20),'CAP2'!$A$6:$M$500,13,FALSE),0)</f>
        <v>0</v>
      </c>
      <c r="AD20" s="148">
        <f>_xlfn.IFNA(VLOOKUP(CONCATENATE($AD$5,$B20,$C20),'ESP2'!$A$6:$M$500,13,FALSE),0)</f>
        <v>0</v>
      </c>
      <c r="AE20" s="148">
        <f>_xlfn.IFNA(VLOOKUP(CONCATENATE($AE$5,$B20,$C20),MR!$A$6:$M$468,13,FALSE),0)</f>
        <v>0</v>
      </c>
      <c r="AF20" s="148">
        <f>_xlfn.IFNA(VLOOKUP(CONCATENATE($AF$5,$B20,$C20),'OG3'!$A$6:$M$500,13,FALSE),0)</f>
        <v>0</v>
      </c>
      <c r="AG20" s="148">
        <f>_xlfn.IFNA(VLOOKUP(CONCATENATE($AG$5,$B20,$C20),WEST!$A$6:$M$500,13,FALSE),0)</f>
        <v>0</v>
      </c>
      <c r="AH20" s="148">
        <f>_xlfn.IFNA(VLOOKUP(CONCATENATE($AH$5,$B20,$C20),'SER3'!$A$6:$M$500,13,FALSE),0)</f>
        <v>0</v>
      </c>
      <c r="AI20" s="148">
        <f>_xlfn.IFNA(VLOOKUP(CONCATENATE($AI$5,$B20,$C20),[4]DARD2!$A$6:$M$500,13,FALSE),0)</f>
        <v>0</v>
      </c>
      <c r="AJ20" s="148">
        <f>_xlfn.IFNA(VLOOKUP(CONCATENATE($AJ$5,$B20,$C20),'MUR2'!$A$6:$M$500,13,FALSE),0)</f>
        <v>0</v>
      </c>
      <c r="AK20" s="148">
        <f>_xlfn.IFNA(VLOOKUP(CONCATENATE($AK$5,$B20,$C20),RAS!$A$7:$M$501,13,FALSE),0)</f>
        <v>0</v>
      </c>
      <c r="AL20" s="148">
        <f>_xlfn.IFNA(VLOOKUP(CONCATENATE($AL$5,$B20,$C20),'ESP3'!$A$6:$M$500,13,FALSE),0)</f>
        <v>0</v>
      </c>
      <c r="AM20" s="148">
        <f>_xlfn.IFNA(VLOOKUP(CONCATENATE($AM$5,$B20,$C20),FEST!$A$6:$M$500,13,FALSE),0)</f>
        <v>0</v>
      </c>
      <c r="AN20" s="148"/>
      <c r="AO20" s="148"/>
      <c r="AP20" s="148"/>
      <c r="AQ20" s="148">
        <f>_xlfn.IFNA(VLOOKUP(CONCATENATE($AQ$5,$B20,$C20),SC!$A$6:$M$500,13,FALSE),0)</f>
        <v>0</v>
      </c>
      <c r="AR20" s="148">
        <f>_xlfn.IFNA(VLOOKUP(CONCATENATE($AR$5,$B20,$C20),SC!$A$6:$M$500,13,FALSE),0)</f>
        <v>0</v>
      </c>
      <c r="AS20" s="148">
        <f>_xlfn.IFNA(VLOOKUP(CONCATENATE($AS$5,$B20,$C20),SCSAT!$A$6:$M$528,13,FALSE),0)</f>
        <v>0</v>
      </c>
      <c r="AT20" s="148">
        <f>_xlfn.IFNA(VLOOKUP(CONCATENATE($AT$5,$B20,$C20),SCSAT!$A$6:$M$528,13,FALSE),0)</f>
        <v>0</v>
      </c>
      <c r="AU20" s="148"/>
      <c r="AV20" s="148">
        <f>_xlfn.IFNA(VLOOKUP(CONCATENATE($AV$5,$B20,$C20),SCSUN!$A$6:$M$500,13,FALSE),0)</f>
        <v>0</v>
      </c>
      <c r="AW20" s="148"/>
      <c r="AX20" s="148"/>
      <c r="AY20" s="148"/>
      <c r="AZ20" s="148"/>
      <c r="BA20" s="148"/>
      <c r="BB20" s="148">
        <f>_xlfn.IFNA(VLOOKUP(CONCATENATE($BB$5,$B20,$C20),SCSAT!$A$6:$M$528,13,FALSE),0)</f>
        <v>0</v>
      </c>
      <c r="BC20" s="148">
        <f>_xlfn.IFNA(VLOOKUP(CONCATENATE($BC$5,$B20,$C20),SCSAT!$A$6:$M$528,13,FALSE),0)</f>
        <v>0</v>
      </c>
      <c r="BD20" s="148">
        <f>_xlfn.IFNA(VLOOKUP(CONCATENATE($BD$5,$B20,$C20),SCSAT!$A$6:$M$528,13,FALSE),0)</f>
        <v>0</v>
      </c>
      <c r="BE20" s="148">
        <f>_xlfn.IFNA(VLOOKUP(CONCATENATE($BE$5,$B20,$C20),SCSUN!$A$6:$M$500,13,FALSE),0)</f>
        <v>0</v>
      </c>
      <c r="BF20" s="148">
        <f>_xlfn.IFNA(VLOOKUP(CONCATENATE($BF$5,$B20,$C20),'MUR2'!$A$6:$M$60,13,FALSE),0)</f>
        <v>0</v>
      </c>
      <c r="BG20" s="148">
        <f>_xlfn.IFNA(VLOOKUP(CONCATENATE($BG$5,$B20,$C20),'MUR2'!$A$6:$M$100,13,FALSE),0)</f>
        <v>0</v>
      </c>
      <c r="BH20" s="148">
        <f>_xlfn.IFNA(VLOOKUP(CONCATENATE($BH$5,$B20,$C20),FEST!$A$6:$M$135,13,FALSE),0)</f>
        <v>0</v>
      </c>
      <c r="BI20" s="148">
        <f>_xlfn.IFNA(VLOOKUP(CONCATENATE($BI$5,$B20,$C20),FEST!$A$6:$M$133,13,FALSE),0)</f>
        <v>0</v>
      </c>
      <c r="BJ20" s="148">
        <f>_xlfn.IFNA(VLOOKUP(CONCATENATE($BJ$5,$B20,$C20),'DAR2'!$A$6:$M$133,13,FALSE),0)</f>
        <v>0</v>
      </c>
      <c r="BK20" s="148"/>
      <c r="BL20" s="148">
        <f>_xlfn.IFNA(VLOOKUP(CONCATENATE($BL$5,$B20,$C20),'OG3'!$A$6:$M$119,13,FALSE),0)</f>
        <v>0</v>
      </c>
      <c r="BM20" s="148">
        <f>_xlfn.IFNA(VLOOKUP(CONCATENATE($BM$5,$B20,$C20),'OG3'!$A$6:$M$119,13,FALSE),0)</f>
        <v>0</v>
      </c>
      <c r="BN20" s="148"/>
      <c r="BO20" s="148"/>
      <c r="BP20" s="354"/>
      <c r="BQ20" s="353"/>
      <c r="BR20" s="355"/>
      <c r="BS20" s="355"/>
      <c r="BT20" s="357"/>
      <c r="BU20" s="355"/>
      <c r="BV20" s="355"/>
      <c r="BW20" s="355"/>
      <c r="BX20" s="137"/>
    </row>
    <row r="21" spans="1:76" s="3" customFormat="1" x14ac:dyDescent="0.25">
      <c r="A21" s="774"/>
      <c r="B21" s="142"/>
      <c r="C21" s="149"/>
      <c r="D21" s="149"/>
      <c r="E21" s="149"/>
      <c r="F21" s="150"/>
      <c r="G21" s="146"/>
      <c r="H21" s="144">
        <f t="shared" si="3"/>
        <v>0</v>
      </c>
      <c r="I21" s="145">
        <f t="shared" si="4"/>
        <v>0</v>
      </c>
      <c r="J21" s="146">
        <f t="shared" si="5"/>
        <v>5</v>
      </c>
      <c r="K21" s="147">
        <f>_xlfn.IFNA(VLOOKUP(CONCATENATE($K$5,$B21,$C21),'ESP1'!$A$6:$M$500,13,FALSE),0)</f>
        <v>0</v>
      </c>
      <c r="L21" s="148">
        <f>_xlfn.IFNA(VLOOKUP(CONCATENATE($L$5,$B21,$C21),[1]CAPE!$A$6:$M$500,13,FALSE),0)</f>
        <v>0</v>
      </c>
      <c r="M21" s="148">
        <f>_xlfn.IFNA(VLOOKUP(CONCATENATE($M$5,$B21,$C21),'SER1'!$A$6:$M$500,13,FALSE),0)</f>
        <v>0</v>
      </c>
      <c r="N21" s="148">
        <f>_xlfn.IFNA(VLOOKUP(CONCATENATE($N$5,$B21,$C21),'MUR1'!$A$6:$M$500,13,FALSE),0)</f>
        <v>0</v>
      </c>
      <c r="O21" s="148">
        <f>_xlfn.IFNA(VLOOKUP(CONCATENATE($O$5,$B21,$C21),BAL!$A$6:$M$500,13,FALSE),0)</f>
        <v>0</v>
      </c>
      <c r="P21" s="148">
        <f>_xlfn.IFNA(VLOOKUP(CONCATENATE($P$5,$B21,$C21),BAL!$A$6:$M$500,13,FALSE),0)</f>
        <v>0</v>
      </c>
      <c r="Q21" s="148">
        <f>_xlfn.IFNA(VLOOKUP(CONCATENATE($Q$5,$B21,$C21),BAL!$A$6:$M$500,13,FALSE),0)</f>
        <v>0</v>
      </c>
      <c r="R21" s="148">
        <f>_xlfn.IFNA(VLOOKUP(CONCATENATE($R$5,$B21,$C21),'OG1'!$A$6:$M$500,13,FALSE),0)</f>
        <v>0</v>
      </c>
      <c r="S21" s="148">
        <f>_xlfn.IFNA(VLOOKUP(CONCATENATE($S$5,$B21,$C21),'DRY1'!$A$6:$M$500,13,FALSE),0)</f>
        <v>0</v>
      </c>
      <c r="T21" s="148">
        <f>_xlfn.IFNA(VLOOKUP(CONCATENATE($T$5,$B21,$C21),[2]hor1!$A$6:$M$500,13,FALSE),0)</f>
        <v>0</v>
      </c>
      <c r="U21" s="148"/>
      <c r="V21" s="148">
        <f>_xlfn.IFNA(VLOOKUP(CONCATENATE($V$5,$B21,$C21),'SER2'!$A$6:$M$534,13,FALSE),0)</f>
        <v>0</v>
      </c>
      <c r="W21" s="148">
        <f>_xlfn.IFNA(VLOOKUP(CONCATENATE($W$5,$B21,$C21),[3]DAR1!$A$6:$M$500,13,FALSE),0)</f>
        <v>0</v>
      </c>
      <c r="X21" s="148">
        <f>_xlfn.IFNA(VLOOKUP(CONCATENATE($X$5,$B21,$C21),BEV!$A$6:$M$500,13,FALSE),0)</f>
        <v>0</v>
      </c>
      <c r="Y21" s="148">
        <f>_xlfn.IFNA(VLOOKUP(CONCATENATE($Y$5,$B21,$C21),'OG2'!$A$6:$M$500,13,FALSE),0)</f>
        <v>0</v>
      </c>
      <c r="Z21" s="148"/>
      <c r="AA21" s="148">
        <f>_xlfn.IFNA(VLOOKUP(CONCATENATE($AA$5,$B21,$C21),'LOG1'!$A$6:$M$500,13,FALSE),0)</f>
        <v>0</v>
      </c>
      <c r="AB21" s="148">
        <f>_xlfn.IFNA(VLOOKUP(CONCATENATE($AB$5,$B21,$C21),'DRY2'!$A$6:$M$500,13,FALSE),0)</f>
        <v>0</v>
      </c>
      <c r="AC21" s="148">
        <f>_xlfn.IFNA(VLOOKUP(CONCATENATE($AC$5,$B21,$C21),'CAP2'!$A$6:$M$500,13,FALSE),0)</f>
        <v>0</v>
      </c>
      <c r="AD21" s="148">
        <f>_xlfn.IFNA(VLOOKUP(CONCATENATE($AD$5,$B21,$C21),'ESP2'!$A$6:$M$500,13,FALSE),0)</f>
        <v>0</v>
      </c>
      <c r="AE21" s="148">
        <f>_xlfn.IFNA(VLOOKUP(CONCATENATE($AE$5,$B21,$C21),MR!$A$6:$M$468,13,FALSE),0)</f>
        <v>0</v>
      </c>
      <c r="AF21" s="148">
        <f>_xlfn.IFNA(VLOOKUP(CONCATENATE($AF$5,$B21,$C21),'OG3'!$A$6:$M$500,13,FALSE),0)</f>
        <v>0</v>
      </c>
      <c r="AG21" s="148">
        <f>_xlfn.IFNA(VLOOKUP(CONCATENATE($AG$5,$B21,$C21),WEST!$A$6:$M$500,13,FALSE),0)</f>
        <v>0</v>
      </c>
      <c r="AH21" s="148">
        <f>_xlfn.IFNA(VLOOKUP(CONCATENATE($AH$5,$B21,$C21),'SER3'!$A$6:$M$500,13,FALSE),0)</f>
        <v>0</v>
      </c>
      <c r="AI21" s="148">
        <f>_xlfn.IFNA(VLOOKUP(CONCATENATE($AI$5,$B21,$C21),[4]DARD2!$A$6:$M$500,13,FALSE),0)</f>
        <v>0</v>
      </c>
      <c r="AJ21" s="148">
        <f>_xlfn.IFNA(VLOOKUP(CONCATENATE($AJ$5,$B21,$C21),'MUR2'!$A$6:$M$500,13,FALSE),0)</f>
        <v>0</v>
      </c>
      <c r="AK21" s="148">
        <f>_xlfn.IFNA(VLOOKUP(CONCATENATE($AK$5,$B21,$C21),RAS!$A$7:$M$501,13,FALSE),0)</f>
        <v>0</v>
      </c>
      <c r="AL21" s="148">
        <f>_xlfn.IFNA(VLOOKUP(CONCATENATE($AL$5,$B21,$C21),'ESP3'!$A$6:$M$500,13,FALSE),0)</f>
        <v>0</v>
      </c>
      <c r="AM21" s="148">
        <f>_xlfn.IFNA(VLOOKUP(CONCATENATE($AM$5,$B21,$C21),FEST!$A$6:$M$500,13,FALSE),0)</f>
        <v>0</v>
      </c>
      <c r="AN21" s="148"/>
      <c r="AO21" s="148"/>
      <c r="AP21" s="148"/>
      <c r="AQ21" s="148">
        <f>_xlfn.IFNA(VLOOKUP(CONCATENATE($AQ$5,$B21,$C21),SC!$A$6:$M$500,13,FALSE),0)</f>
        <v>0</v>
      </c>
      <c r="AR21" s="148">
        <f>_xlfn.IFNA(VLOOKUP(CONCATENATE($AR$5,$B21,$C21),SC!$A$6:$M$500,13,FALSE),0)</f>
        <v>0</v>
      </c>
      <c r="AS21" s="148">
        <f>_xlfn.IFNA(VLOOKUP(CONCATENATE($AS$5,$B21,$C21),SCSAT!$A$6:$M$528,13,FALSE),0)</f>
        <v>0</v>
      </c>
      <c r="AT21" s="148"/>
      <c r="AU21" s="148"/>
      <c r="AV21" s="148">
        <f>_xlfn.IFNA(VLOOKUP(CONCATENATE($AV$5,$B21,$C21),SCSUN!$A$6:$M$500,13,FALSE),0)</f>
        <v>0</v>
      </c>
      <c r="AW21" s="148"/>
      <c r="AX21" s="148"/>
      <c r="AY21" s="148"/>
      <c r="AZ21" s="148"/>
      <c r="BA21" s="148"/>
      <c r="BB21" s="148">
        <f>_xlfn.IFNA(VLOOKUP(CONCATENATE($BB$5,$B21,$C21),SCSAT!$A$6:$M$528,13,FALSE),0)</f>
        <v>0</v>
      </c>
      <c r="BC21" s="148">
        <f>_xlfn.IFNA(VLOOKUP(CONCATENATE($BC$5,$B21,$C21),SCSAT!$A$6:$M$528,13,FALSE),0)</f>
        <v>0</v>
      </c>
      <c r="BD21" s="148">
        <f>_xlfn.IFNA(VLOOKUP(CONCATENATE($BD$5,$B21,$C21),SCSAT!$A$6:$M$528,13,FALSE),0)</f>
        <v>0</v>
      </c>
      <c r="BE21" s="148">
        <f>_xlfn.IFNA(VLOOKUP(CONCATENATE($BE$5,$B21,$C21),SCSUN!$A$6:$M$500,13,FALSE),0)</f>
        <v>0</v>
      </c>
      <c r="BF21" s="148">
        <f>_xlfn.IFNA(VLOOKUP(CONCATENATE($BF$5,$B21,$C21),'MUR2'!$A$6:$M$60,13,FALSE),0)</f>
        <v>0</v>
      </c>
      <c r="BG21" s="148">
        <f>_xlfn.IFNA(VLOOKUP(CONCATENATE($BG$5,$B21,$C21),'MUR2'!$A$6:$M$100,13,FALSE),0)</f>
        <v>0</v>
      </c>
      <c r="BH21" s="148">
        <f>_xlfn.IFNA(VLOOKUP(CONCATENATE($BH$5,$B21,$C21),FEST!$A$6:$M$135,13,FALSE),0)</f>
        <v>0</v>
      </c>
      <c r="BI21" s="148">
        <f>_xlfn.IFNA(VLOOKUP(CONCATENATE($BI$5,$B21,$C21),FEST!$A$6:$M$133,13,FALSE),0)</f>
        <v>0</v>
      </c>
      <c r="BJ21" s="148">
        <f>_xlfn.IFNA(VLOOKUP(CONCATENATE($BJ$5,$B21,$C21),'DAR2'!$A$6:$M$133,13,FALSE),0)</f>
        <v>0</v>
      </c>
      <c r="BK21" s="148"/>
      <c r="BL21" s="148">
        <f>_xlfn.IFNA(VLOOKUP(CONCATENATE($BL$5,$B21,$C21),'OG3'!$A$6:$M$119,13,FALSE),0)</f>
        <v>0</v>
      </c>
      <c r="BM21" s="148">
        <f>_xlfn.IFNA(VLOOKUP(CONCATENATE($BM$5,$B21,$C21),'OG3'!$A$6:$M$119,13,FALSE),0)</f>
        <v>0</v>
      </c>
      <c r="BN21" s="148"/>
      <c r="BO21" s="148"/>
      <c r="BP21" s="354"/>
      <c r="BQ21" s="353"/>
      <c r="BR21" s="355"/>
      <c r="BS21" s="355"/>
      <c r="BT21" s="357"/>
      <c r="BU21" s="355"/>
      <c r="BV21" s="355"/>
      <c r="BW21" s="355"/>
      <c r="BX21" s="133"/>
    </row>
    <row r="22" spans="1:76" s="3" customFormat="1" x14ac:dyDescent="0.25">
      <c r="A22" s="774"/>
      <c r="B22" s="142"/>
      <c r="C22" s="149"/>
      <c r="D22" s="149"/>
      <c r="E22" s="149"/>
      <c r="F22" s="150"/>
      <c r="G22" s="146"/>
      <c r="H22" s="144">
        <f t="shared" si="3"/>
        <v>0</v>
      </c>
      <c r="I22" s="145">
        <f t="shared" si="4"/>
        <v>0</v>
      </c>
      <c r="J22" s="146">
        <f t="shared" si="5"/>
        <v>5</v>
      </c>
      <c r="K22" s="147">
        <f>_xlfn.IFNA(VLOOKUP(CONCATENATE($K$5,$B22,$C22),'ESP1'!$A$6:$M$500,13,FALSE),0)</f>
        <v>0</v>
      </c>
      <c r="L22" s="148">
        <f>_xlfn.IFNA(VLOOKUP(CONCATENATE($L$5,$B22,$C22),[1]CAPE!$A$6:$M$500,13,FALSE),0)</f>
        <v>0</v>
      </c>
      <c r="M22" s="148">
        <f>_xlfn.IFNA(VLOOKUP(CONCATENATE($M$5,$B22,$C22),'SER1'!$A$6:$M$500,13,FALSE),0)</f>
        <v>0</v>
      </c>
      <c r="N22" s="148">
        <f>_xlfn.IFNA(VLOOKUP(CONCATENATE($N$5,$B22,$C22),'MUR1'!$A$6:$M$500,13,FALSE),0)</f>
        <v>0</v>
      </c>
      <c r="O22" s="148">
        <f>_xlfn.IFNA(VLOOKUP(CONCATENATE($O$5,$B22,$C22),BAL!$A$6:$M$500,13,FALSE),0)</f>
        <v>0</v>
      </c>
      <c r="P22" s="148">
        <f>_xlfn.IFNA(VLOOKUP(CONCATENATE($P$5,$B22,$C22),BAL!$A$6:$M$500,13,FALSE),0)</f>
        <v>0</v>
      </c>
      <c r="Q22" s="148">
        <f>_xlfn.IFNA(VLOOKUP(CONCATENATE($Q$5,$B22,$C22),BAL!$A$6:$M$500,13,FALSE),0)</f>
        <v>0</v>
      </c>
      <c r="R22" s="148">
        <f>_xlfn.IFNA(VLOOKUP(CONCATENATE($R$5,$B22,$C22),'OG1'!$A$6:$M$500,13,FALSE),0)</f>
        <v>0</v>
      </c>
      <c r="S22" s="148">
        <f>_xlfn.IFNA(VLOOKUP(CONCATENATE($S$5,$B22,$C22),'DRY1'!$A$6:$M$500,13,FALSE),0)</f>
        <v>0</v>
      </c>
      <c r="T22" s="148">
        <f>_xlfn.IFNA(VLOOKUP(CONCATENATE($T$5,$B22,$C22),[2]hor1!$A$6:$M$500,13,FALSE),0)</f>
        <v>0</v>
      </c>
      <c r="U22" s="148"/>
      <c r="V22" s="148">
        <f>_xlfn.IFNA(VLOOKUP(CONCATENATE($V$5,$B22,$C22),'SER2'!$A$6:$M$534,13,FALSE),0)</f>
        <v>0</v>
      </c>
      <c r="W22" s="148">
        <f>_xlfn.IFNA(VLOOKUP(CONCATENATE($W$5,$B22,$C22),[3]DAR1!$A$6:$M$500,13,FALSE),0)</f>
        <v>0</v>
      </c>
      <c r="X22" s="148">
        <f>_xlfn.IFNA(VLOOKUP(CONCATENATE($X$5,$B22,$C22),BEV!$A$6:$M$500,13,FALSE),0)</f>
        <v>0</v>
      </c>
      <c r="Y22" s="148">
        <f>_xlfn.IFNA(VLOOKUP(CONCATENATE($Y$5,$B22,$C22),'OG2'!$A$6:$M$500,13,FALSE),0)</f>
        <v>0</v>
      </c>
      <c r="Z22" s="148"/>
      <c r="AA22" s="148">
        <f>_xlfn.IFNA(VLOOKUP(CONCATENATE($AA$5,$B22,$C22),'LOG1'!$A$6:$M$500,13,FALSE),0)</f>
        <v>0</v>
      </c>
      <c r="AB22" s="148">
        <f>_xlfn.IFNA(VLOOKUP(CONCATENATE($AB$5,$B22,$C22),'DRY2'!$A$6:$M$500,13,FALSE),0)</f>
        <v>0</v>
      </c>
      <c r="AC22" s="148">
        <f>_xlfn.IFNA(VLOOKUP(CONCATENATE($AC$5,$B22,$C22),'CAP2'!$A$6:$M$500,13,FALSE),0)</f>
        <v>0</v>
      </c>
      <c r="AD22" s="148">
        <f>_xlfn.IFNA(VLOOKUP(CONCATENATE($AD$5,$B22,$C22),'ESP2'!$A$6:$M$500,13,FALSE),0)</f>
        <v>0</v>
      </c>
      <c r="AE22" s="148">
        <f>_xlfn.IFNA(VLOOKUP(CONCATENATE($AE$5,$B22,$C22),MR!$A$6:$M$468,13,FALSE),0)</f>
        <v>0</v>
      </c>
      <c r="AF22" s="148">
        <f>_xlfn.IFNA(VLOOKUP(CONCATENATE($AF$5,$B22,$C22),'OG3'!$A$6:$M$500,13,FALSE),0)</f>
        <v>0</v>
      </c>
      <c r="AG22" s="148">
        <f>_xlfn.IFNA(VLOOKUP(CONCATENATE($AG$5,$B22,$C22),WEST!$A$6:$M$500,13,FALSE),0)</f>
        <v>0</v>
      </c>
      <c r="AH22" s="148">
        <f>_xlfn.IFNA(VLOOKUP(CONCATENATE($AH$5,$B22,$C22),'SER3'!$A$6:$M$500,13,FALSE),0)</f>
        <v>0</v>
      </c>
      <c r="AI22" s="148">
        <f>_xlfn.IFNA(VLOOKUP(CONCATENATE($AI$5,$B22,$C22),[4]DARD2!$A$6:$M$500,13,FALSE),0)</f>
        <v>0</v>
      </c>
      <c r="AJ22" s="148">
        <f>_xlfn.IFNA(VLOOKUP(CONCATENATE($AJ$5,$B22,$C22),'MUR2'!$A$6:$M$500,13,FALSE),0)</f>
        <v>0</v>
      </c>
      <c r="AK22" s="148">
        <f>_xlfn.IFNA(VLOOKUP(CONCATENATE($AK$5,$B22,$C22),RAS!$A$7:$M$501,13,FALSE),0)</f>
        <v>0</v>
      </c>
      <c r="AL22" s="148">
        <f>_xlfn.IFNA(VLOOKUP(CONCATENATE($AL$5,$B22,$C22),'ESP3'!$A$6:$M$500,13,FALSE),0)</f>
        <v>0</v>
      </c>
      <c r="AM22" s="148">
        <f>_xlfn.IFNA(VLOOKUP(CONCATENATE($AM$5,$B22,$C22),FEST!$A$6:$M$500,13,FALSE),0)</f>
        <v>0</v>
      </c>
      <c r="AN22" s="148"/>
      <c r="AO22" s="148"/>
      <c r="AP22" s="148"/>
      <c r="AQ22" s="148">
        <f>_xlfn.IFNA(VLOOKUP(CONCATENATE($AQ$5,$B22,$C22),SC!$A$6:$M$500,13,FALSE),0)</f>
        <v>0</v>
      </c>
      <c r="AR22" s="148">
        <f>_xlfn.IFNA(VLOOKUP(CONCATENATE($AR$5,$B22,$C22),SC!$A$6:$M$500,13,FALSE),0)</f>
        <v>0</v>
      </c>
      <c r="AS22" s="148">
        <f>_xlfn.IFNA(VLOOKUP(CONCATENATE($AS$5,$B22,$C22),SCSAT!$A$6:$M$528,13,FALSE),0)</f>
        <v>0</v>
      </c>
      <c r="AT22" s="148"/>
      <c r="AU22" s="148"/>
      <c r="AV22" s="148">
        <f>_xlfn.IFNA(VLOOKUP(CONCATENATE($AV$5,$B22,$C22),SCSUN!$A$6:$M$500,13,FALSE),0)</f>
        <v>0</v>
      </c>
      <c r="AW22" s="148"/>
      <c r="AX22" s="148"/>
      <c r="AY22" s="148"/>
      <c r="AZ22" s="148"/>
      <c r="BA22" s="148"/>
      <c r="BB22" s="148">
        <f>_xlfn.IFNA(VLOOKUP(CONCATENATE($BB$5,$B22,$C22),SCSAT!$A$6:$M$528,13,FALSE),0)</f>
        <v>0</v>
      </c>
      <c r="BC22" s="148">
        <f>_xlfn.IFNA(VLOOKUP(CONCATENATE($BC$5,$B22,$C22),SCSAT!$A$6:$M$528,13,FALSE),0)</f>
        <v>0</v>
      </c>
      <c r="BD22" s="148">
        <f>_xlfn.IFNA(VLOOKUP(CONCATENATE($BD$5,$B22,$C22),SCSAT!$A$6:$M$528,13,FALSE),0)</f>
        <v>0</v>
      </c>
      <c r="BE22" s="148">
        <f>_xlfn.IFNA(VLOOKUP(CONCATENATE($BE$5,$B22,$C22),SCSUN!$A$6:$M$500,13,FALSE),0)</f>
        <v>0</v>
      </c>
      <c r="BF22" s="148">
        <f>_xlfn.IFNA(VLOOKUP(CONCATENATE($BF$5,$B22,$C22),'MUR2'!$A$6:$M$60,13,FALSE),0)</f>
        <v>0</v>
      </c>
      <c r="BG22" s="148">
        <f>_xlfn.IFNA(VLOOKUP(CONCATENATE($BG$5,$B22,$C22),'MUR2'!$A$6:$M$100,13,FALSE),0)</f>
        <v>0</v>
      </c>
      <c r="BH22" s="148">
        <f>_xlfn.IFNA(VLOOKUP(CONCATENATE($BH$5,$B22,$C22),FEST!$A$6:$M$135,13,FALSE),0)</f>
        <v>0</v>
      </c>
      <c r="BI22" s="148">
        <f>_xlfn.IFNA(VLOOKUP(CONCATENATE($BI$5,$B22,$C22),FEST!$A$6:$M$133,13,FALSE),0)</f>
        <v>0</v>
      </c>
      <c r="BJ22" s="148">
        <f>_xlfn.IFNA(VLOOKUP(CONCATENATE($BJ$5,$B22,$C22),'DAR2'!$A$6:$M$133,13,FALSE),0)</f>
        <v>0</v>
      </c>
      <c r="BK22" s="148"/>
      <c r="BL22" s="148">
        <f>_xlfn.IFNA(VLOOKUP(CONCATENATE($BL$5,$B22,$C22),'OG3'!$A$6:$M$119,13,FALSE),0)</f>
        <v>0</v>
      </c>
      <c r="BM22" s="148">
        <f>_xlfn.IFNA(VLOOKUP(CONCATENATE($BM$5,$B22,$C22),'OG3'!$A$6:$M$119,13,FALSE),0)</f>
        <v>0</v>
      </c>
      <c r="BN22" s="148"/>
      <c r="BO22" s="148"/>
      <c r="BP22" s="354"/>
      <c r="BQ22" s="353"/>
      <c r="BR22" s="355"/>
      <c r="BS22" s="355"/>
      <c r="BT22" s="357"/>
      <c r="BU22" s="355"/>
      <c r="BV22" s="355"/>
      <c r="BW22" s="355"/>
      <c r="BX22" s="133"/>
    </row>
    <row r="23" spans="1:76" x14ac:dyDescent="0.25">
      <c r="A23" s="774"/>
      <c r="B23" s="142"/>
      <c r="C23" s="149"/>
      <c r="D23" s="149"/>
      <c r="E23" s="149"/>
      <c r="F23" s="150"/>
      <c r="G23" s="146"/>
      <c r="H23" s="144">
        <f t="shared" si="3"/>
        <v>0</v>
      </c>
      <c r="I23" s="145">
        <f t="shared" si="4"/>
        <v>0</v>
      </c>
      <c r="J23" s="146">
        <f t="shared" si="5"/>
        <v>5</v>
      </c>
      <c r="K23" s="147">
        <f>_xlfn.IFNA(VLOOKUP(CONCATENATE($K$5,$B23,$C23),'ESP1'!$A$6:$M$500,13,FALSE),0)</f>
        <v>0</v>
      </c>
      <c r="L23" s="148">
        <f>_xlfn.IFNA(VLOOKUP(CONCATENATE($L$5,$B23,$C23),[1]CAPE!$A$6:$M$500,13,FALSE),0)</f>
        <v>0</v>
      </c>
      <c r="M23" s="148">
        <f>_xlfn.IFNA(VLOOKUP(CONCATENATE($M$5,$B23,$C23),'SER1'!$A$6:$M$500,13,FALSE),0)</f>
        <v>0</v>
      </c>
      <c r="N23" s="148">
        <f>_xlfn.IFNA(VLOOKUP(CONCATENATE($N$5,$B23,$C23),'MUR1'!$A$6:$M$500,13,FALSE),0)</f>
        <v>0</v>
      </c>
      <c r="O23" s="148">
        <f>_xlfn.IFNA(VLOOKUP(CONCATENATE($O$5,$B23,$C23),BAL!$A$6:$M$500,13,FALSE),0)</f>
        <v>0</v>
      </c>
      <c r="P23" s="148">
        <f>_xlfn.IFNA(VLOOKUP(CONCATENATE($P$5,$B23,$C23),BAL!$A$6:$M$500,13,FALSE),0)</f>
        <v>0</v>
      </c>
      <c r="Q23" s="148">
        <f>_xlfn.IFNA(VLOOKUP(CONCATENATE($Q$5,$B23,$C23),BAL!$A$6:$M$500,13,FALSE),0)</f>
        <v>0</v>
      </c>
      <c r="R23" s="148">
        <f>_xlfn.IFNA(VLOOKUP(CONCATENATE($R$5,$B23,$C23),'OG1'!$A$6:$M$500,13,FALSE),0)</f>
        <v>0</v>
      </c>
      <c r="S23" s="148">
        <f>_xlfn.IFNA(VLOOKUP(CONCATENATE($S$5,$B23,$C23),'DRY1'!$A$6:$M$500,13,FALSE),0)</f>
        <v>0</v>
      </c>
      <c r="T23" s="148">
        <f>_xlfn.IFNA(VLOOKUP(CONCATENATE($T$5,$B23,$C23),[2]hor1!$A$6:$M$500,13,FALSE),0)</f>
        <v>0</v>
      </c>
      <c r="U23" s="148"/>
      <c r="V23" s="148">
        <f>_xlfn.IFNA(VLOOKUP(CONCATENATE($V$5,$B23,$C23),'SER2'!$A$6:$M$534,13,FALSE),0)</f>
        <v>0</v>
      </c>
      <c r="W23" s="148">
        <f>_xlfn.IFNA(VLOOKUP(CONCATENATE($W$5,$B23,$C23),[3]DAR1!$A$6:$M$500,13,FALSE),0)</f>
        <v>0</v>
      </c>
      <c r="X23" s="148">
        <f>_xlfn.IFNA(VLOOKUP(CONCATENATE($X$5,$B23,$C23),BEV!$A$6:$M$500,13,FALSE),0)</f>
        <v>0</v>
      </c>
      <c r="Y23" s="148">
        <f>_xlfn.IFNA(VLOOKUP(CONCATENATE($Y$5,$B23,$C23),'OG2'!$A$6:$M$500,13,FALSE),0)</f>
        <v>0</v>
      </c>
      <c r="Z23" s="148"/>
      <c r="AA23" s="148">
        <f>_xlfn.IFNA(VLOOKUP(CONCATENATE($AA$5,$B23,$C23),'LOG1'!$A$6:$M$500,13,FALSE),0)</f>
        <v>0</v>
      </c>
      <c r="AB23" s="148">
        <f>_xlfn.IFNA(VLOOKUP(CONCATENATE($AB$5,$B23,$C23),'DRY2'!$A$6:$M$500,13,FALSE),0)</f>
        <v>0</v>
      </c>
      <c r="AC23" s="148">
        <f>_xlfn.IFNA(VLOOKUP(CONCATENATE($AC$5,$B23,$C23),'CAP2'!$A$6:$M$500,13,FALSE),0)</f>
        <v>0</v>
      </c>
      <c r="AD23" s="148">
        <f>_xlfn.IFNA(VLOOKUP(CONCATENATE($AD$5,$B23,$C23),'ESP2'!$A$6:$M$500,13,FALSE),0)</f>
        <v>0</v>
      </c>
      <c r="AE23" s="148">
        <f>_xlfn.IFNA(VLOOKUP(CONCATENATE($AE$5,$B23,$C23),MR!$A$6:$M$468,13,FALSE),0)</f>
        <v>0</v>
      </c>
      <c r="AF23" s="148">
        <f>_xlfn.IFNA(VLOOKUP(CONCATENATE($AF$5,$B23,$C23),'OG3'!$A$6:$M$500,13,FALSE),0)</f>
        <v>0</v>
      </c>
      <c r="AG23" s="148">
        <f>_xlfn.IFNA(VLOOKUP(CONCATENATE($AG$5,$B23,$C23),WEST!$A$6:$M$500,13,FALSE),0)</f>
        <v>0</v>
      </c>
      <c r="AH23" s="148">
        <f>_xlfn.IFNA(VLOOKUP(CONCATENATE($AH$5,$B23,$C23),'SER3'!$A$6:$M$500,13,FALSE),0)</f>
        <v>0</v>
      </c>
      <c r="AI23" s="148">
        <f>_xlfn.IFNA(VLOOKUP(CONCATENATE($AI$5,$B23,$C23),[4]DARD2!$A$6:$M$500,13,FALSE),0)</f>
        <v>0</v>
      </c>
      <c r="AJ23" s="148">
        <f>_xlfn.IFNA(VLOOKUP(CONCATENATE($AJ$5,$B23,$C23),'MUR2'!$A$6:$M$500,13,FALSE),0)</f>
        <v>0</v>
      </c>
      <c r="AK23" s="148">
        <f>_xlfn.IFNA(VLOOKUP(CONCATENATE($AK$5,$B23,$C23),RAS!$A$7:$M$501,13,FALSE),0)</f>
        <v>0</v>
      </c>
      <c r="AL23" s="148">
        <f>_xlfn.IFNA(VLOOKUP(CONCATENATE($AL$5,$B23,$C23),'ESP3'!$A$6:$M$500,13,FALSE),0)</f>
        <v>0</v>
      </c>
      <c r="AM23" s="148">
        <f>_xlfn.IFNA(VLOOKUP(CONCATENATE($AM$5,$B23,$C23),FEST!$A$6:$M$500,13,FALSE),0)</f>
        <v>0</v>
      </c>
      <c r="AN23" s="148"/>
      <c r="AO23" s="148"/>
      <c r="AP23" s="148"/>
      <c r="AQ23" s="148">
        <f>_xlfn.IFNA(VLOOKUP(CONCATENATE($AQ$5,$B23,$C23),SC!$A$6:$M$500,13,FALSE),0)</f>
        <v>0</v>
      </c>
      <c r="AR23" s="148">
        <f>_xlfn.IFNA(VLOOKUP(CONCATENATE($AR$5,$B23,$C23),SC!$A$6:$M$500,13,FALSE),0)</f>
        <v>0</v>
      </c>
      <c r="AS23" s="148">
        <f>_xlfn.IFNA(VLOOKUP(CONCATENATE($AS$5,$B23,$C23),SCSAT!$A$6:$M$528,13,FALSE),0)</f>
        <v>0</v>
      </c>
      <c r="AT23" s="148"/>
      <c r="AU23" s="148"/>
      <c r="AV23" s="148">
        <f>_xlfn.IFNA(VLOOKUP(CONCATENATE($AV$5,$B23,$C23),SCSUN!$A$6:$M$500,13,FALSE),0)</f>
        <v>0</v>
      </c>
      <c r="AW23" s="148"/>
      <c r="AX23" s="148"/>
      <c r="AY23" s="148"/>
      <c r="AZ23" s="148"/>
      <c r="BA23" s="148"/>
      <c r="BB23" s="148">
        <f>_xlfn.IFNA(VLOOKUP(CONCATENATE($BB$5,$B23,$C23),SCSAT!$A$6:$M$528,13,FALSE),0)</f>
        <v>0</v>
      </c>
      <c r="BC23" s="148">
        <f>_xlfn.IFNA(VLOOKUP(CONCATENATE($BC$5,$B23,$C23),SCSAT!$A$6:$M$528,13,FALSE),0)</f>
        <v>0</v>
      </c>
      <c r="BD23" s="148">
        <f>_xlfn.IFNA(VLOOKUP(CONCATENATE($BD$5,$B23,$C23),SCSAT!$A$6:$M$528,13,FALSE),0)</f>
        <v>0</v>
      </c>
      <c r="BE23" s="148">
        <f>_xlfn.IFNA(VLOOKUP(CONCATENATE($BE$5,$B23,$C23),SCSUN!$A$6:$M$500,13,FALSE),0)</f>
        <v>0</v>
      </c>
      <c r="BF23" s="148">
        <f>_xlfn.IFNA(VLOOKUP(CONCATENATE($BF$5,$B23,$C23),'MUR2'!$A$6:$M$60,13,FALSE),0)</f>
        <v>0</v>
      </c>
      <c r="BG23" s="148">
        <f>_xlfn.IFNA(VLOOKUP(CONCATENATE($BG$5,$B23,$C23),'MUR2'!$A$6:$M$100,13,FALSE),0)</f>
        <v>0</v>
      </c>
      <c r="BH23" s="148">
        <f>_xlfn.IFNA(VLOOKUP(CONCATENATE($BH$5,$B23,$C23),FEST!$A$6:$M$135,13,FALSE),0)</f>
        <v>0</v>
      </c>
      <c r="BI23" s="148">
        <f>_xlfn.IFNA(VLOOKUP(CONCATENATE($BI$5,$B23,$C23),FEST!$A$6:$M$133,13,FALSE),0)</f>
        <v>0</v>
      </c>
      <c r="BJ23" s="148">
        <f>_xlfn.IFNA(VLOOKUP(CONCATENATE($BJ$5,$B23,$C23),'DAR2'!$A$6:$M$133,13,FALSE),0)</f>
        <v>0</v>
      </c>
      <c r="BK23" s="148"/>
      <c r="BL23" s="148">
        <f>_xlfn.IFNA(VLOOKUP(CONCATENATE($BL$5,$B23,$C23),'OG3'!$A$6:$M$119,13,FALSE),0)</f>
        <v>0</v>
      </c>
      <c r="BM23" s="148">
        <f>_xlfn.IFNA(VLOOKUP(CONCATENATE($BM$5,$B23,$C23),'OG3'!$A$6:$M$119,13,FALSE),0)</f>
        <v>0</v>
      </c>
      <c r="BN23" s="148"/>
      <c r="BO23" s="148"/>
      <c r="BP23" s="354"/>
      <c r="BQ23" s="353"/>
      <c r="BR23" s="355"/>
      <c r="BS23" s="355"/>
      <c r="BT23" s="357"/>
      <c r="BU23" s="355"/>
      <c r="BV23" s="355"/>
      <c r="BW23" s="355"/>
      <c r="BX23" s="137"/>
    </row>
    <row r="24" spans="1:76" x14ac:dyDescent="0.25">
      <c r="A24" s="774"/>
      <c r="B24" s="142"/>
      <c r="C24" s="149"/>
      <c r="D24" s="149"/>
      <c r="E24" s="149"/>
      <c r="F24" s="150"/>
      <c r="G24" s="146"/>
      <c r="H24" s="144">
        <f t="shared" si="3"/>
        <v>0</v>
      </c>
      <c r="I24" s="145">
        <f t="shared" si="4"/>
        <v>0</v>
      </c>
      <c r="J24" s="146">
        <f t="shared" si="5"/>
        <v>5</v>
      </c>
      <c r="K24" s="147">
        <f>_xlfn.IFNA(VLOOKUP(CONCATENATE($K$5,$B24,$C24),'ESP1'!$A$6:$M$500,13,FALSE),0)</f>
        <v>0</v>
      </c>
      <c r="L24" s="148">
        <f>_xlfn.IFNA(VLOOKUP(CONCATENATE($L$5,$B24,$C24),[1]CAPE!$A$6:$M$500,13,FALSE),0)</f>
        <v>0</v>
      </c>
      <c r="M24" s="148">
        <f>_xlfn.IFNA(VLOOKUP(CONCATENATE($M$5,$B24,$C24),'SER1'!$A$6:$M$500,13,FALSE),0)</f>
        <v>0</v>
      </c>
      <c r="N24" s="148">
        <f>_xlfn.IFNA(VLOOKUP(CONCATENATE($N$5,$B24,$C24),'MUR1'!$A$6:$M$500,13,FALSE),0)</f>
        <v>0</v>
      </c>
      <c r="O24" s="148"/>
      <c r="P24" s="148">
        <v>0</v>
      </c>
      <c r="Q24" s="148"/>
      <c r="R24" s="148">
        <f>_xlfn.IFNA(VLOOKUP(CONCATENATE($R$5,$B24,$C24),'OG1'!$A$6:$M$500,13,FALSE),0)</f>
        <v>0</v>
      </c>
      <c r="S24" s="148">
        <f>_xlfn.IFNA(VLOOKUP(CONCATENATE($S$5,$B24,$C24),'DRY1'!$A$6:$M$500,13,FALSE),0)</f>
        <v>0</v>
      </c>
      <c r="T24" s="148">
        <f>_xlfn.IFNA(VLOOKUP(CONCATENATE($T$5,$B24,$C24),[2]hor1!$A$6:$M$500,13,FALSE),0)</f>
        <v>0</v>
      </c>
      <c r="U24" s="148"/>
      <c r="V24" s="148">
        <f>_xlfn.IFNA(VLOOKUP(CONCATENATE($V$5,$B24,$C24),'SER2'!$A$6:$M$534,13,FALSE),0)</f>
        <v>0</v>
      </c>
      <c r="W24" s="148">
        <f>_xlfn.IFNA(VLOOKUP(CONCATENATE($W$5,$B24,$C24),[3]DAR1!$A$6:$M$500,13,FALSE),0)</f>
        <v>0</v>
      </c>
      <c r="X24" s="148">
        <f>_xlfn.IFNA(VLOOKUP(CONCATENATE($X$5,$B24,$C24),BEV!$A$6:$M$500,13,FALSE),0)</f>
        <v>0</v>
      </c>
      <c r="Y24" s="148">
        <f>_xlfn.IFNA(VLOOKUP(CONCATENATE($Y$5,$B24,$C24),'OG2'!$A$6:$M$500,13,FALSE),0)</f>
        <v>0</v>
      </c>
      <c r="Z24" s="148"/>
      <c r="AA24" s="148">
        <f>_xlfn.IFNA(VLOOKUP(CONCATENATE($AA$5,$B24,$C24),'LOG1'!$A$6:$M$500,13,FALSE),0)</f>
        <v>0</v>
      </c>
      <c r="AB24" s="148">
        <f>_xlfn.IFNA(VLOOKUP(CONCATENATE($AB$5,$B24,$C24),'DRY2'!$A$6:$M$500,13,FALSE),0)</f>
        <v>0</v>
      </c>
      <c r="AC24" s="148">
        <f>_xlfn.IFNA(VLOOKUP(CONCATENATE($AC$5,$B24,$C24),'CAP2'!$A$6:$M$500,13,FALSE),0)</f>
        <v>0</v>
      </c>
      <c r="AD24" s="148">
        <f>_xlfn.IFNA(VLOOKUP(CONCATENATE($AD$5,$B24,$C24),'ESP2'!$A$6:$M$500,13,FALSE),0)</f>
        <v>0</v>
      </c>
      <c r="AE24" s="148">
        <f>_xlfn.IFNA(VLOOKUP(CONCATENATE($AE$5,$B24,$C24),MR!$A$6:$M$468,13,FALSE),0)</f>
        <v>0</v>
      </c>
      <c r="AF24" s="148">
        <f>_xlfn.IFNA(VLOOKUP(CONCATENATE($AF$5,$B24,$C24),'OG3'!$A$6:$M$500,13,FALSE),0)</f>
        <v>0</v>
      </c>
      <c r="AG24" s="148">
        <f>_xlfn.IFNA(VLOOKUP(CONCATENATE($AG$5,$B24,$C24),WEST!$A$6:$M$500,13,FALSE),0)</f>
        <v>0</v>
      </c>
      <c r="AH24" s="148">
        <f>_xlfn.IFNA(VLOOKUP(CONCATENATE($AH$5,$B24,$C24),'SER3'!$A$6:$M$500,13,FALSE),0)</f>
        <v>0</v>
      </c>
      <c r="AI24" s="148">
        <f>_xlfn.IFNA(VLOOKUP(CONCATENATE($AI$5,$B24,$C24),[4]DARD2!$A$6:$M$500,13,FALSE),0)</f>
        <v>0</v>
      </c>
      <c r="AJ24" s="148">
        <f>_xlfn.IFNA(VLOOKUP(CONCATENATE($AJ$5,$B24,$C24),'MUR2'!$A$6:$M$500,13,FALSE),0)</f>
        <v>0</v>
      </c>
      <c r="AK24" s="148">
        <f>_xlfn.IFNA(VLOOKUP(CONCATENATE($AK$5,$B24,$C24),RAS!$A$7:$M$501,13,FALSE),0)</f>
        <v>0</v>
      </c>
      <c r="AL24" s="148">
        <f>_xlfn.IFNA(VLOOKUP(CONCATENATE($AL$5,$B24,$C24),'ESP3'!$A$6:$M$500,13,FALSE),0)</f>
        <v>0</v>
      </c>
      <c r="AM24" s="148">
        <f>_xlfn.IFNA(VLOOKUP(CONCATENATE($AM$5,$B24,$C24),FEST!$A$6:$M$500,13,FALSE),0)</f>
        <v>0</v>
      </c>
      <c r="AN24" s="148"/>
      <c r="AO24" s="148"/>
      <c r="AP24" s="148"/>
      <c r="AQ24" s="148">
        <f>_xlfn.IFNA(VLOOKUP(CONCATENATE($AQ$5,$B24,$C24),SC!$A$6:$M$500,13,FALSE),0)</f>
        <v>0</v>
      </c>
      <c r="AR24" s="148">
        <f>_xlfn.IFNA(VLOOKUP(CONCATENATE($AR$5,$B24,$C24),SC!$A$6:$M$500,13,FALSE),0)</f>
        <v>0</v>
      </c>
      <c r="AS24" s="148">
        <f>_xlfn.IFNA(VLOOKUP(CONCATENATE($AS$5,$B24,$C24),SCSAT!$A$6:$M$528,13,FALSE),0)</f>
        <v>0</v>
      </c>
      <c r="AT24" s="148"/>
      <c r="AU24" s="148"/>
      <c r="AV24" s="148">
        <f>_xlfn.IFNA(VLOOKUP(CONCATENATE($AV$5,$B24,$C24),SCSUN!$A$6:$M$500,13,FALSE),0)</f>
        <v>0</v>
      </c>
      <c r="AW24" s="148"/>
      <c r="AX24" s="148"/>
      <c r="AY24" s="148"/>
      <c r="AZ24" s="148"/>
      <c r="BA24" s="148"/>
      <c r="BB24" s="148">
        <f>_xlfn.IFNA(VLOOKUP(CONCATENATE($BB$5,$B24,$C24),SCSAT!$A$6:$M$528,13,FALSE),0)</f>
        <v>0</v>
      </c>
      <c r="BC24" s="148">
        <f>_xlfn.IFNA(VLOOKUP(CONCATENATE($BC$5,$B24,$C24),SCSAT!$A$6:$M$528,13,FALSE),0)</f>
        <v>0</v>
      </c>
      <c r="BD24" s="148">
        <f>_xlfn.IFNA(VLOOKUP(CONCATENATE($BD$5,$B24,$C24),SCSAT!$A$6:$M$528,13,FALSE),0)</f>
        <v>0</v>
      </c>
      <c r="BE24" s="148">
        <f>_xlfn.IFNA(VLOOKUP(CONCATENATE($BE$5,$B24,$C24),SCSUN!$A$6:$M$500,13,FALSE),0)</f>
        <v>0</v>
      </c>
      <c r="BF24" s="148">
        <f>_xlfn.IFNA(VLOOKUP(CONCATENATE($BF$5,$B24,$C24),'MUR2'!$A$6:$M$60,13,FALSE),0)</f>
        <v>0</v>
      </c>
      <c r="BG24" s="148">
        <f>_xlfn.IFNA(VLOOKUP(CONCATENATE($BG$5,$B24,$C24),'MUR2'!$A$6:$M$100,13,FALSE),0)</f>
        <v>0</v>
      </c>
      <c r="BH24" s="148">
        <f>_xlfn.IFNA(VLOOKUP(CONCATENATE($BH$5,$B24,$C24),FEST!$A$6:$M$135,13,FALSE),0)</f>
        <v>0</v>
      </c>
      <c r="BI24" s="148">
        <f>_xlfn.IFNA(VLOOKUP(CONCATENATE($BI$5,$B24,$C24),FEST!$A$6:$M$133,13,FALSE),0)</f>
        <v>0</v>
      </c>
      <c r="BJ24" s="148">
        <f>_xlfn.IFNA(VLOOKUP(CONCATENATE($BJ$5,$B24,$C24),'DAR2'!$A$6:$M$133,13,FALSE),0)</f>
        <v>0</v>
      </c>
      <c r="BK24" s="148"/>
      <c r="BL24" s="148">
        <f>_xlfn.IFNA(VLOOKUP(CONCATENATE($BL$5,$B24,$C24),'OG3'!$A$6:$M$119,13,FALSE),0)</f>
        <v>0</v>
      </c>
      <c r="BM24" s="148">
        <f>_xlfn.IFNA(VLOOKUP(CONCATENATE($BM$5,$B24,$C24),'OG3'!$A$6:$M$119,13,FALSE),0)</f>
        <v>0</v>
      </c>
      <c r="BN24" s="148"/>
      <c r="BO24" s="148"/>
      <c r="BP24" s="354"/>
      <c r="BQ24" s="353"/>
      <c r="BR24" s="355"/>
      <c r="BS24" s="355"/>
      <c r="BT24" s="357"/>
      <c r="BU24" s="355"/>
      <c r="BV24" s="355"/>
      <c r="BW24" s="355"/>
      <c r="BX24" s="137"/>
    </row>
    <row r="25" spans="1:76" x14ac:dyDescent="0.25">
      <c r="A25" s="774"/>
      <c r="B25" s="142"/>
      <c r="C25" s="149"/>
      <c r="D25" s="149"/>
      <c r="E25" s="149"/>
      <c r="F25" s="150"/>
      <c r="G25" s="146"/>
      <c r="H25" s="144">
        <f t="shared" si="3"/>
        <v>0</v>
      </c>
      <c r="I25" s="145">
        <f t="shared" si="4"/>
        <v>0</v>
      </c>
      <c r="J25" s="146">
        <f t="shared" si="5"/>
        <v>5</v>
      </c>
      <c r="K25" s="147">
        <f>_xlfn.IFNA(VLOOKUP(CONCATENATE($K$5,$B25,$C25),'ESP1'!$A$6:$M$500,13,FALSE),0)</f>
        <v>0</v>
      </c>
      <c r="L25" s="148">
        <f>_xlfn.IFNA(VLOOKUP(CONCATENATE($L$5,$B25,$C25),[1]CAPE!$A$6:$M$500,13,FALSE),0)</f>
        <v>0</v>
      </c>
      <c r="M25" s="148">
        <f>_xlfn.IFNA(VLOOKUP(CONCATENATE($M$5,$B25,$C25),'SER1'!$A$6:$M$500,13,FALSE),0)</f>
        <v>0</v>
      </c>
      <c r="N25" s="148">
        <f>_xlfn.IFNA(VLOOKUP(CONCATENATE($N$5,$B25,$C25),'MUR1'!$A$6:$M$500,13,FALSE),0)</f>
        <v>0</v>
      </c>
      <c r="O25" s="148"/>
      <c r="P25" s="148">
        <v>0</v>
      </c>
      <c r="Q25" s="148"/>
      <c r="R25" s="148">
        <f>_xlfn.IFNA(VLOOKUP(CONCATENATE($R$5,$B25,$C25),'OG1'!$A$6:$M$500,13,FALSE),0)</f>
        <v>0</v>
      </c>
      <c r="S25" s="148">
        <f>_xlfn.IFNA(VLOOKUP(CONCATENATE($S$5,$B25,$C25),'DRY1'!$A$6:$M$500,13,FALSE),0)</f>
        <v>0</v>
      </c>
      <c r="T25" s="148">
        <f>_xlfn.IFNA(VLOOKUP(CONCATENATE($T$5,$B25,$C25),[2]hor1!$A$6:$M$500,13,FALSE),0)</f>
        <v>0</v>
      </c>
      <c r="U25" s="148"/>
      <c r="V25" s="148">
        <f>_xlfn.IFNA(VLOOKUP(CONCATENATE($V$5,$B25,$C25),'SER2'!$A$6:$M$534,13,FALSE),0)</f>
        <v>0</v>
      </c>
      <c r="W25" s="148">
        <f>_xlfn.IFNA(VLOOKUP(CONCATENATE($W$5,$B25,$C25),[3]DAR1!$A$6:$M$500,13,FALSE),0)</f>
        <v>0</v>
      </c>
      <c r="X25" s="148">
        <f>_xlfn.IFNA(VLOOKUP(CONCATENATE($X$5,$B25,$C25),BEV!$A$6:$M$500,13,FALSE),0)</f>
        <v>0</v>
      </c>
      <c r="Y25" s="148">
        <f>_xlfn.IFNA(VLOOKUP(CONCATENATE($Y$5,$B25,$C25),'OG2'!$A$6:$M$500,13,FALSE),0)</f>
        <v>0</v>
      </c>
      <c r="Z25" s="148"/>
      <c r="AA25" s="148">
        <f>_xlfn.IFNA(VLOOKUP(CONCATENATE($AA$5,$B25,$C25),'LOG1'!$A$6:$M$500,13,FALSE),0)</f>
        <v>0</v>
      </c>
      <c r="AB25" s="148">
        <f>_xlfn.IFNA(VLOOKUP(CONCATENATE($AB$5,$B25,$C25),'DRY2'!$A$6:$M$500,13,FALSE),0)</f>
        <v>0</v>
      </c>
      <c r="AC25" s="148">
        <f>_xlfn.IFNA(VLOOKUP(CONCATENATE($AC$5,$B25,$C25),'CAP2'!$A$6:$M$500,13,FALSE),0)</f>
        <v>0</v>
      </c>
      <c r="AD25" s="148">
        <f>_xlfn.IFNA(VLOOKUP(CONCATENATE($AD$5,$B25,$C25),'ESP2'!$A$6:$M$500,13,FALSE),0)</f>
        <v>0</v>
      </c>
      <c r="AE25" s="148">
        <f>_xlfn.IFNA(VLOOKUP(CONCATENATE($AE$5,$B25,$C25),MR!$A$6:$M$468,13,FALSE),0)</f>
        <v>0</v>
      </c>
      <c r="AF25" s="148">
        <f>_xlfn.IFNA(VLOOKUP(CONCATENATE($AF$5,$B25,$C25),'OG3'!$A$6:$M$500,13,FALSE),0)</f>
        <v>0</v>
      </c>
      <c r="AG25" s="148">
        <f>_xlfn.IFNA(VLOOKUP(CONCATENATE($AG$5,$B25,$C25),WEST!$A$6:$M$500,13,FALSE),0)</f>
        <v>0</v>
      </c>
      <c r="AH25" s="148">
        <f>_xlfn.IFNA(VLOOKUP(CONCATENATE($AH$5,$B25,$C25),'SER3'!$A$6:$M$500,13,FALSE),0)</f>
        <v>0</v>
      </c>
      <c r="AI25" s="148">
        <f>_xlfn.IFNA(VLOOKUP(CONCATENATE($AI$5,$B25,$C25),[4]DARD2!$A$6:$M$500,13,FALSE),0)</f>
        <v>0</v>
      </c>
      <c r="AJ25" s="148">
        <f>_xlfn.IFNA(VLOOKUP(CONCATENATE($AJ$5,$B25,$C25),'MUR2'!$A$6:$M$500,13,FALSE),0)</f>
        <v>0</v>
      </c>
      <c r="AK25" s="148">
        <f>_xlfn.IFNA(VLOOKUP(CONCATENATE($AK$5,$B25,$C25),RAS!$A$7:$M$501,13,FALSE),0)</f>
        <v>0</v>
      </c>
      <c r="AL25" s="148">
        <f>_xlfn.IFNA(VLOOKUP(CONCATENATE($AL$5,$B25,$C25),'ESP3'!$A$6:$M$500,13,FALSE),0)</f>
        <v>0</v>
      </c>
      <c r="AM25" s="148">
        <f>_xlfn.IFNA(VLOOKUP(CONCATENATE($AM$5,$B25,$C25),FEST!$A$6:$M$500,13,FALSE),0)</f>
        <v>0</v>
      </c>
      <c r="AN25" s="148"/>
      <c r="AO25" s="148"/>
      <c r="AP25" s="148"/>
      <c r="AQ25" s="148">
        <f>_xlfn.IFNA(VLOOKUP(CONCATENATE($AQ$5,$B25,$C25),SC!$A$6:$M$500,13,FALSE),0)</f>
        <v>0</v>
      </c>
      <c r="AR25" s="148">
        <f>_xlfn.IFNA(VLOOKUP(CONCATENATE($AR$5,$B25,$C25),SC!$A$6:$M$500,13,FALSE),0)</f>
        <v>0</v>
      </c>
      <c r="AS25" s="148">
        <f>_xlfn.IFNA(VLOOKUP(CONCATENATE($AS$5,$B25,$C25),'SER3'!$A$6:$M$500,13,FALSE),0)</f>
        <v>0</v>
      </c>
      <c r="AT25" s="148"/>
      <c r="AU25" s="148"/>
      <c r="AV25" s="148">
        <f>_xlfn.IFNA(VLOOKUP(CONCATENATE($AV$5,$B25,$C25),SCSUN!$A$6:$M$500,13,FALSE),0)</f>
        <v>0</v>
      </c>
      <c r="AW25" s="148"/>
      <c r="AX25" s="148"/>
      <c r="AY25" s="148"/>
      <c r="AZ25" s="148"/>
      <c r="BA25" s="148"/>
      <c r="BB25" s="148">
        <f>_xlfn.IFNA(VLOOKUP(CONCATENATE($BB$5,$B25,$C25),SCSAT!$A$6:$M$528,13,FALSE),0)</f>
        <v>0</v>
      </c>
      <c r="BC25" s="148">
        <f>_xlfn.IFNA(VLOOKUP(CONCATENATE($BC$5,$B25,$C25),SCSAT!$A$6:$M$528,13,FALSE),0)</f>
        <v>0</v>
      </c>
      <c r="BD25" s="148">
        <f>_xlfn.IFNA(VLOOKUP(CONCATENATE($BD$5,$B25,$C25),SCSAT!$A$6:$M$528,13,FALSE),0)</f>
        <v>0</v>
      </c>
      <c r="BE25" s="148">
        <f>_xlfn.IFNA(VLOOKUP(CONCATENATE($BE$5,$B25,$C25),SCSUN!$A$6:$M$500,13,FALSE),0)</f>
        <v>0</v>
      </c>
      <c r="BF25" s="148">
        <f>_xlfn.IFNA(VLOOKUP(CONCATENATE($BF$5,$B25,$C25),'MUR2'!$A$6:$M$60,13,FALSE),0)</f>
        <v>0</v>
      </c>
      <c r="BG25" s="148">
        <f>_xlfn.IFNA(VLOOKUP(CONCATENATE($BG$5,$B25,$C25),'MUR2'!$A$6:$M$100,13,FALSE),0)</f>
        <v>0</v>
      </c>
      <c r="BH25" s="148">
        <f>_xlfn.IFNA(VLOOKUP(CONCATENATE($BH$5,$B25,$C25),FEST!$A$6:$M$135,13,FALSE),0)</f>
        <v>0</v>
      </c>
      <c r="BI25" s="148">
        <f>_xlfn.IFNA(VLOOKUP(CONCATENATE($BI$5,$B25,$C25),FEST!$A$6:$M$133,13,FALSE),0)</f>
        <v>0</v>
      </c>
      <c r="BJ25" s="148">
        <f>_xlfn.IFNA(VLOOKUP(CONCATENATE($BJ$5,$B25,$C25),'DAR2'!$A$6:$M$133,13,FALSE),0)</f>
        <v>0</v>
      </c>
      <c r="BK25" s="148"/>
      <c r="BL25" s="148">
        <f>_xlfn.IFNA(VLOOKUP(CONCATENATE($BL$5,$B25,$C25),'OG3'!$A$6:$M$119,13,FALSE),0)</f>
        <v>0</v>
      </c>
      <c r="BM25" s="148">
        <f>_xlfn.IFNA(VLOOKUP(CONCATENATE($BM$5,$B25,$C25),'OG3'!$A$6:$M$119,13,FALSE),0)</f>
        <v>0</v>
      </c>
      <c r="BN25" s="148"/>
      <c r="BO25" s="148"/>
      <c r="BP25" s="354"/>
      <c r="BQ25" s="353"/>
      <c r="BR25" s="355"/>
      <c r="BS25" s="355"/>
      <c r="BT25" s="357"/>
      <c r="BU25" s="355"/>
      <c r="BV25" s="355"/>
      <c r="BW25" s="355"/>
      <c r="BX25" s="137"/>
    </row>
    <row r="26" spans="1:76" x14ac:dyDescent="0.25">
      <c r="A26" s="774"/>
      <c r="B26" s="142"/>
      <c r="C26" s="149"/>
      <c r="D26" s="149"/>
      <c r="E26" s="149"/>
      <c r="F26" s="150"/>
      <c r="G26" s="146"/>
      <c r="H26" s="144"/>
      <c r="I26" s="145"/>
      <c r="J26" s="146"/>
      <c r="K26" s="147">
        <f>_xlfn.IFNA(VLOOKUP(CONCATENATE($K$5,$B26,$C26),'ESP1'!$A$6:$M$500,13,FALSE),0)</f>
        <v>0</v>
      </c>
      <c r="L26" s="148">
        <f>_xlfn.IFNA(VLOOKUP(CONCATENATE($L$5,$B26,$C26),[1]CAPE!$A$6:$M$500,13,FALSE),0)</f>
        <v>0</v>
      </c>
      <c r="M26" s="148">
        <f>_xlfn.IFNA(VLOOKUP(CONCATENATE($M$5,$B26,$C26),'SER1'!$A$6:$M$500,13,FALSE),0)</f>
        <v>0</v>
      </c>
      <c r="N26" s="148">
        <f>_xlfn.IFNA(VLOOKUP(CONCATENATE($N$5,$B26,$C26),'MUR1'!$A$6:$M$500,13,FALSE),0)</f>
        <v>0</v>
      </c>
      <c r="O26" s="148"/>
      <c r="P26" s="148">
        <v>0</v>
      </c>
      <c r="Q26" s="148"/>
      <c r="R26" s="148">
        <f>_xlfn.IFNA(VLOOKUP(CONCATENATE($R$5,$B26,$C26),'OG1'!$A$6:$M$500,13,FALSE),0)</f>
        <v>0</v>
      </c>
      <c r="S26" s="148">
        <f>_xlfn.IFNA(VLOOKUP(CONCATENATE($S$5,$B26,$C26),'DRY1'!$A$6:$M$500,13,FALSE),0)</f>
        <v>0</v>
      </c>
      <c r="T26" s="148">
        <f>_xlfn.IFNA(VLOOKUP(CONCATENATE($T$5,$B26,$C26),[2]hor1!$A$6:$M$500,13,FALSE),0)</f>
        <v>0</v>
      </c>
      <c r="U26" s="148"/>
      <c r="V26" s="148">
        <f>_xlfn.IFNA(VLOOKUP(CONCATENATE($V$5,$B26,$C26),'SER2'!$A$6:$M$534,13,FALSE),0)</f>
        <v>0</v>
      </c>
      <c r="W26" s="148">
        <f>_xlfn.IFNA(VLOOKUP(CONCATENATE($W$5,$B26,$C26),[3]DAR1!$A$6:$M$500,13,FALSE),0)</f>
        <v>0</v>
      </c>
      <c r="X26" s="148">
        <f>_xlfn.IFNA(VLOOKUP(CONCATENATE($X$5,$B26,$C26),BEV!$A$6:$M$500,13,FALSE),0)</f>
        <v>0</v>
      </c>
      <c r="Y26" s="148">
        <f>_xlfn.IFNA(VLOOKUP(CONCATENATE($Y$5,$B26,$C26),'OG2'!$A$6:$M$500,13,FALSE),0)</f>
        <v>0</v>
      </c>
      <c r="Z26" s="148"/>
      <c r="AA26" s="148">
        <f>_xlfn.IFNA(VLOOKUP(CONCATENATE($AA$5,$B26,$C26),'LOG1'!$A$6:$M$500,13,FALSE),0)</f>
        <v>0</v>
      </c>
      <c r="AB26" s="148">
        <f>_xlfn.IFNA(VLOOKUP(CONCATENATE($AB$5,$B26,$C26),'DRY2'!$A$6:$M$500,13,FALSE),0)</f>
        <v>0</v>
      </c>
      <c r="AC26" s="148">
        <f>_xlfn.IFNA(VLOOKUP(CONCATENATE($AC$5,$B26,$C26),'CAP2'!$A$6:$M$500,13,FALSE),0)</f>
        <v>0</v>
      </c>
      <c r="AD26" s="148">
        <f>_xlfn.IFNA(VLOOKUP(CONCATENATE($AD$5,$B26,$C26),'ESP2'!$A$6:$M$500,13,FALSE),0)</f>
        <v>0</v>
      </c>
      <c r="AE26" s="148">
        <f>_xlfn.IFNA(VLOOKUP(CONCATENATE($AE$5,$B26,$C26),MR!$A$6:$M$468,13,FALSE),0)</f>
        <v>0</v>
      </c>
      <c r="AF26" s="148">
        <f>_xlfn.IFNA(VLOOKUP(CONCATENATE($AF$5,$B26,$C26),'OG3'!$A$6:$M$500,13,FALSE),0)</f>
        <v>0</v>
      </c>
      <c r="AG26" s="148">
        <f>_xlfn.IFNA(VLOOKUP(CONCATENATE($AG$5,$B26,$C26),WEST!$A$6:$M$500,13,FALSE),0)</f>
        <v>0</v>
      </c>
      <c r="AH26" s="148">
        <f>_xlfn.IFNA(VLOOKUP(CONCATENATE($AH$5,$B26,$C26),'SER3'!$A$6:$M$500,13,FALSE),0)</f>
        <v>0</v>
      </c>
      <c r="AI26" s="148">
        <f>_xlfn.IFNA(VLOOKUP(CONCATENATE($AI$5,$B26,$C26),[4]DARD2!$A$6:$M$500,13,FALSE),0)</f>
        <v>0</v>
      </c>
      <c r="AJ26" s="148">
        <f>_xlfn.IFNA(VLOOKUP(CONCATENATE($AJ$5,$B26,$C26),'MUR2'!$A$6:$M$500,13,FALSE),0)</f>
        <v>0</v>
      </c>
      <c r="AK26" s="148">
        <f>_xlfn.IFNA(VLOOKUP(CONCATENATE($AK$5,$B26,$C26),RAS!$A$7:$M$501,13,FALSE),0)</f>
        <v>0</v>
      </c>
      <c r="AL26" s="148">
        <f>_xlfn.IFNA(VLOOKUP(CONCATENATE($AL$5,$B26,$C26),'ESP3'!$A$6:$M$500,13,FALSE),0)</f>
        <v>0</v>
      </c>
      <c r="AM26" s="148">
        <f>_xlfn.IFNA(VLOOKUP(CONCATENATE($AM$5,$B26,$C26),FEST!$A$6:$M$500,13,FALSE),0)</f>
        <v>0</v>
      </c>
      <c r="AN26" s="148"/>
      <c r="AO26" s="148"/>
      <c r="AP26" s="148"/>
      <c r="AQ26" s="148">
        <f>_xlfn.IFNA(VLOOKUP(CONCATENATE($AQ$5,$B26,$C26),SC!$A$6:$M$500,13,FALSE),0)</f>
        <v>0</v>
      </c>
      <c r="AR26" s="148">
        <f>_xlfn.IFNA(VLOOKUP(CONCATENATE($AR$5,$B26,$C26),SC!$A$6:$M$500,13,FALSE),0)</f>
        <v>0</v>
      </c>
      <c r="AS26" s="148">
        <f>_xlfn.IFNA(VLOOKUP(CONCATENATE($AS$5,$B26,$C26),'SER3'!$A$6:$M$500,13,FALSE),0)</f>
        <v>0</v>
      </c>
      <c r="AT26" s="148"/>
      <c r="AU26" s="148"/>
      <c r="AV26" s="148">
        <f>_xlfn.IFNA(VLOOKUP(CONCATENATE($AV$5,$B26,$C26),'SER3'!$A$6:$M$500,13,FALSE),0)</f>
        <v>0</v>
      </c>
      <c r="AW26" s="148"/>
      <c r="AX26" s="148"/>
      <c r="AY26" s="148"/>
      <c r="AZ26" s="148"/>
      <c r="BA26" s="148"/>
      <c r="BB26" s="148">
        <f>_xlfn.IFNA(VLOOKUP(CONCATENATE($BB$5,$B26,$C26),SCSAT!$A$6:$M$528,13,FALSE),0)</f>
        <v>0</v>
      </c>
      <c r="BC26" s="148">
        <f>_xlfn.IFNA(VLOOKUP(CONCATENATE($BC$5,$B26,$C26),SCSAT!$A$6:$M$528,13,FALSE),0)</f>
        <v>0</v>
      </c>
      <c r="BD26" s="148">
        <f>_xlfn.IFNA(VLOOKUP(CONCATENATE($BD$5,$B26,$C26),SCSAT!$A$6:$M$528,13,FALSE),0)</f>
        <v>0</v>
      </c>
      <c r="BE26" s="148">
        <f>_xlfn.IFNA(VLOOKUP(CONCATENATE($BE$5,$B26,$C26),SCSUN!$A$6:$M$500,13,FALSE),0)</f>
        <v>0</v>
      </c>
      <c r="BF26" s="148">
        <f>_xlfn.IFNA(VLOOKUP(CONCATENATE($BF$5,$B26,$C26),'MUR2'!$A$6:$M$60,13,FALSE),0)</f>
        <v>0</v>
      </c>
      <c r="BG26" s="148">
        <f>_xlfn.IFNA(VLOOKUP(CONCATENATE($BG$5,$B26,$C26),'MUR2'!$A$6:$M$100,13,FALSE),0)</f>
        <v>0</v>
      </c>
      <c r="BH26" s="148">
        <f>_xlfn.IFNA(VLOOKUP(CONCATENATE($BH$5,$B26,$C26),FEST!$A$6:$M$135,13,FALSE),0)</f>
        <v>0</v>
      </c>
      <c r="BI26" s="148">
        <f>_xlfn.IFNA(VLOOKUP(CONCATENATE($BI$5,$B26,$C26),FEST!$A$6:$M$133,13,FALSE),0)</f>
        <v>0</v>
      </c>
      <c r="BJ26" s="148">
        <f>_xlfn.IFNA(VLOOKUP(CONCATENATE($BJ$5,$B26,$C26),'DAR2'!$A$6:$M$133,13,FALSE),0)</f>
        <v>0</v>
      </c>
      <c r="BK26" s="148"/>
      <c r="BL26" s="148">
        <f>_xlfn.IFNA(VLOOKUP(CONCATENATE($BL$5,$B26,$C26),'OG3'!$A$6:$M$119,13,FALSE),0)</f>
        <v>0</v>
      </c>
      <c r="BM26" s="148">
        <f>_xlfn.IFNA(VLOOKUP(CONCATENATE($BM$5,$B26,$C26),'OG3'!$A$6:$M$119,13,FALSE),0)</f>
        <v>0</v>
      </c>
      <c r="BN26" s="148"/>
      <c r="BO26" s="148"/>
      <c r="BP26" s="354"/>
      <c r="BQ26" s="353"/>
      <c r="BR26" s="355"/>
      <c r="BS26" s="355"/>
      <c r="BT26" s="357"/>
      <c r="BU26" s="355"/>
      <c r="BV26" s="355"/>
      <c r="BW26" s="355"/>
      <c r="BX26" s="137"/>
    </row>
    <row r="27" spans="1:76" x14ac:dyDescent="0.25">
      <c r="A27" s="774"/>
      <c r="B27" s="142"/>
      <c r="C27" s="149"/>
      <c r="D27" s="143"/>
      <c r="E27" s="143"/>
      <c r="F27" s="150"/>
      <c r="G27" s="146"/>
      <c r="H27" s="144"/>
      <c r="I27" s="145"/>
      <c r="J27" s="146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>
        <f>_xlfn.IFNA(VLOOKUP(CONCATENATE($AQ$5,$B27,$C27),SC!$A$6:$M$500,13,FALSE),0)</f>
        <v>0</v>
      </c>
      <c r="AR27" s="148">
        <f>_xlfn.IFNA(VLOOKUP(CONCATENATE($AR$5,$B27,$C27),SC!$A$6:$M$500,13,FALSE),0)</f>
        <v>0</v>
      </c>
      <c r="AS27" s="148">
        <f>_xlfn.IFNA(VLOOKUP(CONCATENATE($AS$5,$B27,$C27),'SER3'!$A$6:$M$500,13,FALSE),0)</f>
        <v>0</v>
      </c>
      <c r="AT27" s="148"/>
      <c r="AU27" s="148"/>
      <c r="AV27" s="148">
        <f>_xlfn.IFNA(VLOOKUP(CONCATENATE($AV$5,$B27,$C27),'SER3'!$A$6:$M$500,13,FALSE),0)</f>
        <v>0</v>
      </c>
      <c r="AW27" s="148"/>
      <c r="AX27" s="148"/>
      <c r="AY27" s="148"/>
      <c r="AZ27" s="148"/>
      <c r="BA27" s="148"/>
      <c r="BB27" s="148">
        <f>_xlfn.IFNA(VLOOKUP(CONCATENATE($BB$5,$B27,$C27),SCSAT!$A$6:$M$528,13,FALSE),0)</f>
        <v>0</v>
      </c>
      <c r="BC27" s="148">
        <f>_xlfn.IFNA(VLOOKUP(CONCATENATE($BC$5,$B27,$C27),SCSAT!$A$6:$M$528,13,FALSE),0)</f>
        <v>0</v>
      </c>
      <c r="BD27" s="148">
        <f>_xlfn.IFNA(VLOOKUP(CONCATENATE($BD$5,$B27,$C27),SCSAT!$A$6:$M$528,13,FALSE),0)</f>
        <v>0</v>
      </c>
      <c r="BE27" s="148">
        <f>_xlfn.IFNA(VLOOKUP(CONCATENATE($BE$5,$B27,$C27),SCSUN!$A$6:$M$500,13,FALSE),0)</f>
        <v>0</v>
      </c>
      <c r="BF27" s="148">
        <f>_xlfn.IFNA(VLOOKUP(CONCATENATE($BF$5,$B27,$C27),'MUR2'!$A$6:$M$60,13,FALSE),0)</f>
        <v>0</v>
      </c>
      <c r="BG27" s="148">
        <f>_xlfn.IFNA(VLOOKUP(CONCATENATE($BG$5,$B27,$C27),'MUR2'!$A$6:$M$100,13,FALSE),0)</f>
        <v>0</v>
      </c>
      <c r="BH27" s="148">
        <f>_xlfn.IFNA(VLOOKUP(CONCATENATE($BH$5,$B27,$C27),FEST!$A$6:$M$135,13,FALSE),0)</f>
        <v>0</v>
      </c>
      <c r="BI27" s="148">
        <f>_xlfn.IFNA(VLOOKUP(CONCATENATE($BI$5,$B27,$C27),FEST!$A$6:$M$133,13,FALSE),0)</f>
        <v>0</v>
      </c>
      <c r="BJ27" s="148">
        <f>_xlfn.IFNA(VLOOKUP(CONCATENATE($BJ$5,$B27,$C27),'DAR2'!$A$6:$M$133,13,FALSE),0)</f>
        <v>0</v>
      </c>
      <c r="BK27" s="148"/>
      <c r="BL27" s="148">
        <f>_xlfn.IFNA(VLOOKUP(CONCATENATE($BL$5,$B27,$C27),'OG3'!$A$6:$M$119,13,FALSE),0)</f>
        <v>0</v>
      </c>
      <c r="BM27" s="148">
        <f>_xlfn.IFNA(VLOOKUP(CONCATENATE($BM$5,$B27,$C27),'OG3'!$A$6:$M$119,13,FALSE),0)</f>
        <v>0</v>
      </c>
      <c r="BN27" s="148"/>
      <c r="BO27" s="148"/>
      <c r="BP27" s="354"/>
      <c r="BQ27" s="353"/>
      <c r="BR27" s="355"/>
      <c r="BS27" s="355"/>
      <c r="BT27" s="357"/>
      <c r="BU27" s="355"/>
      <c r="BV27" s="355"/>
      <c r="BW27" s="355"/>
      <c r="BX27" s="137"/>
    </row>
    <row r="28" spans="1:76" x14ac:dyDescent="0.25">
      <c r="A28" s="774"/>
      <c r="B28" s="142"/>
      <c r="C28" s="149"/>
      <c r="D28" s="149"/>
      <c r="E28" s="149"/>
      <c r="F28" s="150"/>
      <c r="G28" s="146"/>
      <c r="H28" s="144"/>
      <c r="I28" s="145"/>
      <c r="J28" s="146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>
        <f>_xlfn.IFNA(VLOOKUP(CONCATENATE($AQ$5,$B28,$C28),SC!$A$6:$M$500,13,FALSE),0)</f>
        <v>0</v>
      </c>
      <c r="AR28" s="148">
        <f>_xlfn.IFNA(VLOOKUP(CONCATENATE($AR$5,$B28,$C28),SC!$A$6:$M$500,13,FALSE),0)</f>
        <v>0</v>
      </c>
      <c r="AS28" s="148">
        <f>_xlfn.IFNA(VLOOKUP(CONCATENATE($AS$5,$B28,$C28),'SER3'!$A$6:$M$500,13,FALSE),0)</f>
        <v>0</v>
      </c>
      <c r="AT28" s="148"/>
      <c r="AU28" s="148"/>
      <c r="AV28" s="148">
        <f>_xlfn.IFNA(VLOOKUP(CONCATENATE($AV$5,$B28,$C28),'SER3'!$A$6:$M$500,13,FALSE),0)</f>
        <v>0</v>
      </c>
      <c r="AW28" s="148"/>
      <c r="AX28" s="148"/>
      <c r="AY28" s="148"/>
      <c r="AZ28" s="148"/>
      <c r="BA28" s="148"/>
      <c r="BB28" s="148">
        <f>_xlfn.IFNA(VLOOKUP(CONCATENATE($BB$5,$B28,$C28),SCSAT!$A$6:$M$528,13,FALSE),0)</f>
        <v>0</v>
      </c>
      <c r="BC28" s="148">
        <f>_xlfn.IFNA(VLOOKUP(CONCATENATE($BC$5,$B28,$C28),SCSAT!$A$6:$M$528,13,FALSE),0)</f>
        <v>0</v>
      </c>
      <c r="BD28" s="148">
        <f>_xlfn.IFNA(VLOOKUP(CONCATENATE($BD$5,$B28,$C28),SCSAT!$A$6:$M$528,13,FALSE),0)</f>
        <v>0</v>
      </c>
      <c r="BE28" s="148"/>
      <c r="BF28" s="148">
        <f>_xlfn.IFNA(VLOOKUP(CONCATENATE($BF$5,$B28,$C28),'MUR2'!$A$6:$M$60,13,FALSE),0)</f>
        <v>0</v>
      </c>
      <c r="BG28" s="148">
        <f>_xlfn.IFNA(VLOOKUP(CONCATENATE($BG$5,$B28,$C28),'MUR2'!$A$6:$M$100,13,FALSE),0)</f>
        <v>0</v>
      </c>
      <c r="BH28" s="148">
        <f>_xlfn.IFNA(VLOOKUP(CONCATENATE($BH$5,$B28,$C28),FEST!$A$6:$M$135,13,FALSE),0)</f>
        <v>0</v>
      </c>
      <c r="BI28" s="148">
        <f>_xlfn.IFNA(VLOOKUP(CONCATENATE($BI$5,$B28,$C28),FEST!$A$6:$M$133,13,FALSE),0)</f>
        <v>0</v>
      </c>
      <c r="BJ28" s="148">
        <f>_xlfn.IFNA(VLOOKUP(CONCATENATE($BJ$5,$B28,$C28),'DAR2'!$A$6:$M$133,13,FALSE),0)</f>
        <v>0</v>
      </c>
      <c r="BK28" s="148"/>
      <c r="BL28" s="148">
        <f>_xlfn.IFNA(VLOOKUP(CONCATENATE($BL$5,$B28,$C28),'OG3'!$A$6:$M$119,13,FALSE),0)</f>
        <v>0</v>
      </c>
      <c r="BM28" s="148">
        <f>_xlfn.IFNA(VLOOKUP(CONCATENATE($BM$5,$B28,$C28),'OG3'!$A$6:$M$119,13,FALSE),0)</f>
        <v>0</v>
      </c>
      <c r="BN28" s="148"/>
      <c r="BO28" s="148"/>
      <c r="BP28" s="354"/>
      <c r="BQ28" s="353"/>
      <c r="BR28" s="355"/>
      <c r="BS28" s="355"/>
      <c r="BT28" s="357"/>
      <c r="BU28" s="355"/>
      <c r="BV28" s="355"/>
      <c r="BW28" s="355"/>
      <c r="BX28" s="137"/>
    </row>
    <row r="29" spans="1:76" x14ac:dyDescent="0.25">
      <c r="A29" s="774"/>
      <c r="B29" s="142"/>
      <c r="C29" s="149"/>
      <c r="D29" s="149"/>
      <c r="E29" s="149"/>
      <c r="F29" s="150"/>
      <c r="G29" s="146"/>
      <c r="H29" s="144"/>
      <c r="I29" s="145"/>
      <c r="J29" s="146"/>
      <c r="K29" s="147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>
        <f>_xlfn.IFNA(VLOOKUP(CONCATENATE($AQ$5,$B29,$C29),SC!$A$6:$M$500,13,FALSE),0)</f>
        <v>0</v>
      </c>
      <c r="AR29" s="148">
        <f>_xlfn.IFNA(VLOOKUP(CONCATENATE($AR$5,$B29,$C29),SC!$A$6:$M$500,13,FALSE),0)</f>
        <v>0</v>
      </c>
      <c r="AS29" s="148">
        <f>_xlfn.IFNA(VLOOKUP(CONCATENATE($AS$5,$B29,$C29),'SER3'!$A$6:$M$500,13,FALSE),0)</f>
        <v>0</v>
      </c>
      <c r="AT29" s="148"/>
      <c r="AU29" s="148"/>
      <c r="AV29" s="148">
        <f>_xlfn.IFNA(VLOOKUP(CONCATENATE($AV$5,$B29,$C29),'SER3'!$A$6:$M$500,13,FALSE),0)</f>
        <v>0</v>
      </c>
      <c r="AW29" s="148"/>
      <c r="AX29" s="148"/>
      <c r="AY29" s="148"/>
      <c r="AZ29" s="148"/>
      <c r="BA29" s="148"/>
      <c r="BB29" s="148"/>
      <c r="BC29" s="148">
        <f>_xlfn.IFNA(VLOOKUP(CONCATENATE($BC$5,$B29,$C29),SCSAT!$A$6:$M$528,13,FALSE),0)</f>
        <v>0</v>
      </c>
      <c r="BD29" s="148">
        <f>_xlfn.IFNA(VLOOKUP(CONCATENATE($BD$5,$B29,$C29),SCSAT!$A$6:$M$528,13,FALSE),0)</f>
        <v>0</v>
      </c>
      <c r="BE29" s="148"/>
      <c r="BF29" s="148">
        <f>_xlfn.IFNA(VLOOKUP(CONCATENATE($BF$5,$B29,$C29),'MUR2'!$A$6:$M$60,13,FALSE),0)</f>
        <v>0</v>
      </c>
      <c r="BG29" s="148">
        <f>_xlfn.IFNA(VLOOKUP(CONCATENATE($BG$5,$B29,$C29),'MUR2'!$A$6:$M$100,13,FALSE),0)</f>
        <v>0</v>
      </c>
      <c r="BH29" s="148">
        <f>_xlfn.IFNA(VLOOKUP(CONCATENATE($BH$5,$B29,$C29),FEST!$A$6:$M$135,13,FALSE),0)</f>
        <v>0</v>
      </c>
      <c r="BI29" s="148">
        <f>_xlfn.IFNA(VLOOKUP(CONCATENATE($BI$5,$B29,$C29),FEST!$A$6:$M$133,13,FALSE),0)</f>
        <v>0</v>
      </c>
      <c r="BJ29" s="148">
        <f>_xlfn.IFNA(VLOOKUP(CONCATENATE($BJ$5,$B29,$C29),'DAR2'!$A$6:$M$133,13,FALSE),0)</f>
        <v>0</v>
      </c>
      <c r="BK29" s="148"/>
      <c r="BL29" s="148">
        <f>_xlfn.IFNA(VLOOKUP(CONCATENATE($BL$5,$B29,$C29),'OG3'!$A$6:$M$119,13,FALSE),0)</f>
        <v>0</v>
      </c>
      <c r="BM29" s="148">
        <f>_xlfn.IFNA(VLOOKUP(CONCATENATE($BM$5,$B29,$C29),'OG3'!$A$6:$M$119,13,FALSE),0)</f>
        <v>0</v>
      </c>
      <c r="BN29" s="148"/>
      <c r="BO29" s="148"/>
      <c r="BP29" s="354"/>
      <c r="BQ29" s="353"/>
      <c r="BR29" s="355"/>
      <c r="BS29" s="355"/>
      <c r="BT29" s="357"/>
      <c r="BU29" s="355"/>
      <c r="BV29" s="355"/>
      <c r="BW29" s="355"/>
      <c r="BX29" s="137"/>
    </row>
    <row r="30" spans="1:76" x14ac:dyDescent="0.25">
      <c r="A30" s="774"/>
      <c r="B30" s="142"/>
      <c r="C30" s="149"/>
      <c r="D30" s="149"/>
      <c r="E30" s="149"/>
      <c r="F30" s="150"/>
      <c r="G30" s="146"/>
      <c r="H30" s="144"/>
      <c r="I30" s="145"/>
      <c r="J30" s="146"/>
      <c r="K30" s="147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>
        <f>_xlfn.IFNA(VLOOKUP(CONCATENATE($AQ$5,$B30,$C30),SC!$A$6:$M$500,13,FALSE),0)</f>
        <v>0</v>
      </c>
      <c r="AR30" s="148">
        <f>_xlfn.IFNA(VLOOKUP(CONCATENATE($AR$5,$B30,$C30),SC!$A$6:$M$500,13,FALSE),0)</f>
        <v>0</v>
      </c>
      <c r="AS30" s="148">
        <f>_xlfn.IFNA(VLOOKUP(CONCATENATE($AS$5,$B30,$C30),'SER3'!$A$6:$M$500,13,FALSE),0)</f>
        <v>0</v>
      </c>
      <c r="AT30" s="148"/>
      <c r="AU30" s="148"/>
      <c r="AV30" s="148">
        <f>_xlfn.IFNA(VLOOKUP(CONCATENATE($AV$5,$B30,$C30),'SER3'!$A$6:$M$500,13,FALSE),0)</f>
        <v>0</v>
      </c>
      <c r="AW30" s="148"/>
      <c r="AX30" s="148"/>
      <c r="AY30" s="148"/>
      <c r="AZ30" s="148"/>
      <c r="BA30" s="148"/>
      <c r="BB30" s="148"/>
      <c r="BC30" s="148">
        <f>_xlfn.IFNA(VLOOKUP(CONCATENATE($BC$5,$B30,$C30),SCSAT!$A$6:$M$528,13,FALSE),0)</f>
        <v>0</v>
      </c>
      <c r="BD30" s="148"/>
      <c r="BE30" s="148"/>
      <c r="BF30" s="148">
        <f>_xlfn.IFNA(VLOOKUP(CONCATENATE($BF$5,$B30,$C30),'MUR2'!$A$6:$M$60,13,FALSE),0)</f>
        <v>0</v>
      </c>
      <c r="BG30" s="148">
        <f>_xlfn.IFNA(VLOOKUP(CONCATENATE($BG$5,$B30,$C30),'MUR2'!$A$6:$M$100,13,FALSE),0)</f>
        <v>0</v>
      </c>
      <c r="BH30" s="148">
        <f>_xlfn.IFNA(VLOOKUP(CONCATENATE($BH$5,$B30,$C30),FEST!$A$6:$M$135,13,FALSE),0)</f>
        <v>0</v>
      </c>
      <c r="BI30" s="148">
        <f>_xlfn.IFNA(VLOOKUP(CONCATENATE($BI$5,$B30,$C30),FEST!$A$6:$M$133,13,FALSE),0)</f>
        <v>0</v>
      </c>
      <c r="BJ30" s="148">
        <f>_xlfn.IFNA(VLOOKUP(CONCATENATE($BJ$5,$B30,$C30),'DAR2'!$A$6:$M$133,13,FALSE),0)</f>
        <v>0</v>
      </c>
      <c r="BK30" s="148"/>
      <c r="BL30" s="148">
        <f>_xlfn.IFNA(VLOOKUP(CONCATENATE($BL$5,$B30,$C30),'OG3'!$A$6:$M$119,13,FALSE),0)</f>
        <v>0</v>
      </c>
      <c r="BM30" s="148">
        <f>_xlfn.IFNA(VLOOKUP(CONCATENATE($BM$5,$B30,$C30),'OG3'!$A$6:$M$119,13,FALSE),0)</f>
        <v>0</v>
      </c>
      <c r="BN30" s="148"/>
      <c r="BO30" s="148"/>
      <c r="BP30" s="354"/>
      <c r="BQ30" s="353"/>
      <c r="BR30" s="355"/>
      <c r="BS30" s="355"/>
      <c r="BT30" s="357"/>
      <c r="BU30" s="355"/>
      <c r="BV30" s="355"/>
      <c r="BW30" s="355"/>
      <c r="BX30" s="137"/>
    </row>
    <row r="31" spans="1:76" x14ac:dyDescent="0.25">
      <c r="A31" s="774"/>
      <c r="B31" s="142"/>
      <c r="C31" s="149"/>
      <c r="D31" s="149"/>
      <c r="E31" s="149"/>
      <c r="F31" s="150"/>
      <c r="G31" s="146"/>
      <c r="H31" s="144"/>
      <c r="I31" s="145"/>
      <c r="J31" s="146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>
        <f>_xlfn.IFNA(VLOOKUP(CONCATENATE($AQ$5,$B31,$C31),SC!$A$6:$M$500,13,FALSE),0)</f>
        <v>0</v>
      </c>
      <c r="AR31" s="148">
        <f>_xlfn.IFNA(VLOOKUP(CONCATENATE($AR$5,$B31,$C31),SC!$A$6:$M$500,13,FALSE),0)</f>
        <v>0</v>
      </c>
      <c r="AS31" s="148">
        <f>_xlfn.IFNA(VLOOKUP(CONCATENATE($AS$5,$B31,$C31),'SER3'!$A$6:$M$500,13,FALSE),0)</f>
        <v>0</v>
      </c>
      <c r="AT31" s="148"/>
      <c r="AU31" s="148"/>
      <c r="AV31" s="148">
        <f>_xlfn.IFNA(VLOOKUP(CONCATENATE($AV$5,$B31,$C31),'SER3'!$A$6:$M$500,13,FALSE),0)</f>
        <v>0</v>
      </c>
      <c r="AW31" s="148"/>
      <c r="AX31" s="148"/>
      <c r="AY31" s="148"/>
      <c r="AZ31" s="148"/>
      <c r="BA31" s="148"/>
      <c r="BB31" s="148"/>
      <c r="BC31" s="148"/>
      <c r="BD31" s="148"/>
      <c r="BE31" s="148"/>
      <c r="BF31" s="148">
        <f>_xlfn.IFNA(VLOOKUP(CONCATENATE($BF$5,$B31,$C31),'MUR2'!$A$6:$M$60,13,FALSE),0)</f>
        <v>0</v>
      </c>
      <c r="BG31" s="148">
        <f>_xlfn.IFNA(VLOOKUP(CONCATENATE($BG$5,$B31,$C31),'MUR2'!$A$6:$M$100,13,FALSE),0)</f>
        <v>0</v>
      </c>
      <c r="BH31" s="148">
        <f>_xlfn.IFNA(VLOOKUP(CONCATENATE($BH$5,$B31,$C31),FEST!$A$6:$M$135,13,FALSE),0)</f>
        <v>0</v>
      </c>
      <c r="BI31" s="148">
        <f>_xlfn.IFNA(VLOOKUP(CONCATENATE($BI$5,$B31,$C31),FEST!$A$6:$M$133,13,FALSE),0)</f>
        <v>0</v>
      </c>
      <c r="BJ31" s="148">
        <f>_xlfn.IFNA(VLOOKUP(CONCATENATE($BJ$5,$B31,$C31),'DAR2'!$A$6:$M$133,13,FALSE),0)</f>
        <v>0</v>
      </c>
      <c r="BK31" s="148"/>
      <c r="BL31" s="148">
        <f>_xlfn.IFNA(VLOOKUP(CONCATENATE($BL$5,$B31,$C31),'OG3'!$A$6:$M$119,13,FALSE),0)</f>
        <v>0</v>
      </c>
      <c r="BM31" s="148">
        <f>_xlfn.IFNA(VLOOKUP(CONCATENATE($BM$5,$B31,$C31),'OG3'!$A$6:$M$119,13,FALSE),0)</f>
        <v>0</v>
      </c>
      <c r="BN31" s="148"/>
      <c r="BO31" s="148"/>
      <c r="BP31" s="354"/>
      <c r="BQ31" s="353"/>
      <c r="BR31" s="355"/>
      <c r="BS31" s="355"/>
      <c r="BT31" s="357"/>
      <c r="BU31" s="355"/>
      <c r="BV31" s="355"/>
      <c r="BW31" s="355"/>
      <c r="BX31" s="137"/>
    </row>
    <row r="32" spans="1:76" x14ac:dyDescent="0.25">
      <c r="A32" s="774"/>
      <c r="B32" s="142"/>
      <c r="C32" s="149"/>
      <c r="D32" s="149"/>
      <c r="E32" s="149"/>
      <c r="F32" s="150"/>
      <c r="G32" s="146"/>
      <c r="H32" s="144"/>
      <c r="I32" s="145"/>
      <c r="J32" s="146"/>
      <c r="K32" s="147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>
        <f>_xlfn.IFNA(VLOOKUP(CONCATENATE($AQ$5,$B32,$C32),SC!$A$6:$M$500,13,FALSE),0)</f>
        <v>0</v>
      </c>
      <c r="AR32" s="148">
        <f>_xlfn.IFNA(VLOOKUP(CONCATENATE($AR$5,$B32,$C32),SC!$A$6:$M$500,13,FALSE),0)</f>
        <v>0</v>
      </c>
      <c r="AS32" s="148">
        <f>_xlfn.IFNA(VLOOKUP(CONCATENATE($AS$5,$B32,$C32),'SER3'!$A$6:$M$500,13,FALSE),0)</f>
        <v>0</v>
      </c>
      <c r="AT32" s="148"/>
      <c r="AU32" s="148"/>
      <c r="AV32" s="148">
        <f>_xlfn.IFNA(VLOOKUP(CONCATENATE($AV$5,$B32,$C32),'SER3'!$A$6:$M$500,13,FALSE),0)</f>
        <v>0</v>
      </c>
      <c r="AW32" s="148"/>
      <c r="AX32" s="148"/>
      <c r="AY32" s="148"/>
      <c r="AZ32" s="148"/>
      <c r="BA32" s="148"/>
      <c r="BB32" s="148"/>
      <c r="BC32" s="148"/>
      <c r="BD32" s="148"/>
      <c r="BE32" s="148"/>
      <c r="BF32" s="148">
        <f>_xlfn.IFNA(VLOOKUP(CONCATENATE($BF$5,$B32,$C32),'MUR2'!$A$6:$M$60,13,FALSE),0)</f>
        <v>0</v>
      </c>
      <c r="BG32" s="148">
        <f>_xlfn.IFNA(VLOOKUP(CONCATENATE($BG$5,$B32,$C32),'MUR2'!$A$6:$M$100,13,FALSE),0)</f>
        <v>0</v>
      </c>
      <c r="BH32" s="148">
        <f>_xlfn.IFNA(VLOOKUP(CONCATENATE($BH$5,$B32,$C32),FEST!$A$6:$M$135,13,FALSE),0)</f>
        <v>0</v>
      </c>
      <c r="BI32" s="148">
        <f>_xlfn.IFNA(VLOOKUP(CONCATENATE($BI$5,$B32,$C32),FEST!$A$6:$M$133,13,FALSE),0)</f>
        <v>0</v>
      </c>
      <c r="BJ32" s="148">
        <f>_xlfn.IFNA(VLOOKUP(CONCATENATE($BJ$5,$B32,$C32),'DAR2'!$A$6:$M$133,13,FALSE),0)</f>
        <v>0</v>
      </c>
      <c r="BK32" s="148"/>
      <c r="BL32" s="148">
        <f>_xlfn.IFNA(VLOOKUP(CONCATENATE($BL$5,$B32,$C32),'OG3'!$A$6:$M$119,13,FALSE),0)</f>
        <v>0</v>
      </c>
      <c r="BM32" s="148">
        <f>_xlfn.IFNA(VLOOKUP(CONCATENATE($BM$5,$B32,$C32),'OG3'!$A$6:$M$119,13,FALSE),0)</f>
        <v>0</v>
      </c>
      <c r="BN32" s="148"/>
      <c r="BO32" s="148"/>
      <c r="BP32" s="354"/>
      <c r="BQ32" s="353"/>
      <c r="BR32" s="355"/>
      <c r="BS32" s="355"/>
      <c r="BT32" s="357"/>
      <c r="BU32" s="355"/>
      <c r="BV32" s="355"/>
      <c r="BW32" s="355"/>
      <c r="BX32" s="137"/>
    </row>
    <row r="33" spans="1:76" x14ac:dyDescent="0.25">
      <c r="A33" s="774"/>
      <c r="B33" s="142"/>
      <c r="C33" s="149"/>
      <c r="D33" s="149"/>
      <c r="E33" s="149"/>
      <c r="F33" s="150"/>
      <c r="G33" s="146"/>
      <c r="H33" s="144"/>
      <c r="I33" s="145"/>
      <c r="J33" s="146"/>
      <c r="K33" s="147"/>
      <c r="L33" s="148"/>
      <c r="M33" s="148"/>
      <c r="N33" s="148">
        <f>_xlfn.IFNA(VLOOKUP(CONCATENATE($N$5,$B33,$C33),WEST!$A$6:$M$162,13,FALSE),0)</f>
        <v>0</v>
      </c>
      <c r="O33" s="148"/>
      <c r="P33" s="148">
        <f>_xlfn.IFNA(VLOOKUP(CONCATENATE($P$5,$B33,$C33),'MUR1'!$A$6:$M$133,13,FALSE),0)</f>
        <v>0</v>
      </c>
      <c r="Q33" s="148"/>
      <c r="R33" s="148">
        <f>_xlfn.IFNA(VLOOKUP(CONCATENATE($R$5,$B33,$C33),'MUR1'!$A$6:$M$133,13,FALSE),0)</f>
        <v>0</v>
      </c>
      <c r="S33" s="148">
        <v>0</v>
      </c>
      <c r="T33" s="148">
        <v>0</v>
      </c>
      <c r="U33" s="148"/>
      <c r="V33" s="148">
        <f>_xlfn.IFNA(VLOOKUP(CONCATENATE($V$5,$B33,$C33),'SER1'!$A$6:$M$133,13,FALSE),0)</f>
        <v>0</v>
      </c>
      <c r="W33" s="148">
        <f>_xlfn.IFNA(VLOOKUP(CONCATENATE($W$5,$B33,$C33),'DAR1'!$A$6:$M$133,13,FALSE),0)</f>
        <v>0</v>
      </c>
      <c r="X33" s="148"/>
      <c r="Y33" s="148">
        <f>_xlfn.IFNA(VLOOKUP(CONCATENATE($Y$5,$B33,$C33),'SER2'!$A$6:$M$167,13,FALSE),0)</f>
        <v>0</v>
      </c>
      <c r="Z33" s="148"/>
      <c r="AA33" s="148">
        <f>_xlfn.IFNA(VLOOKUP(CONCATENATE($AA$5,$B33,$C33),'SER2'!$A$6:$M$234,13,FALSE),0)</f>
        <v>0</v>
      </c>
      <c r="AB33" s="148">
        <f>_xlfn.IFNA(VLOOKUP(CONCATENATE($AB$5,$B33,$C33),'BUS2'!$A$6:$M$135,13,FALSE),0)</f>
        <v>0</v>
      </c>
      <c r="AC33" s="148">
        <f>_xlfn.IFNA(VLOOKUP(CONCATENATE($AC$5,$B33,$C33),'BUS2'!$A$6:$M$500,13,FALSE),0)</f>
        <v>0</v>
      </c>
      <c r="AD33" s="148">
        <f>_xlfn.IFNA(VLOOKUP(CONCATENATE($AD$5,$B33,$C33),'ESP2'!$A$6:$M$125,13,FALSE),0)</f>
        <v>0</v>
      </c>
      <c r="AE33" s="148">
        <f>_xlfn.IFNA(VLOOKUP(CONCATENATE($AE$5,$B33,$C33),'ESP2'!$A$6:$M$125,13,FALSE),0)</f>
        <v>0</v>
      </c>
      <c r="AF33" s="148">
        <f>_xlfn.IFNA(VLOOKUP(CONCATENATE($AF$5,$B33,$C33),'ESP2'!$A$6:$M$125,13,FALSE),0)</f>
        <v>0</v>
      </c>
      <c r="AG33" s="148">
        <f>_xlfn.IFNA(VLOOKUP(CONCATENATE($AG$5,$B33,$C33),CAPE!$A$6:$M$133,13,FALSE),0)</f>
        <v>0</v>
      </c>
      <c r="AH33" s="148">
        <f>_xlfn.IFNA(VLOOKUP(CONCATENATE($AH$5,$B33,$C33),CAPE!$A$6:$M$133,13,FALSE),0)</f>
        <v>0</v>
      </c>
      <c r="AI33" s="148">
        <f>_xlfn.IFNA(VLOOKUP(CONCATENATE($AI$5,$B33,$C33),'OG1'!$A$8:$M$942,13,FALSE),0)</f>
        <v>0</v>
      </c>
      <c r="AJ33" s="148">
        <f>_xlfn.IFNA(VLOOKUP(CONCATENATE($AJ$5,$B33,$C33),'OG1'!$A$8:$M$942,13,FALSE),0)</f>
        <v>0</v>
      </c>
      <c r="AK33" s="148">
        <f>_xlfn.IFNA(VLOOKUP(CONCATENATE($AK$5,$B33,$C33),'DRY1'!$A$8:$M$943,13,FALSE),0)</f>
        <v>0</v>
      </c>
      <c r="AL33" s="148">
        <f>_xlfn.IFNA(VLOOKUP(CONCATENATE($AL$5,$B33,$C33),'DRY1'!$A$8:$M$943,13,FALSE),0)</f>
        <v>0</v>
      </c>
      <c r="AM33" s="148">
        <f>_xlfn.IFNA(VLOOKUP(CONCATENATE($AM$5,$B33,$C33),'BAL3'!$A$6:$M$135,13,FALSE),0)</f>
        <v>0</v>
      </c>
      <c r="AN33" s="148">
        <f>_xlfn.IFNA(VLOOKUP(CONCATENATE($AN$5,$B33,$C33),'BAL3'!$A$6:$M$135,13,FALSE),0)</f>
        <v>0</v>
      </c>
      <c r="AO33" s="148">
        <f>_xlfn.IFNA(VLOOKUP(CONCATENATE($AO$5,$B33,$C33),'OG2'!$A$6:$M$499,13,FALSE),0)</f>
        <v>0</v>
      </c>
      <c r="AP33" s="148">
        <f>_xlfn.IFNA(VLOOKUP(CONCATENATE($AP$5,$B33,$C33),'OG2'!$A$6:$M$499,13,FALSE),0)</f>
        <v>0</v>
      </c>
      <c r="AQ33" s="148">
        <f>_xlfn.IFNA(VLOOKUP(CONCATENATE($AQ$5,$B33,$C33),SC!$A$6:$M$500,13,FALSE),0)</f>
        <v>0</v>
      </c>
      <c r="AR33" s="148">
        <f>_xlfn.IFNA(VLOOKUP(CONCATENATE($AR$5,$B33,$C33),SC!$A$6:$M$500,13,FALSE),0)</f>
        <v>0</v>
      </c>
      <c r="AS33" s="148">
        <f>_xlfn.IFNA(VLOOKUP(CONCATENATE($AS$5,$B33,$C33),'SER3'!$A$6:$M$500,13,FALSE),0)</f>
        <v>0</v>
      </c>
      <c r="AT33" s="148"/>
      <c r="AU33" s="148"/>
      <c r="AV33" s="148">
        <f>_xlfn.IFNA(VLOOKUP(CONCATENATE($AV$5,$B33,$C33),'SER3'!$A$6:$M$500,13,FALSE),0)</f>
        <v>0</v>
      </c>
      <c r="AW33" s="148">
        <f>_xlfn.IFNA(VLOOKUP(CONCATENATE($AW$5,$B33,$C33),'SER3'!$A$6:$M$500,13,FALSE),0)</f>
        <v>0</v>
      </c>
      <c r="AX33" s="148">
        <f>_xlfn.IFNA(VLOOKUP(CONCATENATE($AX$5,$B33,$C33),'SER3'!$A$6:$M$500,13,FALSE),0)</f>
        <v>0</v>
      </c>
      <c r="AY33" s="148"/>
      <c r="AZ33" s="148">
        <f>_xlfn.IFNA(VLOOKUP(CONCATENATE($AZ$5,$B33,$C33),'ESP3'!$A$6:$M$500,13,FALSE),0)</f>
        <v>0</v>
      </c>
      <c r="BA33" s="148">
        <f>_xlfn.IFNA(VLOOKUP(CONCATENATE($BA$5,$B33,$C33),SC!$A$6:$M$500,13,FALSE),0)</f>
        <v>0</v>
      </c>
      <c r="BB33" s="148"/>
      <c r="BC33" s="148"/>
      <c r="BD33" s="148"/>
      <c r="BE33" s="148"/>
      <c r="BF33" s="148">
        <f>_xlfn.IFNA(VLOOKUP(CONCATENATE($BF$5,$B33,$C33),'MUR2'!$A$6:$M$60,13,FALSE),0)</f>
        <v>0</v>
      </c>
      <c r="BG33" s="148">
        <f>_xlfn.IFNA(VLOOKUP(CONCATENATE($BG$5,$B33,$C33),'MUR2'!$A$6:$M$100,13,FALSE),0)</f>
        <v>0</v>
      </c>
      <c r="BH33" s="148">
        <f>_xlfn.IFNA(VLOOKUP(CONCATENATE($BH$5,$B33,$C33),FEST!$A$6:$M$135,13,FALSE),0)</f>
        <v>0</v>
      </c>
      <c r="BI33" s="148">
        <f>_xlfn.IFNA(VLOOKUP(CONCATENATE($BI$5,$B33,$C33),FEST!$A$6:$M$133,13,FALSE),0)</f>
        <v>0</v>
      </c>
      <c r="BJ33" s="148">
        <f>_xlfn.IFNA(VLOOKUP(CONCATENATE($BJ$5,$B33,$C33),'DAR2'!$A$6:$M$133,13,FALSE),0)</f>
        <v>0</v>
      </c>
      <c r="BK33" s="148"/>
      <c r="BL33" s="148">
        <f>_xlfn.IFNA(VLOOKUP(CONCATENATE($BL$5,$B33,$C33),'OG3'!$A$6:$M$119,13,FALSE),0)</f>
        <v>0</v>
      </c>
      <c r="BM33" s="148">
        <f>_xlfn.IFNA(VLOOKUP(CONCATENATE($BM$5,$B33,$C33),'OG3'!$A$6:$M$119,13,FALSE),0)</f>
        <v>0</v>
      </c>
      <c r="BN33" s="148"/>
      <c r="BO33" s="148"/>
      <c r="BP33" s="354"/>
      <c r="BQ33" s="353"/>
      <c r="BR33" s="355"/>
      <c r="BS33" s="355"/>
      <c r="BT33" s="357"/>
      <c r="BU33" s="355"/>
      <c r="BV33" s="355"/>
      <c r="BW33" s="355"/>
      <c r="BX33" s="137"/>
    </row>
    <row r="34" spans="1:76" x14ac:dyDescent="0.25">
      <c r="A34" s="774"/>
      <c r="B34" s="142"/>
      <c r="C34" s="149"/>
      <c r="D34" s="143"/>
      <c r="E34" s="143"/>
      <c r="F34" s="150"/>
      <c r="G34" s="146"/>
      <c r="H34" s="144"/>
      <c r="I34" s="145"/>
      <c r="J34" s="146"/>
      <c r="K34" s="147"/>
      <c r="L34" s="148"/>
      <c r="M34" s="148"/>
      <c r="N34" s="148">
        <f>_xlfn.IFNA(VLOOKUP(CONCATENATE($N$5,$B34,$C34),WEST!$A$6:$M$162,13,FALSE),0)</f>
        <v>0</v>
      </c>
      <c r="O34" s="148"/>
      <c r="P34" s="148">
        <f>_xlfn.IFNA(VLOOKUP(CONCATENATE($P$5,$B34,$C34),'MUR1'!$A$6:$M$133,13,FALSE),0)</f>
        <v>0</v>
      </c>
      <c r="Q34" s="148"/>
      <c r="R34" s="148">
        <f>_xlfn.IFNA(VLOOKUP(CONCATENATE($R$5,$B34,$C34),'MUR1'!$A$6:$M$133,13,FALSE),0)</f>
        <v>0</v>
      </c>
      <c r="S34" s="148">
        <v>0</v>
      </c>
      <c r="T34" s="148">
        <v>0</v>
      </c>
      <c r="U34" s="148"/>
      <c r="V34" s="148">
        <f>_xlfn.IFNA(VLOOKUP(CONCATENATE($V$5,$B34,$C34),'SER1'!$A$6:$M$133,13,FALSE),0)</f>
        <v>0</v>
      </c>
      <c r="W34" s="148">
        <f>_xlfn.IFNA(VLOOKUP(CONCATENATE($W$5,$B34,$C34),'DAR1'!$A$6:$M$133,13,FALSE),0)</f>
        <v>0</v>
      </c>
      <c r="X34" s="148"/>
      <c r="Y34" s="148">
        <f>_xlfn.IFNA(VLOOKUP(CONCATENATE($Y$5,$B34,$C34),'SER2'!$A$6:$M$167,13,FALSE),0)</f>
        <v>0</v>
      </c>
      <c r="Z34" s="148"/>
      <c r="AA34" s="148">
        <f>_xlfn.IFNA(VLOOKUP(CONCATENATE($AA$5,$B34,$C34),'SER2'!$A$6:$M$234,13,FALSE),0)</f>
        <v>0</v>
      </c>
      <c r="AB34" s="148">
        <f>_xlfn.IFNA(VLOOKUP(CONCATENATE($AB$5,$B34,$C34),'BUS2'!$A$6:$M$135,13,FALSE),0)</f>
        <v>0</v>
      </c>
      <c r="AC34" s="148">
        <f>_xlfn.IFNA(VLOOKUP(CONCATENATE($AC$5,$B34,$C34),'BUS2'!$A$6:$M$500,13,FALSE),0)</f>
        <v>0</v>
      </c>
      <c r="AD34" s="148">
        <f>_xlfn.IFNA(VLOOKUP(CONCATENATE($AD$5,$B34,$C34),'ESP2'!$A$6:$M$125,13,FALSE),0)</f>
        <v>0</v>
      </c>
      <c r="AE34" s="148">
        <f>_xlfn.IFNA(VLOOKUP(CONCATENATE($AE$5,$B34,$C34),'ESP2'!$A$6:$M$125,13,FALSE),0)</f>
        <v>0</v>
      </c>
      <c r="AF34" s="148">
        <f>_xlfn.IFNA(VLOOKUP(CONCATENATE($AF$5,$B34,$C34),'ESP2'!$A$6:$M$125,13,FALSE),0)</f>
        <v>0</v>
      </c>
      <c r="AG34" s="148">
        <f>_xlfn.IFNA(VLOOKUP(CONCATENATE($AG$5,$B34,$C34),CAPE!$A$6:$M$133,13,FALSE),0)</f>
        <v>0</v>
      </c>
      <c r="AH34" s="148">
        <f>_xlfn.IFNA(VLOOKUP(CONCATENATE($AH$5,$B34,$C34),CAPE!$A$6:$M$133,13,FALSE),0)</f>
        <v>0</v>
      </c>
      <c r="AI34" s="148">
        <f>_xlfn.IFNA(VLOOKUP(CONCATENATE($AI$5,$B34,$C34),'OG1'!$A$8:$M$942,13,FALSE),0)</f>
        <v>0</v>
      </c>
      <c r="AJ34" s="148">
        <f>_xlfn.IFNA(VLOOKUP(CONCATENATE($AJ$5,$B34,$C34),'OG1'!$A$8:$M$942,13,FALSE),0)</f>
        <v>0</v>
      </c>
      <c r="AK34" s="148">
        <f>_xlfn.IFNA(VLOOKUP(CONCATENATE($AK$5,$B34,$C34),'DRY1'!$A$8:$M$943,13,FALSE),0)</f>
        <v>0</v>
      </c>
      <c r="AL34" s="148">
        <f>_xlfn.IFNA(VLOOKUP(CONCATENATE($AL$5,$B34,$C34),'DRY1'!$A$8:$M$943,13,FALSE),0)</f>
        <v>0</v>
      </c>
      <c r="AM34" s="148">
        <f>_xlfn.IFNA(VLOOKUP(CONCATENATE($AM$5,$B34,$C34),'BAL3'!$A$6:$M$135,13,FALSE),0)</f>
        <v>0</v>
      </c>
      <c r="AN34" s="148">
        <f>_xlfn.IFNA(VLOOKUP(CONCATENATE($AN$5,$B34,$C34),'BAL3'!$A$6:$M$135,13,FALSE),0)</f>
        <v>0</v>
      </c>
      <c r="AO34" s="148">
        <f>_xlfn.IFNA(VLOOKUP(CONCATENATE($AO$5,$B34,$C34),'OG2'!$A$6:$M$499,13,FALSE),0)</f>
        <v>0</v>
      </c>
      <c r="AP34" s="148">
        <f>_xlfn.IFNA(VLOOKUP(CONCATENATE($AP$5,$B34,$C34),'OG2'!$A$6:$M$499,13,FALSE),0)</f>
        <v>0</v>
      </c>
      <c r="AQ34" s="148">
        <f>_xlfn.IFNA(VLOOKUP(CONCATENATE($AQ$5,$B34,$C34),SC!$A$6:$M$500,13,FALSE),0)</f>
        <v>0</v>
      </c>
      <c r="AR34" s="148">
        <f>_xlfn.IFNA(VLOOKUP(CONCATENATE($AR$5,$B34,$C34),SC!$A$6:$M$500,13,FALSE),0)</f>
        <v>0</v>
      </c>
      <c r="AS34" s="148">
        <f>_xlfn.IFNA(VLOOKUP(CONCATENATE($AS$5,$B34,$C34),'SER3'!$A$6:$M$500,13,FALSE),0)</f>
        <v>0</v>
      </c>
      <c r="AT34" s="148"/>
      <c r="AU34" s="148"/>
      <c r="AV34" s="148">
        <f>_xlfn.IFNA(VLOOKUP(CONCATENATE($AV$5,$B34,$C34),'SER3'!$A$6:$M$500,13,FALSE),0)</f>
        <v>0</v>
      </c>
      <c r="AW34" s="148">
        <f>_xlfn.IFNA(VLOOKUP(CONCATENATE($AW$5,$B34,$C34),'SER3'!$A$6:$M$500,13,FALSE),0)</f>
        <v>0</v>
      </c>
      <c r="AX34" s="148">
        <f>_xlfn.IFNA(VLOOKUP(CONCATENATE($AX$5,$B34,$C34),'SER3'!$A$6:$M$500,13,FALSE),0)</f>
        <v>0</v>
      </c>
      <c r="AY34" s="148"/>
      <c r="AZ34" s="148">
        <f>_xlfn.IFNA(VLOOKUP(CONCATENATE($AZ$5,$B34,$C34),'ESP3'!$A$6:$M$500,13,FALSE),0)</f>
        <v>0</v>
      </c>
      <c r="BA34" s="148">
        <f>_xlfn.IFNA(VLOOKUP(CONCATENATE($BA$5,$B34,$C34),SC!$A$6:$M$500,13,FALSE),0)</f>
        <v>0</v>
      </c>
      <c r="BB34" s="148"/>
      <c r="BC34" s="148"/>
      <c r="BD34" s="148"/>
      <c r="BE34" s="148"/>
      <c r="BF34" s="148">
        <f>_xlfn.IFNA(VLOOKUP(CONCATENATE($BF$5,$B34,$C34),'MUR2'!$A$6:$M$60,13,FALSE),0)</f>
        <v>0</v>
      </c>
      <c r="BG34" s="148">
        <f>_xlfn.IFNA(VLOOKUP(CONCATENATE($BG$5,$B34,$C34),'MUR2'!$A$6:$M$100,13,FALSE),0)</f>
        <v>0</v>
      </c>
      <c r="BH34" s="148">
        <f>_xlfn.IFNA(VLOOKUP(CONCATENATE($BH$5,$B34,$C34),FEST!$A$6:$M$135,13,FALSE),0)</f>
        <v>0</v>
      </c>
      <c r="BI34" s="148">
        <f>_xlfn.IFNA(VLOOKUP(CONCATENATE($BI$5,$B34,$C34),FEST!$A$6:$M$133,13,FALSE),0)</f>
        <v>0</v>
      </c>
      <c r="BJ34" s="148">
        <f>_xlfn.IFNA(VLOOKUP(CONCATENATE($BJ$5,$B34,$C34),'DAR2'!$A$6:$M$133,13,FALSE),0)</f>
        <v>0</v>
      </c>
      <c r="BK34" s="148"/>
      <c r="BL34" s="148">
        <f>_xlfn.IFNA(VLOOKUP(CONCATENATE($BL$5,$B34,$C34),'OG3'!$A$6:$M$119,13,FALSE),0)</f>
        <v>0</v>
      </c>
      <c r="BM34" s="148">
        <f>_xlfn.IFNA(VLOOKUP(CONCATENATE($BM$5,$B34,$C34),'OG3'!$A$6:$M$119,13,FALSE),0)</f>
        <v>0</v>
      </c>
      <c r="BN34" s="148"/>
      <c r="BO34" s="148"/>
      <c r="BP34" s="354"/>
      <c r="BQ34" s="353"/>
      <c r="BR34" s="355"/>
      <c r="BS34" s="355"/>
      <c r="BT34" s="357"/>
      <c r="BU34" s="355"/>
      <c r="BV34" s="355"/>
      <c r="BW34" s="355"/>
      <c r="BX34" s="137"/>
    </row>
    <row r="35" spans="1:76" x14ac:dyDescent="0.25">
      <c r="A35" s="774"/>
      <c r="B35" s="142"/>
      <c r="C35" s="149"/>
      <c r="D35" s="149"/>
      <c r="E35" s="149"/>
      <c r="F35" s="150"/>
      <c r="G35" s="146"/>
      <c r="H35" s="144"/>
      <c r="I35" s="145"/>
      <c r="J35" s="146"/>
      <c r="K35" s="147"/>
      <c r="L35" s="148"/>
      <c r="M35" s="148"/>
      <c r="N35" s="148">
        <f>_xlfn.IFNA(VLOOKUP(CONCATENATE($N$5,$B35,$C35),WEST!$A$6:$M$162,13,FALSE),0)</f>
        <v>0</v>
      </c>
      <c r="O35" s="148"/>
      <c r="P35" s="148">
        <f>_xlfn.IFNA(VLOOKUP(CONCATENATE($P$5,$B35,$C35),'MUR1'!$A$6:$M$133,13,FALSE),0)</f>
        <v>0</v>
      </c>
      <c r="Q35" s="148"/>
      <c r="R35" s="148">
        <f>_xlfn.IFNA(VLOOKUP(CONCATENATE($R$5,$B35,$C35),'MUR1'!$A$6:$M$133,13,FALSE),0)</f>
        <v>0</v>
      </c>
      <c r="S35" s="148">
        <v>0</v>
      </c>
      <c r="T35" s="148">
        <v>0</v>
      </c>
      <c r="U35" s="148"/>
      <c r="V35" s="148">
        <f>_xlfn.IFNA(VLOOKUP(CONCATENATE($V$5,$B35,$C35),'SER1'!$A$6:$M$133,13,FALSE),0)</f>
        <v>0</v>
      </c>
      <c r="W35" s="148">
        <f>_xlfn.IFNA(VLOOKUP(CONCATENATE($W$5,$B35,$C35),'DAR1'!$A$6:$M$133,13,FALSE),0)</f>
        <v>0</v>
      </c>
      <c r="X35" s="148"/>
      <c r="Y35" s="148">
        <f>_xlfn.IFNA(VLOOKUP(CONCATENATE($Y$5,$B35,$C35),'SER2'!$A$6:$M$167,13,FALSE),0)</f>
        <v>0</v>
      </c>
      <c r="Z35" s="148"/>
      <c r="AA35" s="148">
        <f>_xlfn.IFNA(VLOOKUP(CONCATENATE($AA$5,$B35,$C35),'SER2'!$A$6:$M$234,13,FALSE),0)</f>
        <v>0</v>
      </c>
      <c r="AB35" s="148">
        <f>_xlfn.IFNA(VLOOKUP(CONCATENATE($AB$5,$B35,$C35),'BUS2'!$A$6:$M$135,13,FALSE),0)</f>
        <v>0</v>
      </c>
      <c r="AC35" s="148">
        <f>_xlfn.IFNA(VLOOKUP(CONCATENATE($AC$5,$B35,$C35),'BUS2'!$A$6:$M$500,13,FALSE),0)</f>
        <v>0</v>
      </c>
      <c r="AD35" s="148">
        <f>_xlfn.IFNA(VLOOKUP(CONCATENATE($AD$5,$B35,$C35),'ESP2'!$A$6:$M$125,13,FALSE),0)</f>
        <v>0</v>
      </c>
      <c r="AE35" s="148">
        <f>_xlfn.IFNA(VLOOKUP(CONCATENATE($AE$5,$B35,$C35),'ESP2'!$A$6:$M$125,13,FALSE),0)</f>
        <v>0</v>
      </c>
      <c r="AF35" s="148">
        <f>_xlfn.IFNA(VLOOKUP(CONCATENATE($AF$5,$B35,$C35),'ESP2'!$A$6:$M$125,13,FALSE),0)</f>
        <v>0</v>
      </c>
      <c r="AG35" s="148">
        <f>_xlfn.IFNA(VLOOKUP(CONCATENATE($AG$5,$B35,$C35),CAPE!$A$6:$M$133,13,FALSE),0)</f>
        <v>0</v>
      </c>
      <c r="AH35" s="148">
        <f>_xlfn.IFNA(VLOOKUP(CONCATENATE($AH$5,$B35,$C35),CAPE!$A$6:$M$133,13,FALSE),0)</f>
        <v>0</v>
      </c>
      <c r="AI35" s="148">
        <f>_xlfn.IFNA(VLOOKUP(CONCATENATE($AI$5,$B35,$C35),'OG1'!$A$8:$M$942,13,FALSE),0)</f>
        <v>0</v>
      </c>
      <c r="AJ35" s="148">
        <f>_xlfn.IFNA(VLOOKUP(CONCATENATE($AJ$5,$B35,$C35),'OG1'!$A$8:$M$942,13,FALSE),0)</f>
        <v>0</v>
      </c>
      <c r="AK35" s="148">
        <f>_xlfn.IFNA(VLOOKUP(CONCATENATE($AK$5,$B35,$C35),'DRY1'!$A$8:$M$943,13,FALSE),0)</f>
        <v>0</v>
      </c>
      <c r="AL35" s="148">
        <f>_xlfn.IFNA(VLOOKUP(CONCATENATE($AL$5,$B35,$C35),'DRY1'!$A$8:$M$943,13,FALSE),0)</f>
        <v>0</v>
      </c>
      <c r="AM35" s="148">
        <f>_xlfn.IFNA(VLOOKUP(CONCATENATE($AM$5,$B35,$C35),'BAL3'!$A$6:$M$135,13,FALSE),0)</f>
        <v>0</v>
      </c>
      <c r="AN35" s="148">
        <f>_xlfn.IFNA(VLOOKUP(CONCATENATE($AN$5,$B35,$C35),'BAL3'!$A$6:$M$135,13,FALSE),0)</f>
        <v>0</v>
      </c>
      <c r="AO35" s="148">
        <f>_xlfn.IFNA(VLOOKUP(CONCATENATE($AO$5,$B35,$C35),'OG2'!$A$6:$M$499,13,FALSE),0)</f>
        <v>0</v>
      </c>
      <c r="AP35" s="148">
        <f>_xlfn.IFNA(VLOOKUP(CONCATENATE($AP$5,$B35,$C35),'OG2'!$A$6:$M$499,13,FALSE),0)</f>
        <v>0</v>
      </c>
      <c r="AQ35" s="148">
        <f>_xlfn.IFNA(VLOOKUP(CONCATENATE($AQ$5,$B35,$C35),SC!$A$6:$M$500,13,FALSE),0)</f>
        <v>0</v>
      </c>
      <c r="AR35" s="148">
        <f>_xlfn.IFNA(VLOOKUP(CONCATENATE($AR$5,$B35,$C35),SC!$A$6:$M$500,13,FALSE),0)</f>
        <v>0</v>
      </c>
      <c r="AS35" s="148">
        <f>_xlfn.IFNA(VLOOKUP(CONCATENATE($AS$5,$B35,$C35),'SER3'!$A$6:$M$500,13,FALSE),0)</f>
        <v>0</v>
      </c>
      <c r="AT35" s="148"/>
      <c r="AU35" s="148"/>
      <c r="AV35" s="148">
        <f>_xlfn.IFNA(VLOOKUP(CONCATENATE($LW$5,$B35,$C35),'SER3'!$A$6:$M$500,13,FALSE),0)</f>
        <v>0</v>
      </c>
      <c r="AW35" s="148">
        <f>_xlfn.IFNA(VLOOKUP(CONCATENATE($AW$5,$B35,$C35),'SER3'!$A$6:$M$500,13,FALSE),0)</f>
        <v>0</v>
      </c>
      <c r="AX35" s="148">
        <f>_xlfn.IFNA(VLOOKUP(CONCATENATE($AX$5,$B35,$C35),'SER3'!$A$6:$M$500,13,FALSE),0)</f>
        <v>0</v>
      </c>
      <c r="AY35" s="148"/>
      <c r="AZ35" s="148">
        <f>_xlfn.IFNA(VLOOKUP(CONCATENATE($AZ$5,$B35,$C35),'ESP3'!$A$6:$M$500,13,FALSE),0)</f>
        <v>0</v>
      </c>
      <c r="BA35" s="148">
        <f>_xlfn.IFNA(VLOOKUP(CONCATENATE($BA$5,$B35,$C35),SC!$A$6:$M$500,13,FALSE),0)</f>
        <v>0</v>
      </c>
      <c r="BB35" s="148"/>
      <c r="BC35" s="148"/>
      <c r="BD35" s="148"/>
      <c r="BE35" s="148"/>
      <c r="BF35" s="148">
        <f>_xlfn.IFNA(VLOOKUP(CONCATENATE($BF$5,$B35,$C35),'MUR2'!$A$6:$M$60,13,FALSE),0)</f>
        <v>0</v>
      </c>
      <c r="BG35" s="148">
        <f>_xlfn.IFNA(VLOOKUP(CONCATENATE($BG$5,$B35,$C35),'MUR2'!$A$6:$M$100,13,FALSE),0)</f>
        <v>0</v>
      </c>
      <c r="BH35" s="148">
        <f>_xlfn.IFNA(VLOOKUP(CONCATENATE($BH$5,$B35,$C35),FEST!$A$6:$M$135,13,FALSE),0)</f>
        <v>0</v>
      </c>
      <c r="BI35" s="148">
        <f>_xlfn.IFNA(VLOOKUP(CONCATENATE($BI$5,$B35,$C35),FEST!$A$6:$M$133,13,FALSE),0)</f>
        <v>0</v>
      </c>
      <c r="BJ35" s="148">
        <f>_xlfn.IFNA(VLOOKUP(CONCATENATE($BJ$5,$B35,$C35),'DAR2'!$A$6:$M$133,13,FALSE),0)</f>
        <v>0</v>
      </c>
      <c r="BK35" s="148"/>
      <c r="BL35" s="148">
        <f>_xlfn.IFNA(VLOOKUP(CONCATENATE($BL$5,$B35,$C35),'OG3'!$A$6:$M$119,13,FALSE),0)</f>
        <v>0</v>
      </c>
      <c r="BM35" s="148">
        <f>_xlfn.IFNA(VLOOKUP(CONCATENATE($BM$5,$B35,$C35),'OG3'!$A$6:$M$119,13,FALSE),0)</f>
        <v>0</v>
      </c>
      <c r="BN35" s="148"/>
      <c r="BO35" s="148"/>
      <c r="BP35" s="354"/>
      <c r="BQ35" s="353"/>
      <c r="BR35" s="355"/>
      <c r="BS35" s="355"/>
      <c r="BT35" s="357"/>
      <c r="BU35" s="355"/>
      <c r="BV35" s="355"/>
      <c r="BW35" s="355"/>
      <c r="BX35" s="137"/>
    </row>
    <row r="36" spans="1:76" s="3" customFormat="1" x14ac:dyDescent="0.25">
      <c r="A36" s="774"/>
      <c r="B36" s="142"/>
      <c r="C36" s="149"/>
      <c r="D36" s="149"/>
      <c r="E36" s="149"/>
      <c r="F36" s="150"/>
      <c r="G36" s="146"/>
      <c r="H36" s="144"/>
      <c r="I36" s="145"/>
      <c r="J36" s="146"/>
      <c r="K36" s="147"/>
      <c r="L36" s="148"/>
      <c r="M36" s="148"/>
      <c r="N36" s="148">
        <f>_xlfn.IFNA(VLOOKUP(CONCATENATE($N$5,$B36,$C36),WEST!$A$6:$M$162,13,FALSE),0)</f>
        <v>0</v>
      </c>
      <c r="O36" s="148"/>
      <c r="P36" s="148">
        <f>_xlfn.IFNA(VLOOKUP(CONCATENATE($P$5,$B36,$C36),'MUR1'!$A$6:$M$133,13,FALSE),0)</f>
        <v>0</v>
      </c>
      <c r="Q36" s="148"/>
      <c r="R36" s="148">
        <f>_xlfn.IFNA(VLOOKUP(CONCATENATE($R$5,$B36,$C36),'MUR1'!$A$6:$M$133,13,FALSE),0)</f>
        <v>0</v>
      </c>
      <c r="S36" s="148">
        <v>0</v>
      </c>
      <c r="T36" s="148">
        <v>0</v>
      </c>
      <c r="U36" s="148"/>
      <c r="V36" s="148">
        <f>_xlfn.IFNA(VLOOKUP(CONCATENATE($V$5,$B36,$C36),'SER1'!$A$6:$M$133,13,FALSE),0)</f>
        <v>0</v>
      </c>
      <c r="W36" s="148">
        <f>_xlfn.IFNA(VLOOKUP(CONCATENATE($W$5,$B36,$C36),'DAR1'!$A$6:$M$133,13,FALSE),0)</f>
        <v>0</v>
      </c>
      <c r="X36" s="148"/>
      <c r="Y36" s="148">
        <f>_xlfn.IFNA(VLOOKUP(CONCATENATE($Y$5,$B36,$C36),'SER2'!$A$6:$M$167,13,FALSE),0)</f>
        <v>0</v>
      </c>
      <c r="Z36" s="148"/>
      <c r="AA36" s="148">
        <f>_xlfn.IFNA(VLOOKUP(CONCATENATE($AA$5,$B36,$C36),'SER2'!$A$6:$M$234,13,FALSE),0)</f>
        <v>0</v>
      </c>
      <c r="AB36" s="148">
        <f>_xlfn.IFNA(VLOOKUP(CONCATENATE($AB$5,$B36,$C36),'BUS2'!$A$6:$M$135,13,FALSE),0)</f>
        <v>0</v>
      </c>
      <c r="AC36" s="148">
        <f>_xlfn.IFNA(VLOOKUP(CONCATENATE($AC$5,$B36,$C36),'BUS2'!$A$6:$M$500,13,FALSE),0)</f>
        <v>0</v>
      </c>
      <c r="AD36" s="148">
        <f>_xlfn.IFNA(VLOOKUP(CONCATENATE($AD$5,$B36,$C36),'ESP2'!$A$6:$M$125,13,FALSE),0)</f>
        <v>0</v>
      </c>
      <c r="AE36" s="148">
        <f>_xlfn.IFNA(VLOOKUP(CONCATENATE($AE$5,$B36,$C36),'ESP2'!$A$6:$M$125,13,FALSE),0)</f>
        <v>0</v>
      </c>
      <c r="AF36" s="148">
        <f>_xlfn.IFNA(VLOOKUP(CONCATENATE($AF$5,$B36,$C36),'ESP2'!$A$6:$M$125,13,FALSE),0)</f>
        <v>0</v>
      </c>
      <c r="AG36" s="148">
        <f>_xlfn.IFNA(VLOOKUP(CONCATENATE($AG$5,$B36,$C36),CAPE!$A$6:$M$133,13,FALSE),0)</f>
        <v>0</v>
      </c>
      <c r="AH36" s="148">
        <f>_xlfn.IFNA(VLOOKUP(CONCATENATE($AH$5,$B36,$C36),CAPE!$A$6:$M$133,13,FALSE),0)</f>
        <v>0</v>
      </c>
      <c r="AI36" s="148">
        <f>_xlfn.IFNA(VLOOKUP(CONCATENATE($AI$5,$B36,$C36),'OG1'!$A$8:$M$942,13,FALSE),0)</f>
        <v>0</v>
      </c>
      <c r="AJ36" s="148">
        <f>_xlfn.IFNA(VLOOKUP(CONCATENATE($AJ$5,$B36,$C36),'OG1'!$A$8:$M$942,13,FALSE),0)</f>
        <v>0</v>
      </c>
      <c r="AK36" s="148">
        <f>_xlfn.IFNA(VLOOKUP(CONCATENATE($AK$5,$B36,$C36),'DRY1'!$A$8:$M$943,13,FALSE),0)</f>
        <v>0</v>
      </c>
      <c r="AL36" s="148">
        <f>_xlfn.IFNA(VLOOKUP(CONCATENATE($AL$5,$B36,$C36),'DRY1'!$A$8:$M$943,13,FALSE),0)</f>
        <v>0</v>
      </c>
      <c r="AM36" s="148">
        <f>_xlfn.IFNA(VLOOKUP(CONCATENATE($AM$5,$B36,$C36),'BAL3'!$A$6:$M$135,13,FALSE),0)</f>
        <v>0</v>
      </c>
      <c r="AN36" s="148">
        <f>_xlfn.IFNA(VLOOKUP(CONCATENATE($AN$5,$B36,$C36),'BAL3'!$A$6:$M$135,13,FALSE),0)</f>
        <v>0</v>
      </c>
      <c r="AO36" s="148">
        <f>_xlfn.IFNA(VLOOKUP(CONCATENATE($AO$5,$B36,$C36),'OG2'!$A$6:$M$499,13,FALSE),0)</f>
        <v>0</v>
      </c>
      <c r="AP36" s="148">
        <f>_xlfn.IFNA(VLOOKUP(CONCATENATE($AP$5,$B36,$C36),'OG2'!$A$6:$M$499,13,FALSE),0)</f>
        <v>0</v>
      </c>
      <c r="AQ36" s="148">
        <f>_xlfn.IFNA(VLOOKUP(CONCATENATE($AQ$5,$B36,$C36),SC!$A$6:$M$500,13,FALSE),0)</f>
        <v>0</v>
      </c>
      <c r="AR36" s="148">
        <f>_xlfn.IFNA(VLOOKUP(CONCATENATE($AR$5,$B36,$C36),SC!$A$6:$M$500,13,FALSE),0)</f>
        <v>0</v>
      </c>
      <c r="AS36" s="148">
        <f>_xlfn.IFNA(VLOOKUP(CONCATENATE($AS$5,$B36,$C36),'SER3'!$A$6:$M$500,13,FALSE),0)</f>
        <v>0</v>
      </c>
      <c r="AT36" s="148"/>
      <c r="AU36" s="148"/>
      <c r="AV36" s="148">
        <f>_xlfn.IFNA(VLOOKUP(CONCATENATE($LW$5,$B36,$C36),'SER3'!$A$6:$M$500,13,FALSE),0)</f>
        <v>0</v>
      </c>
      <c r="AW36" s="148"/>
      <c r="AX36" s="148"/>
      <c r="AY36" s="148"/>
      <c r="AZ36" s="148">
        <f>_xlfn.IFNA(VLOOKUP(CONCATENATE($AZ$5,$B36,$C36),'ESP3'!$A$6:$M$500,13,FALSE),0)</f>
        <v>0</v>
      </c>
      <c r="BA36" s="148">
        <f>_xlfn.IFNA(VLOOKUP(CONCATENATE($BA$5,$B36,$C36),SC!$A$6:$M$500,13,FALSE),0)</f>
        <v>0</v>
      </c>
      <c r="BB36" s="148"/>
      <c r="BC36" s="148"/>
      <c r="BD36" s="148"/>
      <c r="BE36" s="148"/>
      <c r="BF36" s="148">
        <f>_xlfn.IFNA(VLOOKUP(CONCATENATE($BF$5,$B36,$C36),'MUR2'!$A$6:$M$60,13,FALSE),0)</f>
        <v>0</v>
      </c>
      <c r="BG36" s="148">
        <f>_xlfn.IFNA(VLOOKUP(CONCATENATE($BG$5,$B36,$C36),'MUR2'!$A$6:$M$100,13,FALSE),0)</f>
        <v>0</v>
      </c>
      <c r="BH36" s="148">
        <f>_xlfn.IFNA(VLOOKUP(CONCATENATE($BH$5,$B36,$C36),FEST!$A$6:$M$135,13,FALSE),0)</f>
        <v>0</v>
      </c>
      <c r="BI36" s="148">
        <f>_xlfn.IFNA(VLOOKUP(CONCATENATE($BI$5,$B36,$C36),FEST!$A$6:$M$133,13,FALSE),0)</f>
        <v>0</v>
      </c>
      <c r="BJ36" s="148">
        <f>_xlfn.IFNA(VLOOKUP(CONCATENATE($BJ$5,$B36,$C36),'DAR2'!$A$6:$M$133,13,FALSE),0)</f>
        <v>0</v>
      </c>
      <c r="BK36" s="148"/>
      <c r="BL36" s="148">
        <f>_xlfn.IFNA(VLOOKUP(CONCATENATE($BL$5,$B36,$C36),'OG3'!$A$6:$M$119,13,FALSE),0)</f>
        <v>0</v>
      </c>
      <c r="BM36" s="148">
        <f>_xlfn.IFNA(VLOOKUP(CONCATENATE($BM$5,$B36,$C36),'OG3'!$A$6:$M$119,13,FALSE),0)</f>
        <v>0</v>
      </c>
      <c r="BN36" s="148"/>
      <c r="BO36" s="148"/>
      <c r="BP36" s="354"/>
      <c r="BQ36" s="353"/>
      <c r="BR36" s="355"/>
      <c r="BS36" s="355"/>
      <c r="BT36" s="357"/>
      <c r="BU36" s="355"/>
      <c r="BV36" s="355"/>
      <c r="BW36" s="355"/>
      <c r="BX36" s="133"/>
    </row>
    <row r="37" spans="1:76" x14ac:dyDescent="0.25">
      <c r="A37" s="774"/>
      <c r="B37" s="142"/>
      <c r="C37" s="149"/>
      <c r="D37" s="149"/>
      <c r="E37" s="149"/>
      <c r="F37" s="150"/>
      <c r="G37" s="146"/>
      <c r="H37" s="144"/>
      <c r="I37" s="145"/>
      <c r="J37" s="146"/>
      <c r="K37" s="147"/>
      <c r="L37" s="148"/>
      <c r="M37" s="148"/>
      <c r="N37" s="148">
        <f>_xlfn.IFNA(VLOOKUP(CONCATENATE($N$5,$B37,$C37),WEST!$A$6:$M$162,13,FALSE),0)</f>
        <v>0</v>
      </c>
      <c r="O37" s="148"/>
      <c r="P37" s="148">
        <f>_xlfn.IFNA(VLOOKUP(CONCATENATE($P$5,$B37,$C37),'MUR1'!$A$6:$M$133,13,FALSE),0)</f>
        <v>0</v>
      </c>
      <c r="Q37" s="148"/>
      <c r="R37" s="148">
        <f>_xlfn.IFNA(VLOOKUP(CONCATENATE($R$5,$B37,$C37),'MUR1'!$A$6:$M$133,13,FALSE),0)</f>
        <v>0</v>
      </c>
      <c r="S37" s="148">
        <v>0</v>
      </c>
      <c r="T37" s="148">
        <v>0</v>
      </c>
      <c r="U37" s="148"/>
      <c r="V37" s="148">
        <f>_xlfn.IFNA(VLOOKUP(CONCATENATE($V$5,$B37,$C37),'SER1'!$A$6:$M$133,13,FALSE),0)</f>
        <v>0</v>
      </c>
      <c r="W37" s="148">
        <f>_xlfn.IFNA(VLOOKUP(CONCATENATE($W$5,$B37,$C37),'DAR1'!$A$6:$M$133,13,FALSE),0)</f>
        <v>0</v>
      </c>
      <c r="X37" s="148"/>
      <c r="Y37" s="148">
        <f>_xlfn.IFNA(VLOOKUP(CONCATENATE($Y$5,$B37,$C37),'SER2'!$A$6:$M$167,13,FALSE),0)</f>
        <v>0</v>
      </c>
      <c r="Z37" s="148"/>
      <c r="AA37" s="148">
        <f>_xlfn.IFNA(VLOOKUP(CONCATENATE($AA$5,$B37,$C37),'SER2'!$A$6:$M$234,13,FALSE),0)</f>
        <v>0</v>
      </c>
      <c r="AB37" s="148">
        <f>_xlfn.IFNA(VLOOKUP(CONCATENATE($AB$5,$B37,$C37),'BUS2'!$A$6:$M$135,13,FALSE),0)</f>
        <v>0</v>
      </c>
      <c r="AC37" s="148">
        <f>_xlfn.IFNA(VLOOKUP(CONCATENATE($AC$5,$B37,$C37),'BUS2'!$A$6:$M$500,13,FALSE),0)</f>
        <v>0</v>
      </c>
      <c r="AD37" s="148">
        <f>_xlfn.IFNA(VLOOKUP(CONCATENATE($AD$5,$B37,$C37),'ESP2'!$A$6:$M$125,13,FALSE),0)</f>
        <v>0</v>
      </c>
      <c r="AE37" s="148">
        <f>_xlfn.IFNA(VLOOKUP(CONCATENATE($AE$5,$B37,$C37),'ESP2'!$A$6:$M$125,13,FALSE),0)</f>
        <v>0</v>
      </c>
      <c r="AF37" s="148">
        <f>_xlfn.IFNA(VLOOKUP(CONCATENATE($AF$5,$B37,$C37),'ESP2'!$A$6:$M$125,13,FALSE),0)</f>
        <v>0</v>
      </c>
      <c r="AG37" s="148">
        <f>_xlfn.IFNA(VLOOKUP(CONCATENATE($AG$5,$B37,$C37),CAPE!$A$6:$M$133,13,FALSE),0)</f>
        <v>0</v>
      </c>
      <c r="AH37" s="148">
        <f>_xlfn.IFNA(VLOOKUP(CONCATENATE($AH$5,$B37,$C37),CAPE!$A$6:$M$133,13,FALSE),0)</f>
        <v>0</v>
      </c>
      <c r="AI37" s="148">
        <f>_xlfn.IFNA(VLOOKUP(CONCATENATE($AI$5,$B37,$C37),'OG1'!$A$8:$M$942,13,FALSE),0)</f>
        <v>0</v>
      </c>
      <c r="AJ37" s="148">
        <f>_xlfn.IFNA(VLOOKUP(CONCATENATE($AJ$5,$B37,$C37),'OG1'!$A$8:$M$942,13,FALSE),0)</f>
        <v>0</v>
      </c>
      <c r="AK37" s="148">
        <f>_xlfn.IFNA(VLOOKUP(CONCATENATE($AK$5,$B37,$C37),'DRY1'!$A$8:$M$943,13,FALSE),0)</f>
        <v>0</v>
      </c>
      <c r="AL37" s="148">
        <f>_xlfn.IFNA(VLOOKUP(CONCATENATE($AL$5,$B37,$C37),'DRY1'!$A$8:$M$943,13,FALSE),0)</f>
        <v>0</v>
      </c>
      <c r="AM37" s="148">
        <f>_xlfn.IFNA(VLOOKUP(CONCATENATE($AM$5,$B37,$C37),'BAL3'!$A$6:$M$135,13,FALSE),0)</f>
        <v>0</v>
      </c>
      <c r="AN37" s="148">
        <f>_xlfn.IFNA(VLOOKUP(CONCATENATE($AN$5,$B37,$C37),'BAL3'!$A$6:$M$135,13,FALSE),0)</f>
        <v>0</v>
      </c>
      <c r="AO37" s="148">
        <f>_xlfn.IFNA(VLOOKUP(CONCATENATE($AO$5,$B37,$C37),'OG2'!$A$6:$M$499,13,FALSE),0)</f>
        <v>0</v>
      </c>
      <c r="AP37" s="148">
        <f>_xlfn.IFNA(VLOOKUP(CONCATENATE($AP$5,$B37,$C37),'OG2'!$A$6:$M$499,13,FALSE),0)</f>
        <v>0</v>
      </c>
      <c r="AQ37" s="148">
        <f>_xlfn.IFNA(VLOOKUP(CONCATENATE($AQ$5,$B37,$C37),SC!$A$6:$M$500,13,FALSE),0)</f>
        <v>0</v>
      </c>
      <c r="AR37" s="148">
        <f>_xlfn.IFNA(VLOOKUP(CONCATENATE($AR$5,$B37,$C37),SC!$A$6:$M$500,13,FALSE),0)</f>
        <v>0</v>
      </c>
      <c r="AS37" s="148">
        <f>_xlfn.IFNA(VLOOKUP(CONCATENATE($AS$5,$B37,$C37),'SER3'!$A$6:$M$500,13,FALSE),0)</f>
        <v>0</v>
      </c>
      <c r="AT37" s="148"/>
      <c r="AU37" s="148"/>
      <c r="AV37" s="148">
        <f>_xlfn.IFNA(VLOOKUP(CONCATENATE($LW$5,$B37,$C37),'SER3'!$A$6:$M$500,13,FALSE),0)</f>
        <v>0</v>
      </c>
      <c r="AW37" s="148"/>
      <c r="AX37" s="148"/>
      <c r="AY37" s="148"/>
      <c r="AZ37" s="148">
        <f>_xlfn.IFNA(VLOOKUP(CONCATENATE($AZ$5,$B37,$C37),'ESP3'!$A$6:$M$500,13,FALSE),0)</f>
        <v>0</v>
      </c>
      <c r="BA37" s="148">
        <f>_xlfn.IFNA(VLOOKUP(CONCATENATE($BA$5,$B37,$C37),SC!$A$6:$M$500,13,FALSE),0)</f>
        <v>0</v>
      </c>
      <c r="BB37" s="148"/>
      <c r="BC37" s="148"/>
      <c r="BD37" s="148"/>
      <c r="BE37" s="148"/>
      <c r="BF37" s="148">
        <f>_xlfn.IFNA(VLOOKUP(CONCATENATE($BF$5,$B37,$C37),'MUR2'!$A$6:$M$60,13,FALSE),0)</f>
        <v>0</v>
      </c>
      <c r="BG37" s="148">
        <f>_xlfn.IFNA(VLOOKUP(CONCATENATE($BG$5,$B37,$C37),'MUR2'!$A$6:$M$100,13,FALSE),0)</f>
        <v>0</v>
      </c>
      <c r="BH37" s="148">
        <f>_xlfn.IFNA(VLOOKUP(CONCATENATE($BH$5,$B37,$C37),FEST!$A$6:$M$135,13,FALSE),0)</f>
        <v>0</v>
      </c>
      <c r="BI37" s="148">
        <f>_xlfn.IFNA(VLOOKUP(CONCATENATE($BI$5,$B37,$C37),FEST!$A$6:$M$133,13,FALSE),0)</f>
        <v>0</v>
      </c>
      <c r="BJ37" s="148">
        <f>_xlfn.IFNA(VLOOKUP(CONCATENATE($BJ$5,$B37,$C37),'DAR2'!$A$6:$M$133,13,FALSE),0)</f>
        <v>0</v>
      </c>
      <c r="BK37" s="148"/>
      <c r="BL37" s="148">
        <f>_xlfn.IFNA(VLOOKUP(CONCATENATE($BL$5,$B37,$C37),'OG3'!$A$6:$M$119,13,FALSE),0)</f>
        <v>0</v>
      </c>
      <c r="BM37" s="148">
        <f>_xlfn.IFNA(VLOOKUP(CONCATENATE($BM$5,$B37,$C37),'OG3'!$A$6:$M$119,13,FALSE),0)</f>
        <v>0</v>
      </c>
      <c r="BN37" s="148"/>
      <c r="BO37" s="148"/>
      <c r="BP37" s="354"/>
      <c r="BQ37" s="353"/>
      <c r="BR37" s="355"/>
      <c r="BS37" s="355"/>
      <c r="BT37" s="357"/>
      <c r="BU37" s="355"/>
      <c r="BV37" s="355"/>
      <c r="BW37" s="355"/>
      <c r="BX37" s="137"/>
    </row>
    <row r="38" spans="1:76" x14ac:dyDescent="0.25">
      <c r="A38" s="774"/>
      <c r="B38" s="142"/>
      <c r="C38" s="149"/>
      <c r="D38" s="149"/>
      <c r="E38" s="149"/>
      <c r="F38" s="150"/>
      <c r="G38" s="146"/>
      <c r="H38" s="144"/>
      <c r="I38" s="145"/>
      <c r="J38" s="146"/>
      <c r="K38" s="147"/>
      <c r="L38" s="148"/>
      <c r="M38" s="148"/>
      <c r="N38" s="148">
        <f>_xlfn.IFNA(VLOOKUP(CONCATENATE($N$5,$B38,$C38),WEST!$A$6:$M$162,13,FALSE),0)</f>
        <v>0</v>
      </c>
      <c r="O38" s="148"/>
      <c r="P38" s="148">
        <f>_xlfn.IFNA(VLOOKUP(CONCATENATE($P$5,$B38,$C38),'MUR1'!$A$6:$M$133,13,FALSE),0)</f>
        <v>0</v>
      </c>
      <c r="Q38" s="148"/>
      <c r="R38" s="148">
        <f>_xlfn.IFNA(VLOOKUP(CONCATENATE($R$5,$B38,$C38),'MUR1'!$A$6:$M$133,13,FALSE),0)</f>
        <v>0</v>
      </c>
      <c r="S38" s="148">
        <v>0</v>
      </c>
      <c r="T38" s="148">
        <v>0</v>
      </c>
      <c r="U38" s="148"/>
      <c r="V38" s="148">
        <f>_xlfn.IFNA(VLOOKUP(CONCATENATE($V$5,$B38,$C38),'SER1'!$A$6:$M$133,13,FALSE),0)</f>
        <v>0</v>
      </c>
      <c r="W38" s="148">
        <f>_xlfn.IFNA(VLOOKUP(CONCATENATE($W$5,$B38,$C38),'DAR1'!$A$6:$M$133,13,FALSE),0)</f>
        <v>0</v>
      </c>
      <c r="X38" s="148"/>
      <c r="Y38" s="148">
        <f>_xlfn.IFNA(VLOOKUP(CONCATENATE($Y$5,$B38,$C38),'SER2'!$A$6:$M$167,13,FALSE),0)</f>
        <v>0</v>
      </c>
      <c r="Z38" s="148"/>
      <c r="AA38" s="148">
        <f>_xlfn.IFNA(VLOOKUP(CONCATENATE($AA$5,$B38,$C38),'SER2'!$A$6:$M$234,13,FALSE),0)</f>
        <v>0</v>
      </c>
      <c r="AB38" s="148">
        <f>_xlfn.IFNA(VLOOKUP(CONCATENATE($AB$5,$B38,$C38),'BUS2'!$A$6:$M$135,13,FALSE),0)</f>
        <v>0</v>
      </c>
      <c r="AC38" s="148">
        <f>_xlfn.IFNA(VLOOKUP(CONCATENATE($AC$5,$B38,$C38),'BUS2'!$A$6:$M$500,13,FALSE),0)</f>
        <v>0</v>
      </c>
      <c r="AD38" s="148">
        <f>_xlfn.IFNA(VLOOKUP(CONCATENATE($AD$5,$B38,$C38),'ESP2'!$A$6:$M$125,13,FALSE),0)</f>
        <v>0</v>
      </c>
      <c r="AE38" s="148">
        <f>_xlfn.IFNA(VLOOKUP(CONCATENATE($AE$5,$B38,$C38),'ESP2'!$A$6:$M$125,13,FALSE),0)</f>
        <v>0</v>
      </c>
      <c r="AF38" s="148">
        <f>_xlfn.IFNA(VLOOKUP(CONCATENATE($AF$5,$B38,$C38),'ESP2'!$A$6:$M$125,13,FALSE),0)</f>
        <v>0</v>
      </c>
      <c r="AG38" s="148">
        <f>_xlfn.IFNA(VLOOKUP(CONCATENATE($AG$5,$B38,$C38),CAPE!$A$6:$M$133,13,FALSE),0)</f>
        <v>0</v>
      </c>
      <c r="AH38" s="148">
        <f>_xlfn.IFNA(VLOOKUP(CONCATENATE($AH$5,$B38,$C38),CAPE!$A$6:$M$133,13,FALSE),0)</f>
        <v>0</v>
      </c>
      <c r="AI38" s="148">
        <f>_xlfn.IFNA(VLOOKUP(CONCATENATE($AI$5,$B38,$C38),'OG1'!$A$8:$M$942,13,FALSE),0)</f>
        <v>0</v>
      </c>
      <c r="AJ38" s="148">
        <f>_xlfn.IFNA(VLOOKUP(CONCATENATE($AJ$5,$B38,$C38),'OG1'!$A$8:$M$942,13,FALSE),0)</f>
        <v>0</v>
      </c>
      <c r="AK38" s="148">
        <f>_xlfn.IFNA(VLOOKUP(CONCATENATE($AK$5,$B38,$C38),'DRY1'!$A$8:$M$943,13,FALSE),0)</f>
        <v>0</v>
      </c>
      <c r="AL38" s="148">
        <f>_xlfn.IFNA(VLOOKUP(CONCATENATE($AL$5,$B38,$C38),'DRY1'!$A$8:$M$943,13,FALSE),0)</f>
        <v>0</v>
      </c>
      <c r="AM38" s="148">
        <f>_xlfn.IFNA(VLOOKUP(CONCATENATE($AM$5,$B38,$C38),'BAL3'!$A$6:$M$135,13,FALSE),0)</f>
        <v>0</v>
      </c>
      <c r="AN38" s="148">
        <f>_xlfn.IFNA(VLOOKUP(CONCATENATE($AN$5,$B38,$C38),'BAL3'!$A$6:$M$135,13,FALSE),0)</f>
        <v>0</v>
      </c>
      <c r="AO38" s="148">
        <f>_xlfn.IFNA(VLOOKUP(CONCATENATE($AO$5,$B38,$C38),'OG2'!$A$6:$M$499,13,FALSE),0)</f>
        <v>0</v>
      </c>
      <c r="AP38" s="148">
        <f>_xlfn.IFNA(VLOOKUP(CONCATENATE($AP$5,$B38,$C38),'OG2'!$A$6:$M$499,13,FALSE),0)</f>
        <v>0</v>
      </c>
      <c r="AQ38" s="148">
        <f>_xlfn.IFNA(VLOOKUP(CONCATENATE($AQ$5,$B38,$C38),SC!$A$6:$M$500,13,FALSE),0)</f>
        <v>0</v>
      </c>
      <c r="AR38" s="148">
        <f>_xlfn.IFNA(VLOOKUP(CONCATENATE($AR$5,$B38,$C38),SC!$A$6:$M$500,13,FALSE),0)</f>
        <v>0</v>
      </c>
      <c r="AS38" s="148">
        <f>_xlfn.IFNA(VLOOKUP(CONCATENATE($AS$5,$B38,$C38),'SER3'!$A$6:$M$500,13,FALSE),0)</f>
        <v>0</v>
      </c>
      <c r="AT38" s="148"/>
      <c r="AU38" s="148"/>
      <c r="AV38" s="148">
        <f>_xlfn.IFNA(VLOOKUP(CONCATENATE($LW$5,$B38,$C38),'SER3'!$A$6:$M$500,13,FALSE),0)</f>
        <v>0</v>
      </c>
      <c r="AW38" s="148"/>
      <c r="AX38" s="148"/>
      <c r="AY38" s="148"/>
      <c r="AZ38" s="148">
        <f>_xlfn.IFNA(VLOOKUP(CONCATENATE($AZ$5,$B38,$C38),'ESP3'!$A$6:$M$500,13,FALSE),0)</f>
        <v>0</v>
      </c>
      <c r="BA38" s="148">
        <f>_xlfn.IFNA(VLOOKUP(CONCATENATE($BA$5,$B38,$C38),SC!$A$6:$M$500,13,FALSE),0)</f>
        <v>0</v>
      </c>
      <c r="BB38" s="148"/>
      <c r="BC38" s="148"/>
      <c r="BD38" s="148"/>
      <c r="BE38" s="148"/>
      <c r="BF38" s="148">
        <f>_xlfn.IFNA(VLOOKUP(CONCATENATE($BF$5,$B38,$C38),'MUR2'!$A$6:$M$60,13,FALSE),0)</f>
        <v>0</v>
      </c>
      <c r="BG38" s="148">
        <f>_xlfn.IFNA(VLOOKUP(CONCATENATE($BG$5,$B38,$C38),'MUR2'!$A$6:$M$100,13,FALSE),0)</f>
        <v>0</v>
      </c>
      <c r="BH38" s="148">
        <f>_xlfn.IFNA(VLOOKUP(CONCATENATE($BH$5,$B38,$C38),FEST!$A$6:$M$135,13,FALSE),0)</f>
        <v>0</v>
      </c>
      <c r="BI38" s="148">
        <f>_xlfn.IFNA(VLOOKUP(CONCATENATE($BI$5,$B38,$C38),FEST!$A$6:$M$133,13,FALSE),0)</f>
        <v>0</v>
      </c>
      <c r="BJ38" s="148">
        <f>_xlfn.IFNA(VLOOKUP(CONCATENATE($BJ$5,$B38,$C38),'DAR2'!$A$6:$M$133,13,FALSE),0)</f>
        <v>0</v>
      </c>
      <c r="BK38" s="148"/>
      <c r="BL38" s="148">
        <f>_xlfn.IFNA(VLOOKUP(CONCATENATE($BL$5,$B38,$C38),'OG3'!$A$6:$M$119,13,FALSE),0)</f>
        <v>0</v>
      </c>
      <c r="BM38" s="148">
        <f>_xlfn.IFNA(VLOOKUP(CONCATENATE($BM$5,$B38,$C38),'OG3'!$A$6:$M$119,13,FALSE),0)</f>
        <v>0</v>
      </c>
      <c r="BN38" s="148"/>
      <c r="BO38" s="148"/>
      <c r="BP38" s="354"/>
      <c r="BQ38" s="353"/>
      <c r="BR38" s="355"/>
      <c r="BS38" s="355"/>
      <c r="BT38" s="357"/>
      <c r="BU38" s="355"/>
      <c r="BV38" s="355"/>
      <c r="BW38" s="355"/>
      <c r="BX38" s="137"/>
    </row>
    <row r="39" spans="1:76" x14ac:dyDescent="0.25">
      <c r="A39" s="774"/>
      <c r="B39" s="142"/>
      <c r="C39" s="149"/>
      <c r="D39" s="149"/>
      <c r="E39" s="149"/>
      <c r="F39" s="150"/>
      <c r="G39" s="146"/>
      <c r="H39" s="144"/>
      <c r="I39" s="145"/>
      <c r="J39" s="146"/>
      <c r="K39" s="147"/>
      <c r="L39" s="148"/>
      <c r="M39" s="148"/>
      <c r="N39" s="148">
        <f>_xlfn.IFNA(VLOOKUP(CONCATENATE($N$5,$B39,$C39),WEST!$A$6:$M$162,13,FALSE),0)</f>
        <v>0</v>
      </c>
      <c r="O39" s="148"/>
      <c r="P39" s="148">
        <f>_xlfn.IFNA(VLOOKUP(CONCATENATE($P$5,$B39,$C39),'MUR1'!$A$6:$M$133,13,FALSE),0)</f>
        <v>0</v>
      </c>
      <c r="Q39" s="148"/>
      <c r="R39" s="148">
        <f>_xlfn.IFNA(VLOOKUP(CONCATENATE($R$5,$B39,$C39),'MUR1'!$A$6:$M$133,13,FALSE),0)</f>
        <v>0</v>
      </c>
      <c r="S39" s="148">
        <v>0</v>
      </c>
      <c r="T39" s="148">
        <v>0</v>
      </c>
      <c r="U39" s="148"/>
      <c r="V39" s="148">
        <f>_xlfn.IFNA(VLOOKUP(CONCATENATE($V$5,$B39,$C39),'SER1'!$A$6:$M$133,13,FALSE),0)</f>
        <v>0</v>
      </c>
      <c r="W39" s="148">
        <f>_xlfn.IFNA(VLOOKUP(CONCATENATE($W$5,$B39,$C39),'DAR1'!$A$6:$M$133,13,FALSE),0)</f>
        <v>0</v>
      </c>
      <c r="X39" s="148"/>
      <c r="Y39" s="148">
        <f>_xlfn.IFNA(VLOOKUP(CONCATENATE($Y$5,$B39,$C39),'SER2'!$A$6:$M$167,13,FALSE),0)</f>
        <v>0</v>
      </c>
      <c r="Z39" s="148"/>
      <c r="AA39" s="148">
        <f>_xlfn.IFNA(VLOOKUP(CONCATENATE($AA$5,$B39,$C39),'SER2'!$A$6:$M$234,13,FALSE),0)</f>
        <v>0</v>
      </c>
      <c r="AB39" s="148">
        <f>_xlfn.IFNA(VLOOKUP(CONCATENATE($AB$5,$B39,$C39),'BUS2'!$A$6:$M$135,13,FALSE),0)</f>
        <v>0</v>
      </c>
      <c r="AC39" s="148">
        <f>_xlfn.IFNA(VLOOKUP(CONCATENATE($AC$5,$B39,$C39),'BUS2'!$A$6:$M$500,13,FALSE),0)</f>
        <v>0</v>
      </c>
      <c r="AD39" s="148">
        <f>_xlfn.IFNA(VLOOKUP(CONCATENATE($AD$5,$B39,$C39),'ESP2'!$A$6:$M$125,13,FALSE),0)</f>
        <v>0</v>
      </c>
      <c r="AE39" s="148">
        <f>_xlfn.IFNA(VLOOKUP(CONCATENATE($AE$5,$B39,$C39),'ESP2'!$A$6:$M$125,13,FALSE),0)</f>
        <v>0</v>
      </c>
      <c r="AF39" s="148">
        <f>_xlfn.IFNA(VLOOKUP(CONCATENATE($AF$5,$B39,$C39),'ESP2'!$A$6:$M$125,13,FALSE),0)</f>
        <v>0</v>
      </c>
      <c r="AG39" s="148">
        <f>_xlfn.IFNA(VLOOKUP(CONCATENATE($AG$5,$B39,$C39),CAPE!$A$6:$M$133,13,FALSE),0)</f>
        <v>0</v>
      </c>
      <c r="AH39" s="148">
        <f>_xlfn.IFNA(VLOOKUP(CONCATENATE($AH$5,$B39,$C39),CAPE!$A$6:$M$133,13,FALSE),0)</f>
        <v>0</v>
      </c>
      <c r="AI39" s="148">
        <f>_xlfn.IFNA(VLOOKUP(CONCATENATE($AI$5,$B39,$C39),'OG1'!$A$8:$M$942,13,FALSE),0)</f>
        <v>0</v>
      </c>
      <c r="AJ39" s="148">
        <f>_xlfn.IFNA(VLOOKUP(CONCATENATE($AJ$5,$B39,$C39),'OG1'!$A$8:$M$942,13,FALSE),0)</f>
        <v>0</v>
      </c>
      <c r="AK39" s="148">
        <f>_xlfn.IFNA(VLOOKUP(CONCATENATE($AK$5,$B39,$C39),'DRY1'!$A$8:$M$943,13,FALSE),0)</f>
        <v>0</v>
      </c>
      <c r="AL39" s="148">
        <f>_xlfn.IFNA(VLOOKUP(CONCATENATE($AL$5,$B39,$C39),'DRY1'!$A$8:$M$943,13,FALSE),0)</f>
        <v>0</v>
      </c>
      <c r="AM39" s="148">
        <f>_xlfn.IFNA(VLOOKUP(CONCATENATE($AM$5,$B39,$C39),'BAL3'!$A$6:$M$135,13,FALSE),0)</f>
        <v>0</v>
      </c>
      <c r="AN39" s="148">
        <f>_xlfn.IFNA(VLOOKUP(CONCATENATE($AN$5,$B39,$C39),'BAL3'!$A$6:$M$135,13,FALSE),0)</f>
        <v>0</v>
      </c>
      <c r="AO39" s="148">
        <f>_xlfn.IFNA(VLOOKUP(CONCATENATE($AO$5,$B39,$C39),'OG2'!$A$6:$M$499,13,FALSE),0)</f>
        <v>0</v>
      </c>
      <c r="AP39" s="148">
        <f>_xlfn.IFNA(VLOOKUP(CONCATENATE($AP$5,$B39,$C39),'OG2'!$A$6:$M$499,13,FALSE),0)</f>
        <v>0</v>
      </c>
      <c r="AQ39" s="148">
        <f>_xlfn.IFNA(VLOOKUP(CONCATENATE($AQ$5,$B39,$C39),SC!$A$6:$M$500,13,FALSE),0)</f>
        <v>0</v>
      </c>
      <c r="AR39" s="148">
        <f>_xlfn.IFNA(VLOOKUP(CONCATENATE($AR$5,$B39,$C39),SC!$A$6:$M$500,13,FALSE),0)</f>
        <v>0</v>
      </c>
      <c r="AS39" s="148">
        <f>_xlfn.IFNA(VLOOKUP(CONCATENATE($AS$5,$B39,$C39),'SER3'!$A$6:$M$500,13,FALSE),0)</f>
        <v>0</v>
      </c>
      <c r="AT39" s="148"/>
      <c r="AU39" s="148"/>
      <c r="AV39" s="148">
        <f>_xlfn.IFNA(VLOOKUP(CONCATENATE($LW$5,$B39,$C39),'SER3'!$A$6:$M$500,13,FALSE),0)</f>
        <v>0</v>
      </c>
      <c r="AW39" s="148"/>
      <c r="AX39" s="148"/>
      <c r="AY39" s="148"/>
      <c r="AZ39" s="148">
        <f>_xlfn.IFNA(VLOOKUP(CONCATENATE($AZ$5,$B39,$C39),'ESP3'!$A$6:$M$500,13,FALSE),0)</f>
        <v>0</v>
      </c>
      <c r="BA39" s="148">
        <f>_xlfn.IFNA(VLOOKUP(CONCATENATE($BA$5,$B39,$C39),SC!$A$6:$M$500,13,FALSE),0)</f>
        <v>0</v>
      </c>
      <c r="BB39" s="148"/>
      <c r="BC39" s="148"/>
      <c r="BD39" s="148"/>
      <c r="BE39" s="148"/>
      <c r="BF39" s="148">
        <f>_xlfn.IFNA(VLOOKUP(CONCATENATE($BF$5,$B39,$C39),'MUR2'!$A$6:$M$60,13,FALSE),0)</f>
        <v>0</v>
      </c>
      <c r="BG39" s="148">
        <f>_xlfn.IFNA(VLOOKUP(CONCATENATE($BG$5,$B39,$C39),'MUR2'!$A$6:$M$100,13,FALSE),0)</f>
        <v>0</v>
      </c>
      <c r="BH39" s="148">
        <f>_xlfn.IFNA(VLOOKUP(CONCATENATE($BH$5,$B39,$C39),FEST!$A$6:$M$135,13,FALSE),0)</f>
        <v>0</v>
      </c>
      <c r="BI39" s="148">
        <f>_xlfn.IFNA(VLOOKUP(CONCATENATE($BI$5,$B39,$C39),FEST!$A$6:$M$133,13,FALSE),0)</f>
        <v>0</v>
      </c>
      <c r="BJ39" s="148">
        <f>_xlfn.IFNA(VLOOKUP(CONCATENATE($BJ$5,$B39,$C39),'DAR2'!$A$6:$M$133,13,FALSE),0)</f>
        <v>0</v>
      </c>
      <c r="BK39" s="148"/>
      <c r="BL39" s="148">
        <f>_xlfn.IFNA(VLOOKUP(CONCATENATE($BL$5,$B39,$C39),'OG3'!$A$6:$M$119,13,FALSE),0)</f>
        <v>0</v>
      </c>
      <c r="BM39" s="148">
        <f>_xlfn.IFNA(VLOOKUP(CONCATENATE($BM$5,$B39,$C39),'OG3'!$A$6:$M$119,13,FALSE),0)</f>
        <v>0</v>
      </c>
      <c r="BN39" s="148"/>
      <c r="BO39" s="148"/>
      <c r="BP39" s="354"/>
      <c r="BQ39" s="353"/>
      <c r="BR39" s="355"/>
      <c r="BS39" s="355"/>
      <c r="BT39" s="357"/>
      <c r="BU39" s="355"/>
      <c r="BV39" s="355"/>
      <c r="BW39" s="355"/>
      <c r="BX39" s="137"/>
    </row>
    <row r="40" spans="1:76" x14ac:dyDescent="0.25">
      <c r="A40" s="774"/>
      <c r="B40" s="142"/>
      <c r="C40" s="149"/>
      <c r="D40" s="149"/>
      <c r="E40" s="149"/>
      <c r="F40" s="150"/>
      <c r="G40" s="146"/>
      <c r="H40" s="144"/>
      <c r="I40" s="145"/>
      <c r="J40" s="146"/>
      <c r="K40" s="147"/>
      <c r="L40" s="148"/>
      <c r="M40" s="148"/>
      <c r="N40" s="148">
        <f>_xlfn.IFNA(VLOOKUP(CONCATENATE($N$5,$B40,$C40),WEST!$A$6:$M$162,13,FALSE),0)</f>
        <v>0</v>
      </c>
      <c r="O40" s="148"/>
      <c r="P40" s="148">
        <f>_xlfn.IFNA(VLOOKUP(CONCATENATE($P$5,$B40,$C40),'MUR1'!$A$6:$M$133,13,FALSE),0)</f>
        <v>0</v>
      </c>
      <c r="Q40" s="148"/>
      <c r="R40" s="148">
        <f>_xlfn.IFNA(VLOOKUP(CONCATENATE($R$5,$B40,$C40),'MUR1'!$A$6:$M$133,13,FALSE),0)</f>
        <v>0</v>
      </c>
      <c r="S40" s="148">
        <v>0</v>
      </c>
      <c r="T40" s="148">
        <v>0</v>
      </c>
      <c r="U40" s="148"/>
      <c r="V40" s="148">
        <f>_xlfn.IFNA(VLOOKUP(CONCATENATE($V$5,$B40,$C40),'SER1'!$A$6:$M$133,13,FALSE),0)</f>
        <v>0</v>
      </c>
      <c r="W40" s="148">
        <f>_xlfn.IFNA(VLOOKUP(CONCATENATE($W$5,$B40,$C40),'DAR1'!$A$6:$M$133,13,FALSE),0)</f>
        <v>0</v>
      </c>
      <c r="X40" s="148"/>
      <c r="Y40" s="148">
        <f>_xlfn.IFNA(VLOOKUP(CONCATENATE($Y$5,$B40,$C40),'SER2'!$A$6:$M$167,13,FALSE),0)</f>
        <v>0</v>
      </c>
      <c r="Z40" s="148"/>
      <c r="AA40" s="148">
        <f>_xlfn.IFNA(VLOOKUP(CONCATENATE($AA$5,$B40,$C40),'SER2'!$A$6:$M$234,13,FALSE),0)</f>
        <v>0</v>
      </c>
      <c r="AB40" s="148">
        <f>_xlfn.IFNA(VLOOKUP(CONCATENATE($AB$5,$B40,$C40),'BUS2'!$A$6:$M$135,13,FALSE),0)</f>
        <v>0</v>
      </c>
      <c r="AC40" s="148">
        <f>_xlfn.IFNA(VLOOKUP(CONCATENATE($AC$5,$B40,$C40),'BUS2'!$A$6:$M$500,13,FALSE),0)</f>
        <v>0</v>
      </c>
      <c r="AD40" s="148">
        <f>_xlfn.IFNA(VLOOKUP(CONCATENATE($AD$5,$B40,$C40),'ESP2'!$A$6:$M$125,13,FALSE),0)</f>
        <v>0</v>
      </c>
      <c r="AE40" s="148">
        <f>_xlfn.IFNA(VLOOKUP(CONCATENATE($AE$5,$B40,$C40),'ESP2'!$A$6:$M$125,13,FALSE),0)</f>
        <v>0</v>
      </c>
      <c r="AF40" s="148">
        <f>_xlfn.IFNA(VLOOKUP(CONCATENATE($AF$5,$B40,$C40),'ESP2'!$A$6:$M$125,13,FALSE),0)</f>
        <v>0</v>
      </c>
      <c r="AG40" s="148">
        <f>_xlfn.IFNA(VLOOKUP(CONCATENATE($AG$5,$B40,$C40),CAPE!$A$6:$M$133,13,FALSE),0)</f>
        <v>0</v>
      </c>
      <c r="AH40" s="148">
        <f>_xlfn.IFNA(VLOOKUP(CONCATENATE($AH$5,$B40,$C40),CAPE!$A$6:$M$133,13,FALSE),0)</f>
        <v>0</v>
      </c>
      <c r="AI40" s="148">
        <f>_xlfn.IFNA(VLOOKUP(CONCATENATE($AI$5,$B40,$C40),'OG1'!$A$8:$M$942,13,FALSE),0)</f>
        <v>0</v>
      </c>
      <c r="AJ40" s="148">
        <f>_xlfn.IFNA(VLOOKUP(CONCATENATE($AJ$5,$B40,$C40),'OG1'!$A$8:$M$942,13,FALSE),0)</f>
        <v>0</v>
      </c>
      <c r="AK40" s="148">
        <f>_xlfn.IFNA(VLOOKUP(CONCATENATE($AK$5,$B40,$C40),'DRY1'!$A$8:$M$943,13,FALSE),0)</f>
        <v>0</v>
      </c>
      <c r="AL40" s="148">
        <f>_xlfn.IFNA(VLOOKUP(CONCATENATE($AL$5,$B40,$C40),'DRY1'!$A$8:$M$943,13,FALSE),0)</f>
        <v>0</v>
      </c>
      <c r="AM40" s="148">
        <f>_xlfn.IFNA(VLOOKUP(CONCATENATE($AM$5,$B40,$C40),'BAL3'!$A$6:$M$135,13,FALSE),0)</f>
        <v>0</v>
      </c>
      <c r="AN40" s="148">
        <f>_xlfn.IFNA(VLOOKUP(CONCATENATE($AN$5,$B40,$C40),'BAL3'!$A$6:$M$135,13,FALSE),0)</f>
        <v>0</v>
      </c>
      <c r="AO40" s="148">
        <f>_xlfn.IFNA(VLOOKUP(CONCATENATE($AO$5,$B40,$C40),'OG2'!$A$6:$M$499,13,FALSE),0)</f>
        <v>0</v>
      </c>
      <c r="AP40" s="148">
        <f>_xlfn.IFNA(VLOOKUP(CONCATENATE($AP$5,$B40,$C40),'OG2'!$A$6:$M$499,13,FALSE),0)</f>
        <v>0</v>
      </c>
      <c r="AQ40" s="148">
        <f>_xlfn.IFNA(VLOOKUP(CONCATENATE($AQ$5,$B40,$C40),SC!$A$6:$M$500,13,FALSE),0)</f>
        <v>0</v>
      </c>
      <c r="AR40" s="148">
        <f>_xlfn.IFNA(VLOOKUP(CONCATENATE($AR$5,$B40,$C40),SC!$A$6:$M$500,13,FALSE),0)</f>
        <v>0</v>
      </c>
      <c r="AS40" s="148">
        <f>_xlfn.IFNA(VLOOKUP(CONCATENATE($AS$5,$B40,$C40),'SER3'!$A$6:$M$500,13,FALSE),0)</f>
        <v>0</v>
      </c>
      <c r="AT40" s="148"/>
      <c r="AU40" s="148"/>
      <c r="AV40" s="148">
        <f>_xlfn.IFNA(VLOOKUP(CONCATENATE($LW$5,$B40,$C40),'SER3'!$A$6:$M$500,13,FALSE),0)</f>
        <v>0</v>
      </c>
      <c r="AW40" s="148"/>
      <c r="AX40" s="148"/>
      <c r="AY40" s="148"/>
      <c r="AZ40" s="148">
        <f>_xlfn.IFNA(VLOOKUP(CONCATENATE($AZ$5,$B40,$C40),'ESP3'!$A$6:$M$500,13,FALSE),0)</f>
        <v>0</v>
      </c>
      <c r="BA40" s="148">
        <f>_xlfn.IFNA(VLOOKUP(CONCATENATE($BA$5,$B40,$C40),SC!$A$6:$M$500,13,FALSE),0)</f>
        <v>0</v>
      </c>
      <c r="BB40" s="148"/>
      <c r="BC40" s="148"/>
      <c r="BD40" s="148"/>
      <c r="BE40" s="148"/>
      <c r="BF40" s="148">
        <f>_xlfn.IFNA(VLOOKUP(CONCATENATE($BF$5,$B40,$C40),'MUR2'!$A$6:$M$60,13,FALSE),0)</f>
        <v>0</v>
      </c>
      <c r="BG40" s="148">
        <f>_xlfn.IFNA(VLOOKUP(CONCATENATE($BG$5,$B40,$C40),'MUR2'!$A$6:$M$100,13,FALSE),0)</f>
        <v>0</v>
      </c>
      <c r="BH40" s="148">
        <f>_xlfn.IFNA(VLOOKUP(CONCATENATE($BH$5,$B40,$C40),FEST!$A$6:$M$135,13,FALSE),0)</f>
        <v>0</v>
      </c>
      <c r="BI40" s="148">
        <f>_xlfn.IFNA(VLOOKUP(CONCATENATE($BI$5,$B40,$C40),FEST!$A$6:$M$133,13,FALSE),0)</f>
        <v>0</v>
      </c>
      <c r="BJ40" s="148">
        <f>_xlfn.IFNA(VLOOKUP(CONCATENATE($BJ$5,$B40,$C40),'DAR2'!$A$6:$M$133,13,FALSE),0)</f>
        <v>0</v>
      </c>
      <c r="BK40" s="148"/>
      <c r="BL40" s="148">
        <f>_xlfn.IFNA(VLOOKUP(CONCATENATE($BL$5,$B40,$C40),'OG3'!$A$6:$M$119,13,FALSE),0)</f>
        <v>0</v>
      </c>
      <c r="BM40" s="148">
        <f>_xlfn.IFNA(VLOOKUP(CONCATENATE($BM$5,$B40,$C40),'OG3'!$A$6:$M$119,13,FALSE),0)</f>
        <v>0</v>
      </c>
      <c r="BN40" s="148"/>
      <c r="BO40" s="148"/>
      <c r="BP40" s="354"/>
      <c r="BQ40" s="353"/>
      <c r="BR40" s="355"/>
      <c r="BS40" s="355"/>
      <c r="BT40" s="357"/>
      <c r="BU40" s="355"/>
      <c r="BV40" s="355"/>
      <c r="BW40" s="355"/>
      <c r="BX40" s="137"/>
    </row>
    <row r="41" spans="1:76" x14ac:dyDescent="0.25">
      <c r="A41" s="774"/>
      <c r="B41" s="142"/>
      <c r="C41" s="149"/>
      <c r="D41" s="149"/>
      <c r="E41" s="149"/>
      <c r="F41" s="150"/>
      <c r="G41" s="146"/>
      <c r="H41" s="144"/>
      <c r="I41" s="145"/>
      <c r="J41" s="146"/>
      <c r="K41" s="147"/>
      <c r="L41" s="148"/>
      <c r="M41" s="148"/>
      <c r="N41" s="148">
        <f>_xlfn.IFNA(VLOOKUP(CONCATENATE($N$5,$B41,$C41),WEST!$A$6:$M$162,13,FALSE),0)</f>
        <v>0</v>
      </c>
      <c r="O41" s="148"/>
      <c r="P41" s="148">
        <f>_xlfn.IFNA(VLOOKUP(CONCATENATE($P$5,$B41,$C41),'MUR1'!$A$6:$M$133,13,FALSE),0)</f>
        <v>0</v>
      </c>
      <c r="Q41" s="148"/>
      <c r="R41" s="148">
        <f>_xlfn.IFNA(VLOOKUP(CONCATENATE($R$5,$B41,$C41),'MUR1'!$A$6:$M$133,13,FALSE),0)</f>
        <v>0</v>
      </c>
      <c r="S41" s="148">
        <v>0</v>
      </c>
      <c r="T41" s="148">
        <v>0</v>
      </c>
      <c r="U41" s="148"/>
      <c r="V41" s="148">
        <f>_xlfn.IFNA(VLOOKUP(CONCATENATE($V$5,$B41,$C41),'SER1'!$A$6:$M$133,13,FALSE),0)</f>
        <v>0</v>
      </c>
      <c r="W41" s="148">
        <f>_xlfn.IFNA(VLOOKUP(CONCATENATE($W$5,$B41,$C41),'DAR1'!$A$6:$M$133,13,FALSE),0)</f>
        <v>0</v>
      </c>
      <c r="X41" s="148"/>
      <c r="Y41" s="148">
        <f>_xlfn.IFNA(VLOOKUP(CONCATENATE($Y$5,$B41,$C41),'SER2'!$A$6:$M$167,13,FALSE),0)</f>
        <v>0</v>
      </c>
      <c r="Z41" s="148"/>
      <c r="AA41" s="148">
        <f>_xlfn.IFNA(VLOOKUP(CONCATENATE($AA$5,$B41,$C41),'SER2'!$A$6:$M$234,13,FALSE),0)</f>
        <v>0</v>
      </c>
      <c r="AB41" s="148">
        <f>_xlfn.IFNA(VLOOKUP(CONCATENATE($AB$5,$B41,$C41),'BUS2'!$A$6:$M$135,13,FALSE),0)</f>
        <v>0</v>
      </c>
      <c r="AC41" s="148">
        <f>_xlfn.IFNA(VLOOKUP(CONCATENATE($AC$5,$B41,$C41),'BUS2'!$A$6:$M$500,13,FALSE),0)</f>
        <v>0</v>
      </c>
      <c r="AD41" s="148">
        <f>_xlfn.IFNA(VLOOKUP(CONCATENATE($AD$5,$B41,$C41),'ESP2'!$A$6:$M$125,13,FALSE),0)</f>
        <v>0</v>
      </c>
      <c r="AE41" s="148">
        <f>_xlfn.IFNA(VLOOKUP(CONCATENATE($AE$5,$B41,$C41),'ESP2'!$A$6:$M$125,13,FALSE),0)</f>
        <v>0</v>
      </c>
      <c r="AF41" s="148">
        <f>_xlfn.IFNA(VLOOKUP(CONCATENATE($AF$5,$B41,$C41),'ESP2'!$A$6:$M$125,13,FALSE),0)</f>
        <v>0</v>
      </c>
      <c r="AG41" s="148">
        <f>_xlfn.IFNA(VLOOKUP(CONCATENATE($AG$5,$B41,$C41),CAPE!$A$6:$M$133,13,FALSE),0)</f>
        <v>0</v>
      </c>
      <c r="AH41" s="148">
        <f>_xlfn.IFNA(VLOOKUP(CONCATENATE($AH$5,$B41,$C41),CAPE!$A$6:$M$133,13,FALSE),0)</f>
        <v>0</v>
      </c>
      <c r="AI41" s="148">
        <f>_xlfn.IFNA(VLOOKUP(CONCATENATE($AI$5,$B41,$C41),'OG1'!$A$8:$M$942,13,FALSE),0)</f>
        <v>0</v>
      </c>
      <c r="AJ41" s="148">
        <f>_xlfn.IFNA(VLOOKUP(CONCATENATE($AJ$5,$B41,$C41),'OG1'!$A$8:$M$942,13,FALSE),0)</f>
        <v>0</v>
      </c>
      <c r="AK41" s="148">
        <f>_xlfn.IFNA(VLOOKUP(CONCATENATE($AK$5,$B41,$C41),'DRY1'!$A$8:$M$943,13,FALSE),0)</f>
        <v>0</v>
      </c>
      <c r="AL41" s="148">
        <f>_xlfn.IFNA(VLOOKUP(CONCATENATE($AL$5,$B41,$C41),'DRY1'!$A$8:$M$943,13,FALSE),0)</f>
        <v>0</v>
      </c>
      <c r="AM41" s="148">
        <f>_xlfn.IFNA(VLOOKUP(CONCATENATE($AM$5,$B41,$C41),'BAL3'!$A$6:$M$135,13,FALSE),0)</f>
        <v>0</v>
      </c>
      <c r="AN41" s="148">
        <f>_xlfn.IFNA(VLOOKUP(CONCATENATE($AN$5,$B41,$C41),'BAL3'!$A$6:$M$135,13,FALSE),0)</f>
        <v>0</v>
      </c>
      <c r="AO41" s="148">
        <f>_xlfn.IFNA(VLOOKUP(CONCATENATE($AO$5,$B41,$C41),'OG2'!$A$6:$M$499,13,FALSE),0)</f>
        <v>0</v>
      </c>
      <c r="AP41" s="148">
        <f>_xlfn.IFNA(VLOOKUP(CONCATENATE($AP$5,$B41,$C41),'OG2'!$A$6:$M$499,13,FALSE),0)</f>
        <v>0</v>
      </c>
      <c r="AQ41" s="148">
        <f>_xlfn.IFNA(VLOOKUP(CONCATENATE($AQ$5,$B41,$C41),SC!$A$6:$M$500,13,FALSE),0)</f>
        <v>0</v>
      </c>
      <c r="AR41" s="148">
        <f>_xlfn.IFNA(VLOOKUP(CONCATENATE($AR$5,$B41,$C41),SC!$A$6:$M$500,13,FALSE),0)</f>
        <v>0</v>
      </c>
      <c r="AS41" s="148">
        <f>_xlfn.IFNA(VLOOKUP(CONCATENATE($AS$5,$B41,$C41),'SER3'!$A$6:$M$500,13,FALSE),0)</f>
        <v>0</v>
      </c>
      <c r="AT41" s="148"/>
      <c r="AU41" s="148"/>
      <c r="AV41" s="148">
        <f>_xlfn.IFNA(VLOOKUP(CONCATENATE($LW$5,$B41,$C41),'SER3'!$A$6:$M$500,13,FALSE),0)</f>
        <v>0</v>
      </c>
      <c r="AW41" s="148"/>
      <c r="AX41" s="148"/>
      <c r="AY41" s="148"/>
      <c r="AZ41" s="148">
        <f>_xlfn.IFNA(VLOOKUP(CONCATENATE($AZ$5,$B41,$C41),'ESP3'!$A$6:$M$500,13,FALSE),0)</f>
        <v>0</v>
      </c>
      <c r="BA41" s="148">
        <f>_xlfn.IFNA(VLOOKUP(CONCATENATE($BA$5,$B41,$C41),SC!$A$6:$M$500,13,FALSE),0)</f>
        <v>0</v>
      </c>
      <c r="BB41" s="148"/>
      <c r="BC41" s="148"/>
      <c r="BD41" s="148"/>
      <c r="BE41" s="148"/>
      <c r="BF41" s="148">
        <f>_xlfn.IFNA(VLOOKUP(CONCATENATE($BF$5,$B41,$C41),'MUR2'!$A$6:$M$60,13,FALSE),0)</f>
        <v>0</v>
      </c>
      <c r="BG41" s="148">
        <f>_xlfn.IFNA(VLOOKUP(CONCATENATE($BG$5,$B41,$C41),'MUR2'!$A$6:$M$100,13,FALSE),0)</f>
        <v>0</v>
      </c>
      <c r="BH41" s="148">
        <f>_xlfn.IFNA(VLOOKUP(CONCATENATE($BH$5,$B41,$C41),FEST!$A$6:$M$135,13,FALSE),0)</f>
        <v>0</v>
      </c>
      <c r="BI41" s="148">
        <f>_xlfn.IFNA(VLOOKUP(CONCATENATE($BI$5,$B41,$C41),FEST!$A$6:$M$133,13,FALSE),0)</f>
        <v>0</v>
      </c>
      <c r="BJ41" s="148">
        <f>_xlfn.IFNA(VLOOKUP(CONCATENATE($BJ$5,$B41,$C41),'DAR2'!$A$6:$M$133,13,FALSE),0)</f>
        <v>0</v>
      </c>
      <c r="BK41" s="148"/>
      <c r="BL41" s="148">
        <f>_xlfn.IFNA(VLOOKUP(CONCATENATE($BL$5,$B41,$C41),'OG3'!$A$6:$M$119,13,FALSE),0)</f>
        <v>0</v>
      </c>
      <c r="BM41" s="148">
        <f>_xlfn.IFNA(VLOOKUP(CONCATENATE($BM$5,$B41,$C41),'OG3'!$A$6:$M$119,13,FALSE),0)</f>
        <v>0</v>
      </c>
      <c r="BN41" s="148"/>
      <c r="BO41" s="148"/>
      <c r="BP41" s="354"/>
      <c r="BQ41" s="353"/>
      <c r="BR41" s="355"/>
      <c r="BS41" s="355"/>
      <c r="BT41" s="357"/>
      <c r="BU41" s="355"/>
      <c r="BV41" s="355"/>
      <c r="BW41" s="355"/>
      <c r="BX41" s="137"/>
    </row>
    <row r="42" spans="1:76" x14ac:dyDescent="0.25">
      <c r="A42" s="774"/>
      <c r="B42" s="142"/>
      <c r="C42" s="149"/>
      <c r="D42" s="149"/>
      <c r="E42" s="149"/>
      <c r="F42" s="150"/>
      <c r="G42" s="146"/>
      <c r="H42" s="144"/>
      <c r="I42" s="145"/>
      <c r="J42" s="146"/>
      <c r="K42" s="147"/>
      <c r="L42" s="148"/>
      <c r="M42" s="148"/>
      <c r="N42" s="148">
        <f>_xlfn.IFNA(VLOOKUP(CONCATENATE($N$5,$B42,$C42),WEST!$A$6:$M$162,13,FALSE),0)</f>
        <v>0</v>
      </c>
      <c r="O42" s="148"/>
      <c r="P42" s="148">
        <f>_xlfn.IFNA(VLOOKUP(CONCATENATE($P$5,$B42,$C42),'MUR1'!$A$6:$M$133,13,FALSE),0)</f>
        <v>0</v>
      </c>
      <c r="Q42" s="148"/>
      <c r="R42" s="148">
        <f>_xlfn.IFNA(VLOOKUP(CONCATENATE($R$5,$B42,$C42),'MUR1'!$A$6:$M$133,13,FALSE),0)</f>
        <v>0</v>
      </c>
      <c r="S42" s="148">
        <v>0</v>
      </c>
      <c r="T42" s="148">
        <v>0</v>
      </c>
      <c r="U42" s="148"/>
      <c r="V42" s="148">
        <f>_xlfn.IFNA(VLOOKUP(CONCATENATE($V$5,$B42,$C42),'SER1'!$A$6:$M$133,13,FALSE),0)</f>
        <v>0</v>
      </c>
      <c r="W42" s="148">
        <f>_xlfn.IFNA(VLOOKUP(CONCATENATE($W$5,$B42,$C42),'DAR1'!$A$6:$M$133,13,FALSE),0)</f>
        <v>0</v>
      </c>
      <c r="X42" s="148"/>
      <c r="Y42" s="148">
        <f>_xlfn.IFNA(VLOOKUP(CONCATENATE($Y$5,$B42,$C42),'SER2'!$A$6:$M$167,13,FALSE),0)</f>
        <v>0</v>
      </c>
      <c r="Z42" s="148"/>
      <c r="AA42" s="148">
        <f>_xlfn.IFNA(VLOOKUP(CONCATENATE($AA$5,$B42,$C42),'SER2'!$A$6:$M$234,13,FALSE),0)</f>
        <v>0</v>
      </c>
      <c r="AB42" s="148">
        <f>_xlfn.IFNA(VLOOKUP(CONCATENATE($AB$5,$B42,$C42),'BUS2'!$A$6:$M$135,13,FALSE),0)</f>
        <v>0</v>
      </c>
      <c r="AC42" s="148">
        <f>_xlfn.IFNA(VLOOKUP(CONCATENATE($AC$5,$B42,$C42),'BUS2'!$A$6:$M$500,13,FALSE),0)</f>
        <v>0</v>
      </c>
      <c r="AD42" s="148">
        <f>_xlfn.IFNA(VLOOKUP(CONCATENATE($AD$5,$B42,$C42),'ESP2'!$A$6:$M$125,13,FALSE),0)</f>
        <v>0</v>
      </c>
      <c r="AE42" s="148">
        <f>_xlfn.IFNA(VLOOKUP(CONCATENATE($AE$5,$B42,$C42),'ESP2'!$A$6:$M$125,13,FALSE),0)</f>
        <v>0</v>
      </c>
      <c r="AF42" s="148">
        <f>_xlfn.IFNA(VLOOKUP(CONCATENATE($AF$5,$B42,$C42),'ESP2'!$A$6:$M$125,13,FALSE),0)</f>
        <v>0</v>
      </c>
      <c r="AG42" s="148">
        <f>_xlfn.IFNA(VLOOKUP(CONCATENATE($AG$5,$B42,$C42),CAPE!$A$6:$M$133,13,FALSE),0)</f>
        <v>0</v>
      </c>
      <c r="AH42" s="148">
        <f>_xlfn.IFNA(VLOOKUP(CONCATENATE($AH$5,$B42,$C42),CAPE!$A$6:$M$133,13,FALSE),0)</f>
        <v>0</v>
      </c>
      <c r="AI42" s="148">
        <f>_xlfn.IFNA(VLOOKUP(CONCATENATE($AI$5,$B42,$C42),'OG1'!$A$8:$M$942,13,FALSE),0)</f>
        <v>0</v>
      </c>
      <c r="AJ42" s="148">
        <f>_xlfn.IFNA(VLOOKUP(CONCATENATE($AJ$5,$B42,$C42),'OG1'!$A$8:$M$942,13,FALSE),0)</f>
        <v>0</v>
      </c>
      <c r="AK42" s="148">
        <f>_xlfn.IFNA(VLOOKUP(CONCATENATE($AK$5,$B42,$C42),'DRY1'!$A$8:$M$943,13,FALSE),0)</f>
        <v>0</v>
      </c>
      <c r="AL42" s="148">
        <f>_xlfn.IFNA(VLOOKUP(CONCATENATE($AL$5,$B42,$C42),'DRY1'!$A$8:$M$943,13,FALSE),0)</f>
        <v>0</v>
      </c>
      <c r="AM42" s="148">
        <f>_xlfn.IFNA(VLOOKUP(CONCATENATE($AM$5,$B42,$C42),'BAL3'!$A$6:$M$135,13,FALSE),0)</f>
        <v>0</v>
      </c>
      <c r="AN42" s="148">
        <f>_xlfn.IFNA(VLOOKUP(CONCATENATE($AN$5,$B42,$C42),'BAL3'!$A$6:$M$135,13,FALSE),0)</f>
        <v>0</v>
      </c>
      <c r="AO42" s="148">
        <f>_xlfn.IFNA(VLOOKUP(CONCATENATE($AO$5,$B42,$C42),'OG2'!$A$6:$M$499,13,FALSE),0)</f>
        <v>0</v>
      </c>
      <c r="AP42" s="148">
        <f>_xlfn.IFNA(VLOOKUP(CONCATENATE($AP$5,$B42,$C42),'OG2'!$A$6:$M$499,13,FALSE),0)</f>
        <v>0</v>
      </c>
      <c r="AQ42" s="148">
        <f>_xlfn.IFNA(VLOOKUP(CONCATENATE($AQ$5,$B42,$C42),SC!$A$6:$M$500,13,FALSE),0)</f>
        <v>0</v>
      </c>
      <c r="AR42" s="148">
        <f>_xlfn.IFNA(VLOOKUP(CONCATENATE($AR$5,$B42,$C42),SC!$A$6:$M$500,13,FALSE),0)</f>
        <v>0</v>
      </c>
      <c r="AS42" s="148">
        <f>_xlfn.IFNA(VLOOKUP(CONCATENATE($AS$5,$B42,$C42),'SER3'!$A$6:$M$500,13,FALSE),0)</f>
        <v>0</v>
      </c>
      <c r="AT42" s="148"/>
      <c r="AU42" s="148"/>
      <c r="AV42" s="148">
        <f>_xlfn.IFNA(VLOOKUP(CONCATENATE($LW$5,$B42,$C42),'SER3'!$A$6:$M$500,13,FALSE),0)</f>
        <v>0</v>
      </c>
      <c r="AW42" s="148"/>
      <c r="AX42" s="148"/>
      <c r="AY42" s="148"/>
      <c r="AZ42" s="148">
        <f>_xlfn.IFNA(VLOOKUP(CONCATENATE($AZ$5,$B42,$C42),'ESP3'!$A$6:$M$500,13,FALSE),0)</f>
        <v>0</v>
      </c>
      <c r="BA42" s="148">
        <f>_xlfn.IFNA(VLOOKUP(CONCATENATE($BA$5,$B42,$C42),SC!$A$6:$M$500,13,FALSE),0)</f>
        <v>0</v>
      </c>
      <c r="BB42" s="148"/>
      <c r="BC42" s="148"/>
      <c r="BD42" s="148"/>
      <c r="BE42" s="148"/>
      <c r="BF42" s="148">
        <f>_xlfn.IFNA(VLOOKUP(CONCATENATE($BF$5,$B42,$C42),'MUR2'!$A$6:$M$60,13,FALSE),0)</f>
        <v>0</v>
      </c>
      <c r="BG42" s="148">
        <f>_xlfn.IFNA(VLOOKUP(CONCATENATE($BG$5,$B42,$C42),'MUR2'!$A$6:$M$100,13,FALSE),0)</f>
        <v>0</v>
      </c>
      <c r="BH42" s="148">
        <f>_xlfn.IFNA(VLOOKUP(CONCATENATE($BH$5,$B42,$C42),FEST!$A$6:$M$135,13,FALSE),0)</f>
        <v>0</v>
      </c>
      <c r="BI42" s="148">
        <f>_xlfn.IFNA(VLOOKUP(CONCATENATE($BI$5,$B42,$C42),FEST!$A$6:$M$133,13,FALSE),0)</f>
        <v>0</v>
      </c>
      <c r="BJ42" s="148">
        <f>_xlfn.IFNA(VLOOKUP(CONCATENATE($BJ$5,$B42,$C42),'DAR2'!$A$6:$M$133,13,FALSE),0)</f>
        <v>0</v>
      </c>
      <c r="BK42" s="148"/>
      <c r="BL42" s="148">
        <f>_xlfn.IFNA(VLOOKUP(CONCATENATE($BL$5,$B42,$C42),'OG3'!$A$6:$M$119,13,FALSE),0)</f>
        <v>0</v>
      </c>
      <c r="BM42" s="148">
        <f>_xlfn.IFNA(VLOOKUP(CONCATENATE($BM$5,$B42,$C42),'OG3'!$A$6:$M$119,13,FALSE),0)</f>
        <v>0</v>
      </c>
      <c r="BN42" s="148"/>
      <c r="BO42" s="148"/>
      <c r="BP42" s="354"/>
      <c r="BQ42" s="353"/>
      <c r="BR42" s="355"/>
      <c r="BS42" s="355"/>
      <c r="BT42" s="357"/>
      <c r="BU42" s="355"/>
      <c r="BV42" s="355"/>
      <c r="BW42" s="355"/>
      <c r="BX42" s="137"/>
    </row>
    <row r="43" spans="1:76" x14ac:dyDescent="0.25">
      <c r="A43" s="774"/>
      <c r="B43" s="142"/>
      <c r="C43" s="149"/>
      <c r="D43" s="143"/>
      <c r="E43" s="143"/>
      <c r="F43" s="150"/>
      <c r="G43" s="146"/>
      <c r="H43" s="144"/>
      <c r="I43" s="145"/>
      <c r="J43" s="146"/>
      <c r="K43" s="147"/>
      <c r="L43" s="148"/>
      <c r="M43" s="148"/>
      <c r="N43" s="148">
        <f>_xlfn.IFNA(VLOOKUP(CONCATENATE($N$5,$B43,$C43),WEST!$A$6:$M$162,13,FALSE),0)</f>
        <v>0</v>
      </c>
      <c r="O43" s="148"/>
      <c r="P43" s="148">
        <f>_xlfn.IFNA(VLOOKUP(CONCATENATE($P$5,$B43,$C43),'MUR1'!$A$6:$M$133,13,FALSE),0)</f>
        <v>0</v>
      </c>
      <c r="Q43" s="148"/>
      <c r="R43" s="148">
        <f>_xlfn.IFNA(VLOOKUP(CONCATENATE($R$5,$B43,$C43),'MUR1'!$A$6:$M$133,13,FALSE),0)</f>
        <v>0</v>
      </c>
      <c r="S43" s="148">
        <v>0</v>
      </c>
      <c r="T43" s="148">
        <v>0</v>
      </c>
      <c r="U43" s="148"/>
      <c r="V43" s="148">
        <f>_xlfn.IFNA(VLOOKUP(CONCATENATE($V$5,$B43,$C43),CAPE!$A$6:$M$133,13,FALSE),0)</f>
        <v>0</v>
      </c>
      <c r="W43" s="148">
        <f>_xlfn.IFNA(VLOOKUP(CONCATENATE($W$5,$B43,$C43),'DAR1'!$A$6:$M$133,13,FALSE),0)</f>
        <v>0</v>
      </c>
      <c r="X43" s="148"/>
      <c r="Y43" s="148">
        <f>_xlfn.IFNA(VLOOKUP(CONCATENATE($Y$5,$B43,$C43),'SER2'!$A$6:$M$167,13,FALSE),0)</f>
        <v>0</v>
      </c>
      <c r="Z43" s="148"/>
      <c r="AA43" s="148">
        <f>_xlfn.IFNA(VLOOKUP(CONCATENATE($AA$5,$B43,$C43),'SER2'!$A$6:$M$234,13,FALSE),0)</f>
        <v>0</v>
      </c>
      <c r="AB43" s="148">
        <f>_xlfn.IFNA(VLOOKUP(CONCATENATE($AB$5,$B43,$C43),'BUS2'!$A$6:$M$135,13,FALSE),0)</f>
        <v>0</v>
      </c>
      <c r="AC43" s="148">
        <f>_xlfn.IFNA(VLOOKUP(CONCATENATE($AC$5,$B43,$C43),'BUS2'!$A$6:$M$500,13,FALSE),0)</f>
        <v>0</v>
      </c>
      <c r="AD43" s="148">
        <f>_xlfn.IFNA(VLOOKUP(CONCATENATE($AD$5,$B43,$C43),'ESP2'!$A$6:$M$125,13,FALSE),0)</f>
        <v>0</v>
      </c>
      <c r="AE43" s="148">
        <f>_xlfn.IFNA(VLOOKUP(CONCATENATE($AE$5,$B43,$C43),'ESP2'!$A$6:$M$125,13,FALSE),0)</f>
        <v>0</v>
      </c>
      <c r="AF43" s="148">
        <f>_xlfn.IFNA(VLOOKUP(CONCATENATE($AF$5,$B43,$C43),'ESP2'!$A$6:$M$125,13,FALSE),0)</f>
        <v>0</v>
      </c>
      <c r="AG43" s="148">
        <f>_xlfn.IFNA(VLOOKUP(CONCATENATE($AG$5,$B43,$C43),CAPE!$A$6:$M$133,13,FALSE),0)</f>
        <v>0</v>
      </c>
      <c r="AH43" s="148">
        <f>_xlfn.IFNA(VLOOKUP(CONCATENATE($AH$5,$B43,$C43),CAPE!$A$6:$M$133,13,FALSE),0)</f>
        <v>0</v>
      </c>
      <c r="AI43" s="148">
        <f>_xlfn.IFNA(VLOOKUP(CONCATENATE($AI$5,$B43,$C43),'OG1'!$A$8:$M$942,13,FALSE),0)</f>
        <v>0</v>
      </c>
      <c r="AJ43" s="148">
        <f>_xlfn.IFNA(VLOOKUP(CONCATENATE($AJ$5,$B43,$C43),'OG1'!$A$8:$M$942,13,FALSE),0)</f>
        <v>0</v>
      </c>
      <c r="AK43" s="148">
        <f>_xlfn.IFNA(VLOOKUP(CONCATENATE($AK$5,$B43,$C43),'DRY1'!$A$8:$M$943,13,FALSE),0)</f>
        <v>0</v>
      </c>
      <c r="AL43" s="148">
        <f>_xlfn.IFNA(VLOOKUP(CONCATENATE($AL$5,$B43,$C43),'DRY1'!$A$8:$M$943,13,FALSE),0)</f>
        <v>0</v>
      </c>
      <c r="AM43" s="148">
        <f>_xlfn.IFNA(VLOOKUP(CONCATENATE($AM$5,$B43,$C43),'BAL3'!$A$6:$M$135,13,FALSE),0)</f>
        <v>0</v>
      </c>
      <c r="AN43" s="148">
        <f>_xlfn.IFNA(VLOOKUP(CONCATENATE($AN$5,$B43,$C43),'BAL3'!$A$6:$M$135,13,FALSE),0)</f>
        <v>0</v>
      </c>
      <c r="AO43" s="148">
        <f>_xlfn.IFNA(VLOOKUP(CONCATENATE($AO$5,$B43,$C43),'OG2'!$A$6:$M$499,13,FALSE),0)</f>
        <v>0</v>
      </c>
      <c r="AP43" s="148">
        <f>_xlfn.IFNA(VLOOKUP(CONCATENATE($AP$5,$B43,$C43),'OG2'!$A$6:$M$499,13,FALSE),0)</f>
        <v>0</v>
      </c>
      <c r="AQ43" s="148">
        <f>_xlfn.IFNA(VLOOKUP(CONCATENATE($AQ$5,$B43,$C43),SC!$A$6:$M$500,13,FALSE),0)</f>
        <v>0</v>
      </c>
      <c r="AR43" s="148">
        <f>_xlfn.IFNA(VLOOKUP(CONCATENATE($AR$5,$B43,$C43),SC!$A$6:$M$500,13,FALSE),0)</f>
        <v>0</v>
      </c>
      <c r="AS43" s="148">
        <f>_xlfn.IFNA(VLOOKUP(CONCATENATE($AS$5,$B43,$C43),'SER3'!$A$6:$M$500,13,FALSE),0)</f>
        <v>0</v>
      </c>
      <c r="AT43" s="148"/>
      <c r="AU43" s="148"/>
      <c r="AV43" s="148">
        <f>_xlfn.IFNA(VLOOKUP(CONCATENATE($LW$5,$B43,$C43),'SER3'!$A$6:$M$500,13,FALSE),0)</f>
        <v>0</v>
      </c>
      <c r="AW43" s="148"/>
      <c r="AX43" s="148"/>
      <c r="AY43" s="148"/>
      <c r="AZ43" s="148">
        <f>_xlfn.IFNA(VLOOKUP(CONCATENATE($AZ$5,$B43,$C43),'ESP3'!$A$6:$M$500,13,FALSE),0)</f>
        <v>0</v>
      </c>
      <c r="BA43" s="148">
        <f>_xlfn.IFNA(VLOOKUP(CONCATENATE($BA$5,$B43,$C43),SC!$A$6:$M$500,13,FALSE),0)</f>
        <v>0</v>
      </c>
      <c r="BB43" s="148"/>
      <c r="BC43" s="148"/>
      <c r="BD43" s="148"/>
      <c r="BE43" s="148"/>
      <c r="BF43" s="148">
        <f>_xlfn.IFNA(VLOOKUP(CONCATENATE($BF$5,$B43,$C43),'MUR2'!$A$6:$M$60,13,FALSE),0)</f>
        <v>0</v>
      </c>
      <c r="BG43" s="148">
        <f>_xlfn.IFNA(VLOOKUP(CONCATENATE($BG$5,$B43,$C43),'MUR2'!$A$6:$M$100,13,FALSE),0)</f>
        <v>0</v>
      </c>
      <c r="BH43" s="148">
        <f>_xlfn.IFNA(VLOOKUP(CONCATENATE($BH$5,$B43,$C43),FEST!$A$6:$M$135,13,FALSE),0)</f>
        <v>0</v>
      </c>
      <c r="BI43" s="148">
        <f>_xlfn.IFNA(VLOOKUP(CONCATENATE($BI$5,$B43,$C43),FEST!$A$6:$M$133,13,FALSE),0)</f>
        <v>0</v>
      </c>
      <c r="BJ43" s="148">
        <f>_xlfn.IFNA(VLOOKUP(CONCATENATE($BJ$5,$B43,$C43),'DAR2'!$A$6:$M$133,13,FALSE),0)</f>
        <v>0</v>
      </c>
      <c r="BK43" s="148"/>
      <c r="BL43" s="148">
        <f>_xlfn.IFNA(VLOOKUP(CONCATENATE($BL$5,$B43,$C43),'OG3'!$A$6:$M$119,13,FALSE),0)</f>
        <v>0</v>
      </c>
      <c r="BM43" s="148">
        <f>_xlfn.IFNA(VLOOKUP(CONCATENATE($BM$5,$B43,$C43),'OG3'!$A$6:$M$119,13,FALSE),0)</f>
        <v>0</v>
      </c>
      <c r="BN43" s="148"/>
      <c r="BO43" s="148"/>
      <c r="BP43" s="354"/>
      <c r="BQ43" s="353"/>
      <c r="BR43" s="355"/>
      <c r="BS43" s="355"/>
      <c r="BT43" s="357"/>
      <c r="BU43" s="355"/>
      <c r="BV43" s="355"/>
      <c r="BW43" s="355"/>
      <c r="BX43" s="137"/>
    </row>
    <row r="44" spans="1:76" x14ac:dyDescent="0.25">
      <c r="A44" s="774"/>
      <c r="B44" s="142"/>
      <c r="C44" s="149"/>
      <c r="D44" s="149"/>
      <c r="E44" s="149"/>
      <c r="F44" s="150"/>
      <c r="G44" s="146"/>
      <c r="H44" s="144"/>
      <c r="I44" s="145"/>
      <c r="J44" s="146"/>
      <c r="K44" s="147"/>
      <c r="L44" s="148"/>
      <c r="M44" s="148"/>
      <c r="N44" s="148">
        <f>_xlfn.IFNA(VLOOKUP(CONCATENATE($N$5,$B44,$C44),WEST!$A$6:$M$162,13,FALSE),0)</f>
        <v>0</v>
      </c>
      <c r="O44" s="148"/>
      <c r="P44" s="148">
        <f>_xlfn.IFNA(VLOOKUP(CONCATENATE($P$5,$B44,$C44),'MUR1'!$A$6:$M$133,13,FALSE),0)</f>
        <v>0</v>
      </c>
      <c r="Q44" s="148"/>
      <c r="R44" s="148">
        <f>_xlfn.IFNA(VLOOKUP(CONCATENATE($R$5,$B44,$C44),'MUR1'!$A$6:$M$133,13,FALSE),0)</f>
        <v>0</v>
      </c>
      <c r="S44" s="148">
        <v>0</v>
      </c>
      <c r="T44" s="148">
        <v>0</v>
      </c>
      <c r="U44" s="148"/>
      <c r="V44" s="148">
        <f>_xlfn.IFNA(VLOOKUP(CONCATENATE($V$5,$B44,$C44),CAPE!$A$6:$M$133,13,FALSE),0)</f>
        <v>0</v>
      </c>
      <c r="W44" s="148">
        <f>_xlfn.IFNA(VLOOKUP(CONCATENATE($W$5,$B44,$C44),'DAR1'!$A$6:$M$133,13,FALSE),0)</f>
        <v>0</v>
      </c>
      <c r="X44" s="148"/>
      <c r="Y44" s="148">
        <f>_xlfn.IFNA(VLOOKUP(CONCATENATE($Y$5,$B44,$C44),'SER2'!$A$6:$M$167,13,FALSE),0)</f>
        <v>0</v>
      </c>
      <c r="Z44" s="148"/>
      <c r="AA44" s="148">
        <f>_xlfn.IFNA(VLOOKUP(CONCATENATE($AA$5,$B44,$C44),'SER2'!$A$6:$M$234,13,FALSE),0)</f>
        <v>0</v>
      </c>
      <c r="AB44" s="148">
        <f>_xlfn.IFNA(VLOOKUP(CONCATENATE($AB$5,$B44,$C44),'BUS2'!$A$6:$M$135,13,FALSE),0)</f>
        <v>0</v>
      </c>
      <c r="AC44" s="148">
        <f>_xlfn.IFNA(VLOOKUP(CONCATENATE($AC$5,$B44,$C44),'BUS2'!$A$6:$M$500,13,FALSE),0)</f>
        <v>0</v>
      </c>
      <c r="AD44" s="148">
        <f>_xlfn.IFNA(VLOOKUP(CONCATENATE($AD$5,$B44,$C44),'ESP2'!$A$6:$M$125,13,FALSE),0)</f>
        <v>0</v>
      </c>
      <c r="AE44" s="148">
        <f>_xlfn.IFNA(VLOOKUP(CONCATENATE($AE$5,$B44,$C44),'ESP2'!$A$6:$M$125,13,FALSE),0)</f>
        <v>0</v>
      </c>
      <c r="AF44" s="148">
        <f>_xlfn.IFNA(VLOOKUP(CONCATENATE($AF$5,$B44,$C44),'ESP2'!$A$6:$M$125,13,FALSE),0)</f>
        <v>0</v>
      </c>
      <c r="AG44" s="148">
        <f>_xlfn.IFNA(VLOOKUP(CONCATENATE($AG$5,$B44,$C44),CAPE!$A$6:$M$133,13,FALSE),0)</f>
        <v>0</v>
      </c>
      <c r="AH44" s="148">
        <f>_xlfn.IFNA(VLOOKUP(CONCATENATE($AH$5,$B44,$C44),CAPE!$A$6:$M$133,13,FALSE),0)</f>
        <v>0</v>
      </c>
      <c r="AI44" s="148">
        <f>_xlfn.IFNA(VLOOKUP(CONCATENATE($AI$5,$B44,$C44),'OG1'!$A$8:$M$942,13,FALSE),0)</f>
        <v>0</v>
      </c>
      <c r="AJ44" s="148">
        <f>_xlfn.IFNA(VLOOKUP(CONCATENATE($AJ$5,$B44,$C44),'OG1'!$A$8:$M$942,13,FALSE),0)</f>
        <v>0</v>
      </c>
      <c r="AK44" s="148">
        <f>_xlfn.IFNA(VLOOKUP(CONCATENATE($AK$5,$B44,$C44),'DRY1'!$A$8:$M$943,13,FALSE),0)</f>
        <v>0</v>
      </c>
      <c r="AL44" s="148">
        <f>_xlfn.IFNA(VLOOKUP(CONCATENATE($AL$5,$B44,$C44),'DRY1'!$A$8:$M$943,13,FALSE),0)</f>
        <v>0</v>
      </c>
      <c r="AM44" s="148">
        <f>_xlfn.IFNA(VLOOKUP(CONCATENATE($AM$5,$B44,$C44),'BAL3'!$A$6:$M$135,13,FALSE),0)</f>
        <v>0</v>
      </c>
      <c r="AN44" s="148">
        <f>_xlfn.IFNA(VLOOKUP(CONCATENATE($AN$5,$B44,$C44),'BAL3'!$A$6:$M$135,13,FALSE),0)</f>
        <v>0</v>
      </c>
      <c r="AO44" s="148">
        <f>_xlfn.IFNA(VLOOKUP(CONCATENATE($AO$5,$B44,$C44),'OG2'!$A$6:$M$499,13,FALSE),0)</f>
        <v>0</v>
      </c>
      <c r="AP44" s="148">
        <f>_xlfn.IFNA(VLOOKUP(CONCATENATE($AP$5,$B44,$C44),'OG2'!$A$6:$M$499,13,FALSE),0)</f>
        <v>0</v>
      </c>
      <c r="AQ44" s="148">
        <f>_xlfn.IFNA(VLOOKUP(CONCATENATE($AQ$5,$B44,$C44),SC!$A$6:$M$500,13,FALSE),0)</f>
        <v>0</v>
      </c>
      <c r="AR44" s="148">
        <f>_xlfn.IFNA(VLOOKUP(CONCATENATE($AR$5,$B44,$C44),SC!$A$6:$M$500,13,FALSE),0)</f>
        <v>0</v>
      </c>
      <c r="AS44" s="148">
        <f>_xlfn.IFNA(VLOOKUP(CONCATENATE($AS$5,$B44,$C44),'SER3'!$A$6:$M$500,13,FALSE),0)</f>
        <v>0</v>
      </c>
      <c r="AT44" s="148"/>
      <c r="AU44" s="148"/>
      <c r="AV44" s="148">
        <f>_xlfn.IFNA(VLOOKUP(CONCATENATE($LW$5,$B44,$C44),'SER3'!$A$6:$M$500,13,FALSE),0)</f>
        <v>0</v>
      </c>
      <c r="AW44" s="148"/>
      <c r="AX44" s="148"/>
      <c r="AY44" s="148"/>
      <c r="AZ44" s="148">
        <f>_xlfn.IFNA(VLOOKUP(CONCATENATE($AZ$5,$B44,$C44),'ESP3'!$A$6:$M$500,13,FALSE),0)</f>
        <v>0</v>
      </c>
      <c r="BA44" s="148">
        <f>_xlfn.IFNA(VLOOKUP(CONCATENATE($BA$5,$B44,$C44),SC!$A$6:$M$500,13,FALSE),0)</f>
        <v>0</v>
      </c>
      <c r="BB44" s="148"/>
      <c r="BC44" s="148"/>
      <c r="BD44" s="148"/>
      <c r="BE44" s="148"/>
      <c r="BF44" s="148">
        <f>_xlfn.IFNA(VLOOKUP(CONCATENATE($BF$5,$B44,$C44),'MUR2'!$A$6:$M$60,13,FALSE),0)</f>
        <v>0</v>
      </c>
      <c r="BG44" s="148">
        <f>_xlfn.IFNA(VLOOKUP(CONCATENATE($BG$5,$B44,$C44),'MUR2'!$A$6:$M$100,13,FALSE),0)</f>
        <v>0</v>
      </c>
      <c r="BH44" s="148">
        <f>_xlfn.IFNA(VLOOKUP(CONCATENATE($BH$5,$B44,$C44),FEST!$A$6:$M$135,13,FALSE),0)</f>
        <v>0</v>
      </c>
      <c r="BI44" s="148">
        <f>_xlfn.IFNA(VLOOKUP(CONCATENATE($BI$5,$B44,$C44),FEST!$A$6:$M$133,13,FALSE),0)</f>
        <v>0</v>
      </c>
      <c r="BJ44" s="148">
        <f>_xlfn.IFNA(VLOOKUP(CONCATENATE($BJ$5,$B44,$C44),'DAR2'!$A$6:$M$133,13,FALSE),0)</f>
        <v>0</v>
      </c>
      <c r="BK44" s="148"/>
      <c r="BL44" s="148">
        <f>_xlfn.IFNA(VLOOKUP(CONCATENATE($BL$5,$B44,$C44),'OG3'!$A$6:$M$119,13,FALSE),0)</f>
        <v>0</v>
      </c>
      <c r="BM44" s="148">
        <f>_xlfn.IFNA(VLOOKUP(CONCATENATE($BM$5,$B44,$C44),'OG3'!$A$6:$M$119,13,FALSE),0)</f>
        <v>0</v>
      </c>
      <c r="BN44" s="148"/>
      <c r="BO44" s="148"/>
      <c r="BP44" s="354"/>
      <c r="BQ44" s="353"/>
      <c r="BR44" s="355"/>
      <c r="BS44" s="355"/>
      <c r="BT44" s="357"/>
      <c r="BU44" s="355"/>
      <c r="BV44" s="355"/>
      <c r="BW44" s="355"/>
      <c r="BX44" s="137"/>
    </row>
    <row r="45" spans="1:76" x14ac:dyDescent="0.25">
      <c r="A45" s="774"/>
      <c r="B45" s="142"/>
      <c r="C45" s="149"/>
      <c r="D45" s="149"/>
      <c r="E45" s="149"/>
      <c r="F45" s="150"/>
      <c r="G45" s="146"/>
      <c r="H45" s="144"/>
      <c r="I45" s="145"/>
      <c r="J45" s="146"/>
      <c r="K45" s="147"/>
      <c r="L45" s="148"/>
      <c r="M45" s="148"/>
      <c r="N45" s="148">
        <f>_xlfn.IFNA(VLOOKUP(CONCATENATE($N$5,$B45,$C45),WEST!$A$6:$M$162,13,FALSE),0)</f>
        <v>0</v>
      </c>
      <c r="O45" s="148"/>
      <c r="P45" s="148">
        <f>_xlfn.IFNA(VLOOKUP(CONCATENATE($P$5,$B45,$C45),'MUR1'!$A$6:$M$133,13,FALSE),0)</f>
        <v>0</v>
      </c>
      <c r="Q45" s="148"/>
      <c r="R45" s="148">
        <f>_xlfn.IFNA(VLOOKUP(CONCATENATE($R$5,$B45,$C45),'MUR1'!$A$6:$M$133,13,FALSE),0)</f>
        <v>0</v>
      </c>
      <c r="S45" s="148">
        <v>0</v>
      </c>
      <c r="T45" s="148">
        <v>0</v>
      </c>
      <c r="U45" s="148"/>
      <c r="V45" s="148">
        <f>_xlfn.IFNA(VLOOKUP(CONCATENATE($V$5,$B45,$C45),CAPE!$A$6:$M$133,13,FALSE),0)</f>
        <v>0</v>
      </c>
      <c r="W45" s="148">
        <f>_xlfn.IFNA(VLOOKUP(CONCATENATE($W$5,$B45,$C45),'DAR1'!$A$6:$M$133,13,FALSE),0)</f>
        <v>0</v>
      </c>
      <c r="X45" s="148"/>
      <c r="Y45" s="148">
        <f>_xlfn.IFNA(VLOOKUP(CONCATENATE($Y$5,$B45,$C45),'SER2'!$A$6:$M$167,13,FALSE),0)</f>
        <v>0</v>
      </c>
      <c r="Z45" s="148"/>
      <c r="AA45" s="148">
        <f>_xlfn.IFNA(VLOOKUP(CONCATENATE($AA$5,$B45,$C45),'SER2'!$A$6:$M$234,13,FALSE),0)</f>
        <v>0</v>
      </c>
      <c r="AB45" s="148">
        <f>_xlfn.IFNA(VLOOKUP(CONCATENATE($AB$5,$B45,$C45),'BUS2'!$A$6:$M$135,13,FALSE),0)</f>
        <v>0</v>
      </c>
      <c r="AC45" s="148">
        <f>_xlfn.IFNA(VLOOKUP(CONCATENATE($AC$5,$B45,$C45),'BUS2'!$A$6:$M$500,13,FALSE),0)</f>
        <v>0</v>
      </c>
      <c r="AD45" s="148">
        <f>_xlfn.IFNA(VLOOKUP(CONCATENATE($AD$5,$B45,$C45),'ESP2'!$A$6:$M$125,13,FALSE),0)</f>
        <v>0</v>
      </c>
      <c r="AE45" s="148">
        <f>_xlfn.IFNA(VLOOKUP(CONCATENATE($AE$5,$B45,$C45),'ESP2'!$A$6:$M$125,13,FALSE),0)</f>
        <v>0</v>
      </c>
      <c r="AF45" s="148">
        <f>_xlfn.IFNA(VLOOKUP(CONCATENATE($AF$5,$B45,$C45),'ESP2'!$A$6:$M$125,13,FALSE),0)</f>
        <v>0</v>
      </c>
      <c r="AG45" s="148">
        <f>_xlfn.IFNA(VLOOKUP(CONCATENATE($AG$5,$B45,$C45),CAPE!$A$6:$M$133,13,FALSE),0)</f>
        <v>0</v>
      </c>
      <c r="AH45" s="148">
        <f>_xlfn.IFNA(VLOOKUP(CONCATENATE($AH$5,$B45,$C45),CAPE!$A$6:$M$133,13,FALSE),0)</f>
        <v>0</v>
      </c>
      <c r="AI45" s="148">
        <f>_xlfn.IFNA(VLOOKUP(CONCATENATE($AI$5,$B45,$C45),'OG1'!$A$8:$M$942,13,FALSE),0)</f>
        <v>0</v>
      </c>
      <c r="AJ45" s="148">
        <f>_xlfn.IFNA(VLOOKUP(CONCATENATE($AJ$5,$B45,$C45),'OG1'!$A$8:$M$942,13,FALSE),0)</f>
        <v>0</v>
      </c>
      <c r="AK45" s="148">
        <f>_xlfn.IFNA(VLOOKUP(CONCATENATE($AK$5,$B45,$C45),'DRY1'!$A$8:$M$943,13,FALSE),0)</f>
        <v>0</v>
      </c>
      <c r="AL45" s="148">
        <f>_xlfn.IFNA(VLOOKUP(CONCATENATE($AL$5,$B45,$C45),'DRY1'!$A$8:$M$943,13,FALSE),0)</f>
        <v>0</v>
      </c>
      <c r="AM45" s="148">
        <f>_xlfn.IFNA(VLOOKUP(CONCATENATE($AM$5,$B45,$C45),'BAL3'!$A$6:$M$135,13,FALSE),0)</f>
        <v>0</v>
      </c>
      <c r="AN45" s="148">
        <f>_xlfn.IFNA(VLOOKUP(CONCATENATE($AN$5,$B45,$C45),'BAL3'!$A$6:$M$135,13,FALSE),0)</f>
        <v>0</v>
      </c>
      <c r="AO45" s="148">
        <f>_xlfn.IFNA(VLOOKUP(CONCATENATE($AO$5,$B45,$C45),'OG2'!$A$6:$M$499,13,FALSE),0)</f>
        <v>0</v>
      </c>
      <c r="AP45" s="148">
        <f>_xlfn.IFNA(VLOOKUP(CONCATENATE($AP$5,$B45,$C45),'OG2'!$A$6:$M$499,13,FALSE),0)</f>
        <v>0</v>
      </c>
      <c r="AQ45" s="148">
        <f>_xlfn.IFNA(VLOOKUP(CONCATENATE($AQ$5,$B45,$C45),SC!$A$6:$M$500,13,FALSE),0)</f>
        <v>0</v>
      </c>
      <c r="AR45" s="148">
        <f>_xlfn.IFNA(VLOOKUP(CONCATENATE($AR$5,$B45,$C45),SC!$A$6:$M$500,13,FALSE),0)</f>
        <v>0</v>
      </c>
      <c r="AS45" s="148">
        <f>_xlfn.IFNA(VLOOKUP(CONCATENATE($AS$5,$B45,$C45),'SER3'!$A$6:$M$500,13,FALSE),0)</f>
        <v>0</v>
      </c>
      <c r="AT45" s="148"/>
      <c r="AU45" s="148"/>
      <c r="AV45" s="148">
        <f>_xlfn.IFNA(VLOOKUP(CONCATENATE($LW$5,$B45,$C45),'SER3'!$A$6:$M$500,13,FALSE),0)</f>
        <v>0</v>
      </c>
      <c r="AW45" s="148"/>
      <c r="AX45" s="148"/>
      <c r="AY45" s="148"/>
      <c r="AZ45" s="148">
        <f>_xlfn.IFNA(VLOOKUP(CONCATENATE($AZ$5,$B45,$C45),'ESP3'!$A$6:$M$500,13,FALSE),0)</f>
        <v>0</v>
      </c>
      <c r="BA45" s="148">
        <f>_xlfn.IFNA(VLOOKUP(CONCATENATE($BA$5,$B45,$C45),SC!$A$6:$M$500,13,FALSE),0)</f>
        <v>0</v>
      </c>
      <c r="BB45" s="148"/>
      <c r="BC45" s="148"/>
      <c r="BD45" s="148"/>
      <c r="BE45" s="148"/>
      <c r="BF45" s="148">
        <f>_xlfn.IFNA(VLOOKUP(CONCATENATE($BF$5,$B45,$C45),'MUR2'!$A$6:$M$60,13,FALSE),0)</f>
        <v>0</v>
      </c>
      <c r="BG45" s="148">
        <f>_xlfn.IFNA(VLOOKUP(CONCATENATE($BG$5,$B45,$C45),'MUR2'!$A$6:$M$100,13,FALSE),0)</f>
        <v>0</v>
      </c>
      <c r="BH45" s="148">
        <f>_xlfn.IFNA(VLOOKUP(CONCATENATE($BH$5,$B45,$C45),FEST!$A$6:$M$135,13,FALSE),0)</f>
        <v>0</v>
      </c>
      <c r="BI45" s="148">
        <f>_xlfn.IFNA(VLOOKUP(CONCATENATE($BI$5,$B45,$C45),FEST!$A$6:$M$133,13,FALSE),0)</f>
        <v>0</v>
      </c>
      <c r="BJ45" s="148">
        <f>_xlfn.IFNA(VLOOKUP(CONCATENATE($BJ$5,$B45,$C45),'DAR2'!$A$6:$M$133,13,FALSE),0)</f>
        <v>0</v>
      </c>
      <c r="BK45" s="148"/>
      <c r="BL45" s="148">
        <f>_xlfn.IFNA(VLOOKUP(CONCATENATE($BL$5,$B45,$C45),'OG3'!$A$6:$M$119,13,FALSE),0)</f>
        <v>0</v>
      </c>
      <c r="BM45" s="148">
        <f>_xlfn.IFNA(VLOOKUP(CONCATENATE($BM$5,$B45,$C45),'OG3'!$A$6:$M$119,13,FALSE),0)</f>
        <v>0</v>
      </c>
      <c r="BN45" s="148"/>
      <c r="BO45" s="148"/>
      <c r="BP45" s="354"/>
      <c r="BQ45" s="353"/>
      <c r="BR45" s="355"/>
      <c r="BS45" s="355"/>
      <c r="BT45" s="357"/>
      <c r="BU45" s="355"/>
      <c r="BV45" s="355"/>
      <c r="BW45" s="355"/>
      <c r="BX45" s="137"/>
    </row>
    <row r="46" spans="1:76" x14ac:dyDescent="0.25">
      <c r="A46" s="774"/>
      <c r="B46" s="142"/>
      <c r="C46" s="149"/>
      <c r="D46" s="149"/>
      <c r="E46" s="149"/>
      <c r="F46" s="150"/>
      <c r="G46" s="146"/>
      <c r="H46" s="144"/>
      <c r="I46" s="145"/>
      <c r="J46" s="146"/>
      <c r="K46" s="147"/>
      <c r="L46" s="148"/>
      <c r="M46" s="148"/>
      <c r="N46" s="148">
        <f>_xlfn.IFNA(VLOOKUP(CONCATENATE($N$5,$B46,$C46),WEST!$A$6:$M$162,13,FALSE),0)</f>
        <v>0</v>
      </c>
      <c r="O46" s="148"/>
      <c r="P46" s="148">
        <f>_xlfn.IFNA(VLOOKUP(CONCATENATE($P$5,$B46,$C46),'MUR1'!$A$6:$M$133,13,FALSE),0)</f>
        <v>0</v>
      </c>
      <c r="Q46" s="148"/>
      <c r="R46" s="148">
        <f>_xlfn.IFNA(VLOOKUP(CONCATENATE($R$5,$B46,$C46),'MUR1'!$A$6:$M$133,13,FALSE),0)</f>
        <v>0</v>
      </c>
      <c r="S46" s="148">
        <v>0</v>
      </c>
      <c r="T46" s="148">
        <v>0</v>
      </c>
      <c r="U46" s="148"/>
      <c r="V46" s="148">
        <f>_xlfn.IFNA(VLOOKUP(CONCATENATE($V$5,$B46,$C46),CAPE!$A$6:$M$133,13,FALSE),0)</f>
        <v>0</v>
      </c>
      <c r="W46" s="148">
        <f>_xlfn.IFNA(VLOOKUP(CONCATENATE($W$5,$B46,$C46),'DAR1'!$A$6:$M$133,13,FALSE),0)</f>
        <v>0</v>
      </c>
      <c r="X46" s="148"/>
      <c r="Y46" s="148">
        <f>_xlfn.IFNA(VLOOKUP(CONCATENATE($Y$5,$B46,$C46),'SER2'!$A$6:$M$167,13,FALSE),0)</f>
        <v>0</v>
      </c>
      <c r="Z46" s="148"/>
      <c r="AA46" s="148">
        <f>_xlfn.IFNA(VLOOKUP(CONCATENATE($AA$5,$B46,$C46),'SER2'!$A$6:$M$234,13,FALSE),0)</f>
        <v>0</v>
      </c>
      <c r="AB46" s="148">
        <f>_xlfn.IFNA(VLOOKUP(CONCATENATE($AB$5,$B46,$C46),'BUS2'!$A$6:$M$135,13,FALSE),0)</f>
        <v>0</v>
      </c>
      <c r="AC46" s="148">
        <f>_xlfn.IFNA(VLOOKUP(CONCATENATE($AC$5,$B46,$C46),'BUS2'!$A$6:$M$500,13,FALSE),0)</f>
        <v>0</v>
      </c>
      <c r="AD46" s="148">
        <f>_xlfn.IFNA(VLOOKUP(CONCATENATE($AD$5,$B46,$C46),'ESP2'!$A$6:$M$125,13,FALSE),0)</f>
        <v>0</v>
      </c>
      <c r="AE46" s="148">
        <f>_xlfn.IFNA(VLOOKUP(CONCATENATE($AE$5,$B46,$C46),'ESP2'!$A$6:$M$125,13,FALSE),0)</f>
        <v>0</v>
      </c>
      <c r="AF46" s="148">
        <f>_xlfn.IFNA(VLOOKUP(CONCATENATE($AF$5,$B46,$C46),'ESP2'!$A$6:$M$125,13,FALSE),0)</f>
        <v>0</v>
      </c>
      <c r="AG46" s="148">
        <f>_xlfn.IFNA(VLOOKUP(CONCATENATE($AG$5,$B46,$C46),CAPE!$A$6:$M$133,13,FALSE),0)</f>
        <v>0</v>
      </c>
      <c r="AH46" s="148">
        <f>_xlfn.IFNA(VLOOKUP(CONCATENATE($AH$5,$B46,$C46),CAPE!$A$6:$M$133,13,FALSE),0)</f>
        <v>0</v>
      </c>
      <c r="AI46" s="148">
        <f>_xlfn.IFNA(VLOOKUP(CONCATENATE($AI$5,$B46,$C46),'OG1'!$A$8:$M$942,13,FALSE),0)</f>
        <v>0</v>
      </c>
      <c r="AJ46" s="148">
        <f>_xlfn.IFNA(VLOOKUP(CONCATENATE($AJ$5,$B46,$C46),'OG1'!$A$8:$M$942,13,FALSE),0)</f>
        <v>0</v>
      </c>
      <c r="AK46" s="148">
        <f>_xlfn.IFNA(VLOOKUP(CONCATENATE($AK$5,$B46,$C46),'DRY1'!$A$8:$M$943,13,FALSE),0)</f>
        <v>0</v>
      </c>
      <c r="AL46" s="148">
        <f>_xlfn.IFNA(VLOOKUP(CONCATENATE($AL$5,$B46,$C46),'DRY1'!$A$8:$M$943,13,FALSE),0)</f>
        <v>0</v>
      </c>
      <c r="AM46" s="148">
        <f>_xlfn.IFNA(VLOOKUP(CONCATENATE($AM$5,$B46,$C46),'BAL3'!$A$6:$M$135,13,FALSE),0)</f>
        <v>0</v>
      </c>
      <c r="AN46" s="148">
        <f>_xlfn.IFNA(VLOOKUP(CONCATENATE($AN$5,$B46,$C46),'BAL3'!$A$6:$M$135,13,FALSE),0)</f>
        <v>0</v>
      </c>
      <c r="AO46" s="148">
        <f>_xlfn.IFNA(VLOOKUP(CONCATENATE($AO$5,$B46,$C46),'OG2'!$A$6:$M$499,13,FALSE),0)</f>
        <v>0</v>
      </c>
      <c r="AP46" s="148">
        <f>_xlfn.IFNA(VLOOKUP(CONCATENATE($AP$5,$B46,$C46),'OG2'!$A$6:$M$499,13,FALSE),0)</f>
        <v>0</v>
      </c>
      <c r="AQ46" s="148">
        <f>_xlfn.IFNA(VLOOKUP(CONCATENATE($AQ$5,$B46,$C46),SC!$A$6:$M$500,13,FALSE),0)</f>
        <v>0</v>
      </c>
      <c r="AR46" s="148">
        <f>_xlfn.IFNA(VLOOKUP(CONCATENATE($AR$5,$B46,$C46),SC!$A$6:$M$500,13,FALSE),0)</f>
        <v>0</v>
      </c>
      <c r="AS46" s="148">
        <f>_xlfn.IFNA(VLOOKUP(CONCATENATE($AS$5,$B46,$C46),'SER3'!$A$6:$M$500,13,FALSE),0)</f>
        <v>0</v>
      </c>
      <c r="AT46" s="148"/>
      <c r="AU46" s="148"/>
      <c r="AV46" s="148">
        <f>_xlfn.IFNA(VLOOKUP(CONCATENATE($LW$5,$B46,$C46),'SER3'!$A$6:$M$500,13,FALSE),0)</f>
        <v>0</v>
      </c>
      <c r="AW46" s="148"/>
      <c r="AX46" s="148"/>
      <c r="AY46" s="148"/>
      <c r="AZ46" s="148">
        <f>_xlfn.IFNA(VLOOKUP(CONCATENATE($AZ$5,$B46,$C46),'ESP3'!$A$6:$M$500,13,FALSE),0)</f>
        <v>0</v>
      </c>
      <c r="BA46" s="148">
        <f>_xlfn.IFNA(VLOOKUP(CONCATENATE($BA$5,$B46,$C46),SC!$A$6:$M$500,13,FALSE),0)</f>
        <v>0</v>
      </c>
      <c r="BB46" s="148"/>
      <c r="BC46" s="148"/>
      <c r="BD46" s="148"/>
      <c r="BE46" s="148"/>
      <c r="BF46" s="148">
        <f>_xlfn.IFNA(VLOOKUP(CONCATENATE($BF$5,$B46,$C46),'MUR2'!$A$6:$M$60,13,FALSE),0)</f>
        <v>0</v>
      </c>
      <c r="BG46" s="148">
        <f>_xlfn.IFNA(VLOOKUP(CONCATENATE($BG$5,$B46,$C46),'MUR2'!$A$6:$M$100,13,FALSE),0)</f>
        <v>0</v>
      </c>
      <c r="BH46" s="148">
        <f>_xlfn.IFNA(VLOOKUP(CONCATENATE($BH$5,$B46,$C46),FEST!$A$6:$M$135,13,FALSE),0)</f>
        <v>0</v>
      </c>
      <c r="BI46" s="148">
        <f>_xlfn.IFNA(VLOOKUP(CONCATENATE($BI$5,$B46,$C46),FEST!$A$6:$M$133,13,FALSE),0)</f>
        <v>0</v>
      </c>
      <c r="BJ46" s="148">
        <f>_xlfn.IFNA(VLOOKUP(CONCATENATE($BJ$5,$B46,$C46),'DAR2'!$A$6:$M$133,13,FALSE),0)</f>
        <v>0</v>
      </c>
      <c r="BK46" s="148"/>
      <c r="BL46" s="148">
        <f>_xlfn.IFNA(VLOOKUP(CONCATENATE($BL$5,$B46,$C46),'OG3'!$A$6:$M$119,13,FALSE),0)</f>
        <v>0</v>
      </c>
      <c r="BM46" s="148">
        <f>_xlfn.IFNA(VLOOKUP(CONCATENATE($BM$5,$B46,$C46),'OG3'!$A$6:$M$119,13,FALSE),0)</f>
        <v>0</v>
      </c>
      <c r="BN46" s="148"/>
      <c r="BO46" s="148"/>
      <c r="BP46" s="354"/>
      <c r="BQ46" s="353"/>
      <c r="BR46" s="355"/>
      <c r="BS46" s="355"/>
      <c r="BT46" s="357"/>
      <c r="BU46" s="355"/>
      <c r="BV46" s="355"/>
      <c r="BW46" s="355"/>
      <c r="BX46" s="137"/>
    </row>
    <row r="47" spans="1:76" x14ac:dyDescent="0.25">
      <c r="A47" s="774"/>
      <c r="B47" s="142"/>
      <c r="C47" s="149"/>
      <c r="D47" s="149"/>
      <c r="E47" s="149"/>
      <c r="F47" s="150"/>
      <c r="G47" s="146"/>
      <c r="H47" s="144"/>
      <c r="I47" s="145"/>
      <c r="J47" s="146"/>
      <c r="K47" s="147"/>
      <c r="L47" s="148"/>
      <c r="M47" s="148"/>
      <c r="N47" s="148">
        <f>_xlfn.IFNA(VLOOKUP(CONCATENATE($N$5,$B47,$C47),WEST!$A$6:$M$162,13,FALSE),0)</f>
        <v>0</v>
      </c>
      <c r="O47" s="148"/>
      <c r="P47" s="148">
        <f>_xlfn.IFNA(VLOOKUP(CONCATENATE($P$5,$B47,$C47),'MUR1'!$A$6:$M$133,13,FALSE),0)</f>
        <v>0</v>
      </c>
      <c r="Q47" s="148"/>
      <c r="R47" s="148">
        <f>_xlfn.IFNA(VLOOKUP(CONCATENATE($R$5,$B47,$C47),'MUR1'!$A$6:$M$133,13,FALSE),0)</f>
        <v>0</v>
      </c>
      <c r="S47" s="148">
        <v>0</v>
      </c>
      <c r="T47" s="148">
        <v>0</v>
      </c>
      <c r="U47" s="148"/>
      <c r="V47" s="148">
        <f>_xlfn.IFNA(VLOOKUP(CONCATENATE($V$5,$B47,$C47),CAPE!$A$6:$M$133,13,FALSE),0)</f>
        <v>0</v>
      </c>
      <c r="W47" s="148">
        <f>_xlfn.IFNA(VLOOKUP(CONCATENATE($W$5,$B47,$C47),'DAR1'!$A$6:$M$133,13,FALSE),0)</f>
        <v>0</v>
      </c>
      <c r="X47" s="148"/>
      <c r="Y47" s="148">
        <f>_xlfn.IFNA(VLOOKUP(CONCATENATE($Y$5,$B47,$C47),'SER2'!$A$6:$M$167,13,FALSE),0)</f>
        <v>0</v>
      </c>
      <c r="Z47" s="148"/>
      <c r="AA47" s="148">
        <f>_xlfn.IFNA(VLOOKUP(CONCATENATE($AA$5,$B47,$C47),'SER2'!$A$6:$M$234,13,FALSE),0)</f>
        <v>0</v>
      </c>
      <c r="AB47" s="148">
        <f>_xlfn.IFNA(VLOOKUP(CONCATENATE($AB$5,$B47,$C47),'BUS2'!$A$6:$M$135,13,FALSE),0)</f>
        <v>0</v>
      </c>
      <c r="AC47" s="148">
        <f>_xlfn.IFNA(VLOOKUP(CONCATENATE($AC$5,$B47,$C47),'BUS2'!$A$6:$M$500,13,FALSE),0)</f>
        <v>0</v>
      </c>
      <c r="AD47" s="148">
        <f>_xlfn.IFNA(VLOOKUP(CONCATENATE($AD$5,$B47,$C47),'ESP2'!$A$6:$M$125,13,FALSE),0)</f>
        <v>0</v>
      </c>
      <c r="AE47" s="148">
        <f>_xlfn.IFNA(VLOOKUP(CONCATENATE($AE$5,$B47,$C47),'ESP2'!$A$6:$M$125,13,FALSE),0)</f>
        <v>0</v>
      </c>
      <c r="AF47" s="148"/>
      <c r="AG47" s="148">
        <f>_xlfn.IFNA(VLOOKUP(CONCATENATE($AG$5,$B47,$C47),'SER1'!$A$6:$M$133,13,FALSE),0)</f>
        <v>0</v>
      </c>
      <c r="AH47" s="148"/>
      <c r="AI47" s="148">
        <f>_xlfn.IFNA(VLOOKUP(CONCATENATE($AI$5,$B47,$C47),'OG1'!$A$8:$M$942,13,FALSE),0)</f>
        <v>0</v>
      </c>
      <c r="AJ47" s="148">
        <f>_xlfn.IFNA(VLOOKUP(CONCATENATE($AJ$5,$B47,$C47),'OG1'!$A$8:$M$942,13,FALSE),0)</f>
        <v>0</v>
      </c>
      <c r="AK47" s="148">
        <f>_xlfn.IFNA(VLOOKUP(CONCATENATE($AK$5,$B47,$C47),'DRY1'!$A$8:$M$943,13,FALSE),0)</f>
        <v>0</v>
      </c>
      <c r="AL47" s="148">
        <f>_xlfn.IFNA(VLOOKUP(CONCATENATE($AL$5,$B47,$C47),'DRY1'!$A$8:$M$943,13,FALSE),0)</f>
        <v>0</v>
      </c>
      <c r="AM47" s="148">
        <f>_xlfn.IFNA(VLOOKUP(CONCATENATE($AM$5,$B47,$C47),'BAL3'!$A$6:$M$135,13,FALSE),0)</f>
        <v>0</v>
      </c>
      <c r="AN47" s="148">
        <f>_xlfn.IFNA(VLOOKUP(CONCATENATE($AN$5,$B47,$C47),'BAL3'!$A$6:$M$135,13,FALSE),0)</f>
        <v>0</v>
      </c>
      <c r="AO47" s="148">
        <f>_xlfn.IFNA(VLOOKUP(CONCATENATE($AO$5,$B47,$C47),'OG2'!$A$6:$M$499,13,FALSE),0)</f>
        <v>0</v>
      </c>
      <c r="AP47" s="148">
        <f>_xlfn.IFNA(VLOOKUP(CONCATENATE($AP$5,$B47,$C47),'OG2'!$A$6:$M$499,13,FALSE),0)</f>
        <v>0</v>
      </c>
      <c r="AQ47" s="148">
        <f>_xlfn.IFNA(VLOOKUP(CONCATENATE($AQ$5,$B47,$C47),SC!$A$6:$M$500,13,FALSE),0)</f>
        <v>0</v>
      </c>
      <c r="AR47" s="148">
        <f>_xlfn.IFNA(VLOOKUP(CONCATENATE($AR$5,$B47,$C47),SC!$A$6:$M$500,13,FALSE),0)</f>
        <v>0</v>
      </c>
      <c r="AS47" s="148">
        <f>_xlfn.IFNA(VLOOKUP(CONCATENATE($AS$5,$B47,$C47),'SER3'!$A$6:$M$500,13,FALSE),0)</f>
        <v>0</v>
      </c>
      <c r="AT47" s="148"/>
      <c r="AU47" s="148"/>
      <c r="AV47" s="148">
        <f>_xlfn.IFNA(VLOOKUP(CONCATENATE($LW$5,$B47,$C47),'SER3'!$A$6:$M$500,13,FALSE),0)</f>
        <v>0</v>
      </c>
      <c r="AW47" s="148"/>
      <c r="AX47" s="148"/>
      <c r="AY47" s="148"/>
      <c r="AZ47" s="148">
        <f>_xlfn.IFNA(VLOOKUP(CONCATENATE($AZ$5,$B47,$C47),'ESP3'!$A$6:$M$500,13,FALSE),0)</f>
        <v>0</v>
      </c>
      <c r="BA47" s="148">
        <f>_xlfn.IFNA(VLOOKUP(CONCATENATE($BA$5,$B47,$C47),SC!$A$6:$M$500,13,FALSE),0)</f>
        <v>0</v>
      </c>
      <c r="BB47" s="148"/>
      <c r="BC47" s="148"/>
      <c r="BD47" s="148"/>
      <c r="BE47" s="148"/>
      <c r="BF47" s="148">
        <f>_xlfn.IFNA(VLOOKUP(CONCATENATE($BF$5,$B47,$C47),'MUR2'!$A$6:$M$60,13,FALSE),0)</f>
        <v>0</v>
      </c>
      <c r="BG47" s="148">
        <f>_xlfn.IFNA(VLOOKUP(CONCATENATE($BG$5,$B47,$C47),'MUR2'!$A$6:$M$100,13,FALSE),0)</f>
        <v>0</v>
      </c>
      <c r="BH47" s="148">
        <f>_xlfn.IFNA(VLOOKUP(CONCATENATE($BH$5,$B47,$C47),FEST!$A$6:$M$135,13,FALSE),0)</f>
        <v>0</v>
      </c>
      <c r="BI47" s="148">
        <f>_xlfn.IFNA(VLOOKUP(CONCATENATE($BI$5,$B47,$C47),FEST!$A$6:$M$133,13,FALSE),0)</f>
        <v>0</v>
      </c>
      <c r="BJ47" s="148">
        <f>_xlfn.IFNA(VLOOKUP(CONCATENATE($BJ$5,$B47,$C47),'DAR2'!$A$6:$M$133,13,FALSE),0)</f>
        <v>0</v>
      </c>
      <c r="BK47" s="148"/>
      <c r="BL47" s="148">
        <f>_xlfn.IFNA(VLOOKUP(CONCATENATE($BL$5,$B47,$C47),'OG3'!$A$6:$M$119,13,FALSE),0)</f>
        <v>0</v>
      </c>
      <c r="BM47" s="148">
        <f>_xlfn.IFNA(VLOOKUP(CONCATENATE($BM$5,$B47,$C47),'OG3'!$A$6:$M$119,13,FALSE),0)</f>
        <v>0</v>
      </c>
      <c r="BN47" s="148"/>
      <c r="BO47" s="148"/>
      <c r="BP47" s="354"/>
      <c r="BQ47" s="353"/>
      <c r="BR47" s="355"/>
      <c r="BS47" s="355"/>
      <c r="BT47" s="357"/>
      <c r="BU47" s="355"/>
      <c r="BV47" s="355"/>
      <c r="BW47" s="355"/>
      <c r="BX47" s="137"/>
    </row>
    <row r="48" spans="1:76" x14ac:dyDescent="0.25">
      <c r="A48" s="774"/>
      <c r="B48" s="142"/>
      <c r="C48" s="149"/>
      <c r="D48" s="149"/>
      <c r="E48" s="149"/>
      <c r="F48" s="150"/>
      <c r="G48" s="146"/>
      <c r="H48" s="144"/>
      <c r="I48" s="145"/>
      <c r="J48" s="146"/>
      <c r="K48" s="147"/>
      <c r="L48" s="148"/>
      <c r="M48" s="148"/>
      <c r="N48" s="148">
        <f>_xlfn.IFNA(VLOOKUP(CONCATENATE($N$5,$B48,$C48),WEST!$A$6:$M$162,13,FALSE),0)</f>
        <v>0</v>
      </c>
      <c r="O48" s="148"/>
      <c r="P48" s="148">
        <f>_xlfn.IFNA(VLOOKUP(CONCATENATE($P$5,$B48,$C48),'MUR1'!$A$6:$M$133,13,FALSE),0)</f>
        <v>0</v>
      </c>
      <c r="Q48" s="148"/>
      <c r="R48" s="148">
        <f>_xlfn.IFNA(VLOOKUP(CONCATENATE($R$5,$B48,$C48),'MUR1'!$A$6:$M$133,13,FALSE),0)</f>
        <v>0</v>
      </c>
      <c r="S48" s="148">
        <v>0</v>
      </c>
      <c r="T48" s="148">
        <v>0</v>
      </c>
      <c r="U48" s="148"/>
      <c r="V48" s="148">
        <f>_xlfn.IFNA(VLOOKUP(CONCATENATE($V$5,$B48,$C48),CAPE!$A$6:$M$133,13,FALSE),0)</f>
        <v>0</v>
      </c>
      <c r="W48" s="148">
        <f>_xlfn.IFNA(VLOOKUP(CONCATENATE($W$5,$B48,$C48),'DAR1'!$A$6:$M$133,13,FALSE),0)</f>
        <v>0</v>
      </c>
      <c r="X48" s="148"/>
      <c r="Y48" s="148">
        <f>_xlfn.IFNA(VLOOKUP(CONCATENATE($Y$5,$B48,$C48),'SER2'!$A$6:$M$167,13,FALSE),0)</f>
        <v>0</v>
      </c>
      <c r="Z48" s="148"/>
      <c r="AA48" s="148">
        <f>_xlfn.IFNA(VLOOKUP(CONCATENATE($AA$5,$B48,$C48),'SER2'!$A$6:$M$234,13,FALSE),0)</f>
        <v>0</v>
      </c>
      <c r="AB48" s="148">
        <f>_xlfn.IFNA(VLOOKUP(CONCATENATE($AB$5,$B48,$C48),'BUS2'!$A$6:$M$135,13,FALSE),0)</f>
        <v>0</v>
      </c>
      <c r="AC48" s="148">
        <f>_xlfn.IFNA(VLOOKUP(CONCATENATE($AC$5,$B48,$C48),'BUS2'!$A$6:$M$500,13,FALSE),0)</f>
        <v>0</v>
      </c>
      <c r="AD48" s="148">
        <f>_xlfn.IFNA(VLOOKUP(CONCATENATE($AD$5,$B48,$C48),'ESP2'!$A$6:$M$125,13,FALSE),0)</f>
        <v>0</v>
      </c>
      <c r="AE48" s="148">
        <f>_xlfn.IFNA(VLOOKUP(CONCATENATE($AE$5,$B48,$C48),'ESP2'!$A$6:$M$125,13,FALSE),0)</f>
        <v>0</v>
      </c>
      <c r="AF48" s="148"/>
      <c r="AG48" s="148">
        <f>_xlfn.IFNA(VLOOKUP(CONCATENATE($AG$5,$B48,$C48),'SER1'!$A$6:$M$133,13,FALSE),0)</f>
        <v>0</v>
      </c>
      <c r="AH48" s="148"/>
      <c r="AI48" s="148">
        <f>_xlfn.IFNA(VLOOKUP(CONCATENATE($AI$5,$B48,$C48),'OG1'!$A$8:$M$942,13,FALSE),0)</f>
        <v>0</v>
      </c>
      <c r="AJ48" s="148">
        <f>_xlfn.IFNA(VLOOKUP(CONCATENATE($AJ$5,$B48,$C48),'OG1'!$A$8:$M$942,13,FALSE),0)</f>
        <v>0</v>
      </c>
      <c r="AK48" s="148">
        <f>_xlfn.IFNA(VLOOKUP(CONCATENATE($AK$5,$B48,$C48),'DRY1'!$A$8:$M$943,13,FALSE),0)</f>
        <v>0</v>
      </c>
      <c r="AL48" s="148">
        <f>_xlfn.IFNA(VLOOKUP(CONCATENATE($AL$5,$B48,$C48),'DRY1'!$A$8:$M$943,13,FALSE),0)</f>
        <v>0</v>
      </c>
      <c r="AM48" s="148">
        <f>_xlfn.IFNA(VLOOKUP(CONCATENATE($AM$5,$B48,$C48),'BAL3'!$A$6:$M$135,13,FALSE),0)</f>
        <v>0</v>
      </c>
      <c r="AN48" s="148">
        <f>_xlfn.IFNA(VLOOKUP(CONCATENATE($AN$5,$B48,$C48),'BAL3'!$A$6:$M$135,13,FALSE),0)</f>
        <v>0</v>
      </c>
      <c r="AO48" s="148">
        <f>_xlfn.IFNA(VLOOKUP(CONCATENATE($AO$5,$B48,$C48),'OG2'!$A$6:$M$499,13,FALSE),0)</f>
        <v>0</v>
      </c>
      <c r="AP48" s="148">
        <f>_xlfn.IFNA(VLOOKUP(CONCATENATE($AP$5,$B48,$C48),'OG2'!$A$6:$M$499,13,FALSE),0)</f>
        <v>0</v>
      </c>
      <c r="AQ48" s="148">
        <f>_xlfn.IFNA(VLOOKUP(CONCATENATE($AQ$5,$B48,$C48),SC!$A$6:$M$500,13,FALSE),0)</f>
        <v>0</v>
      </c>
      <c r="AR48" s="148">
        <f>_xlfn.IFNA(VLOOKUP(CONCATENATE($AR$5,$B48,$C48),SC!$A$6:$M$500,13,FALSE),0)</f>
        <v>0</v>
      </c>
      <c r="AS48" s="148">
        <f>_xlfn.IFNA(VLOOKUP(CONCATENATE($AS$5,$B48,$C48),'SER3'!$A$6:$M$500,13,FALSE),0)</f>
        <v>0</v>
      </c>
      <c r="AT48" s="148"/>
      <c r="AU48" s="148"/>
      <c r="AV48" s="148">
        <f>_xlfn.IFNA(VLOOKUP(CONCATENATE($LW$5,$B48,$C48),'SER3'!$A$6:$M$500,13,FALSE),0)</f>
        <v>0</v>
      </c>
      <c r="AW48" s="148"/>
      <c r="AX48" s="148"/>
      <c r="AY48" s="148"/>
      <c r="AZ48" s="148">
        <f>_xlfn.IFNA(VLOOKUP(CONCATENATE($AZ$5,$B48,$C48),'ESP3'!$A$6:$M$500,13,FALSE),0)</f>
        <v>0</v>
      </c>
      <c r="BA48" s="148">
        <f>_xlfn.IFNA(VLOOKUP(CONCATENATE($BA$5,$B48,$C48),SC!$A$6:$M$500,13,FALSE),0)</f>
        <v>0</v>
      </c>
      <c r="BB48" s="148"/>
      <c r="BC48" s="148"/>
      <c r="BD48" s="148"/>
      <c r="BE48" s="148"/>
      <c r="BF48" s="148">
        <f>_xlfn.IFNA(VLOOKUP(CONCATENATE($BF$5,$B48,$C48),'MUR2'!$A$6:$M$60,13,FALSE),0)</f>
        <v>0</v>
      </c>
      <c r="BG48" s="148">
        <f>_xlfn.IFNA(VLOOKUP(CONCATENATE($BG$5,$B48,$C48),'MUR2'!$A$6:$M$100,13,FALSE),0)</f>
        <v>0</v>
      </c>
      <c r="BH48" s="148">
        <f>_xlfn.IFNA(VLOOKUP(CONCATENATE($BH$5,$B48,$C48),FEST!$A$6:$M$135,13,FALSE),0)</f>
        <v>0</v>
      </c>
      <c r="BI48" s="148">
        <f>_xlfn.IFNA(VLOOKUP(CONCATENATE($BI$5,$B48,$C48),FEST!$A$6:$M$133,13,FALSE),0)</f>
        <v>0</v>
      </c>
      <c r="BJ48" s="148">
        <f>_xlfn.IFNA(VLOOKUP(CONCATENATE($BJ$5,$B48,$C48),'DAR2'!$A$6:$M$133,13,FALSE),0)</f>
        <v>0</v>
      </c>
      <c r="BK48" s="148"/>
      <c r="BL48" s="148">
        <f>_xlfn.IFNA(VLOOKUP(CONCATENATE($BL$5,$B48,$C48),'OG3'!$A$6:$M$119,13,FALSE),0)</f>
        <v>0</v>
      </c>
      <c r="BM48" s="148">
        <f>_xlfn.IFNA(VLOOKUP(CONCATENATE($BM$5,$B48,$C48),'OG3'!$A$6:$M$119,13,FALSE),0)</f>
        <v>0</v>
      </c>
      <c r="BN48" s="148"/>
      <c r="BO48" s="148"/>
      <c r="BP48" s="354"/>
      <c r="BQ48" s="353"/>
      <c r="BR48" s="355"/>
      <c r="BS48" s="355"/>
      <c r="BT48" s="357"/>
      <c r="BU48" s="355"/>
      <c r="BV48" s="355"/>
      <c r="BW48" s="355"/>
      <c r="BX48" s="137"/>
    </row>
    <row r="49" spans="1:76" x14ac:dyDescent="0.25">
      <c r="A49" s="774"/>
      <c r="B49" s="142"/>
      <c r="C49" s="149"/>
      <c r="D49" s="143"/>
      <c r="E49" s="143"/>
      <c r="F49" s="150"/>
      <c r="G49" s="146"/>
      <c r="H49" s="144"/>
      <c r="I49" s="145"/>
      <c r="J49" s="146"/>
      <c r="K49" s="147"/>
      <c r="L49" s="148"/>
      <c r="M49" s="148"/>
      <c r="N49" s="148">
        <f>_xlfn.IFNA(VLOOKUP(CONCATENATE($N$5,$B49,$C49),WEST!$A$6:$M$162,13,FALSE),0)</f>
        <v>0</v>
      </c>
      <c r="O49" s="148"/>
      <c r="P49" s="148">
        <f>_xlfn.IFNA(VLOOKUP(CONCATENATE($P$5,$B49,$C49),'MUR1'!$A$6:$M$133,13,FALSE),0)</f>
        <v>0</v>
      </c>
      <c r="Q49" s="148"/>
      <c r="R49" s="148">
        <f>_xlfn.IFNA(VLOOKUP(CONCATENATE($R$5,$B49,$C49),'MUR1'!$A$6:$M$133,13,FALSE),0)</f>
        <v>0</v>
      </c>
      <c r="S49" s="148">
        <v>0</v>
      </c>
      <c r="T49" s="148">
        <v>0</v>
      </c>
      <c r="U49" s="148"/>
      <c r="V49" s="148">
        <f>_xlfn.IFNA(VLOOKUP(CONCATENATE($V$5,$B49,$C49),CAPE!$A$6:$M$133,13,FALSE),0)</f>
        <v>0</v>
      </c>
      <c r="W49" s="148">
        <f>_xlfn.IFNA(VLOOKUP(CONCATENATE($W$5,$B49,$C49),'DAR1'!$A$6:$M$133,13,FALSE),0)</f>
        <v>0</v>
      </c>
      <c r="X49" s="148"/>
      <c r="Y49" s="148">
        <f>_xlfn.IFNA(VLOOKUP(CONCATENATE($Y$5,$B49,$C49),'SER2'!$A$6:$M$167,13,FALSE),0)</f>
        <v>0</v>
      </c>
      <c r="Z49" s="148"/>
      <c r="AA49" s="148">
        <f>_xlfn.IFNA(VLOOKUP(CONCATENATE($AA$5,$B49,$C49),'SER2'!$A$6:$M$234,13,FALSE),0)</f>
        <v>0</v>
      </c>
      <c r="AB49" s="148"/>
      <c r="AC49" s="148"/>
      <c r="AD49" s="148">
        <f>_xlfn.IFNA(VLOOKUP(CONCATENATE($AD$5,$B49,$C49),'ESP2'!$A$6:$M$125,13,FALSE),0)</f>
        <v>0</v>
      </c>
      <c r="AE49" s="148">
        <f>_xlfn.IFNA(VLOOKUP(CONCATENATE($AE$5,$B49,$C49),'ESP2'!$A$6:$M$125,13,FALSE),0)</f>
        <v>0</v>
      </c>
      <c r="AF49" s="148"/>
      <c r="AG49" s="148">
        <f>_xlfn.IFNA(VLOOKUP(CONCATENATE($AG$5,$B49,$C49),'SER1'!$A$6:$M$133,13,FALSE),0)</f>
        <v>0</v>
      </c>
      <c r="AH49" s="148"/>
      <c r="AI49" s="148">
        <f>_xlfn.IFNA(VLOOKUP(CONCATENATE($AI$5,$B49,$C49),'OG1'!$A$8:$M$942,13,FALSE),0)</f>
        <v>0</v>
      </c>
      <c r="AJ49" s="148">
        <f>_xlfn.IFNA(VLOOKUP(CONCATENATE($AJ$5,$B49,$C49),'OG1'!$A$8:$M$942,13,FALSE),0)</f>
        <v>0</v>
      </c>
      <c r="AK49" s="148">
        <f>_xlfn.IFNA(VLOOKUP(CONCATENATE($AK$5,$B49,$C49),'DRY1'!$A$8:$M$943,13,FALSE),0)</f>
        <v>0</v>
      </c>
      <c r="AL49" s="148">
        <f>_xlfn.IFNA(VLOOKUP(CONCATENATE($AL$5,$B49,$C49),'DRY1'!$A$8:$M$943,13,FALSE),0)</f>
        <v>0</v>
      </c>
      <c r="AM49" s="148">
        <f>_xlfn.IFNA(VLOOKUP(CONCATENATE($AM$5,$B49,$C49),'BAL3'!$A$6:$M$135,13,FALSE),0)</f>
        <v>0</v>
      </c>
      <c r="AN49" s="148">
        <f>_xlfn.IFNA(VLOOKUP(CONCATENATE($AN$5,$B49,$C49),'BAL3'!$A$6:$M$135,13,FALSE),0)</f>
        <v>0</v>
      </c>
      <c r="AO49" s="148">
        <f>_xlfn.IFNA(VLOOKUP(CONCATENATE($AO$5,$B49,$C49),'OG2'!$A$6:$M$499,13,FALSE),0)</f>
        <v>0</v>
      </c>
      <c r="AP49" s="148">
        <f>_xlfn.IFNA(VLOOKUP(CONCATENATE($AP$5,$B49,$C49),'OG2'!$A$6:$M$499,13,FALSE),0)</f>
        <v>0</v>
      </c>
      <c r="AQ49" s="148">
        <f>_xlfn.IFNA(VLOOKUP(CONCATENATE($AQ$5,$B49,$C49),SC!$A$6:$M$500,13,FALSE),0)</f>
        <v>0</v>
      </c>
      <c r="AR49" s="148">
        <f>_xlfn.IFNA(VLOOKUP(CONCATENATE($AR$5,$B49,$C49),SC!$A$6:$M$500,13,FALSE),0)</f>
        <v>0</v>
      </c>
      <c r="AS49" s="148">
        <f>_xlfn.IFNA(VLOOKUP(CONCATENATE($AS$5,$B49,$C49),'SER3'!$A$6:$M$500,13,FALSE),0)</f>
        <v>0</v>
      </c>
      <c r="AT49" s="148"/>
      <c r="AU49" s="148"/>
      <c r="AV49" s="148">
        <f>_xlfn.IFNA(VLOOKUP(CONCATENATE($LW$5,$B49,$C49),'SER3'!$A$6:$M$500,13,FALSE),0)</f>
        <v>0</v>
      </c>
      <c r="AW49" s="148"/>
      <c r="AX49" s="148"/>
      <c r="AY49" s="148"/>
      <c r="AZ49" s="148">
        <f>_xlfn.IFNA(VLOOKUP(CONCATENATE($AZ$5,$B49,$C49),'ESP3'!$A$6:$M$500,13,FALSE),0)</f>
        <v>0</v>
      </c>
      <c r="BA49" s="148">
        <f>_xlfn.IFNA(VLOOKUP(CONCATENATE($BA$5,$B49,$C49),SC!$A$6:$M$500,13,FALSE),0)</f>
        <v>0</v>
      </c>
      <c r="BB49" s="148"/>
      <c r="BC49" s="148"/>
      <c r="BD49" s="148"/>
      <c r="BE49" s="148"/>
      <c r="BF49" s="148">
        <f>_xlfn.IFNA(VLOOKUP(CONCATENATE($BF$5,$B49,$C49),'MUR2'!$A$6:$M$60,13,FALSE),0)</f>
        <v>0</v>
      </c>
      <c r="BG49" s="148">
        <f>_xlfn.IFNA(VLOOKUP(CONCATENATE($BG$5,$B49,$C49),'MUR2'!$A$6:$M$100,13,FALSE),0)</f>
        <v>0</v>
      </c>
      <c r="BH49" s="148">
        <f>_xlfn.IFNA(VLOOKUP(CONCATENATE($BH$5,$B49,$C49),FEST!$A$6:$M$135,13,FALSE),0)</f>
        <v>0</v>
      </c>
      <c r="BI49" s="148">
        <f>_xlfn.IFNA(VLOOKUP(CONCATENATE($BI$5,$B49,$C49),FEST!$A$6:$M$133,13,FALSE),0)</f>
        <v>0</v>
      </c>
      <c r="BJ49" s="148">
        <f>_xlfn.IFNA(VLOOKUP(CONCATENATE($BJ$5,$B49,$C49),'DAR2'!$A$6:$M$133,13,FALSE),0)</f>
        <v>0</v>
      </c>
      <c r="BK49" s="148"/>
      <c r="BL49" s="148">
        <f>_xlfn.IFNA(VLOOKUP(CONCATENATE($BL$5,$B49,$C49),'OG3'!$A$6:$M$119,13,FALSE),0)</f>
        <v>0</v>
      </c>
      <c r="BM49" s="148">
        <f>_xlfn.IFNA(VLOOKUP(CONCATENATE($BM$5,$B49,$C49),'OG3'!$A$6:$M$119,13,FALSE),0)</f>
        <v>0</v>
      </c>
      <c r="BN49" s="148"/>
      <c r="BO49" s="148"/>
      <c r="BP49" s="354"/>
      <c r="BQ49" s="353"/>
      <c r="BR49" s="355"/>
      <c r="BS49" s="355"/>
      <c r="BT49" s="357"/>
      <c r="BU49" s="355"/>
      <c r="BV49" s="355"/>
      <c r="BW49" s="355"/>
      <c r="BX49" s="137"/>
    </row>
    <row r="50" spans="1:76" x14ac:dyDescent="0.25">
      <c r="A50" s="774"/>
      <c r="B50" s="142"/>
      <c r="C50" s="149"/>
      <c r="D50" s="149"/>
      <c r="E50" s="149"/>
      <c r="F50" s="150"/>
      <c r="G50" s="146"/>
      <c r="H50" s="144"/>
      <c r="I50" s="145"/>
      <c r="J50" s="146"/>
      <c r="K50" s="147"/>
      <c r="L50" s="148"/>
      <c r="M50" s="148"/>
      <c r="N50" s="148">
        <f>_xlfn.IFNA(VLOOKUP(CONCATENATE($N$5,$B50,$C50),WEST!$A$6:$M$162,13,FALSE),0)</f>
        <v>0</v>
      </c>
      <c r="O50" s="148"/>
      <c r="P50" s="148">
        <f>_xlfn.IFNA(VLOOKUP(CONCATENATE($P$5,$B50,$C50),'MUR1'!$A$6:$M$133,13,FALSE),0)</f>
        <v>0</v>
      </c>
      <c r="Q50" s="148"/>
      <c r="R50" s="148">
        <f>_xlfn.IFNA(VLOOKUP(CONCATENATE($R$5,$B50,$C50),'MUR1'!$A$6:$M$133,13,FALSE),0)</f>
        <v>0</v>
      </c>
      <c r="S50" s="148">
        <v>0</v>
      </c>
      <c r="T50" s="148">
        <v>0</v>
      </c>
      <c r="U50" s="148"/>
      <c r="V50" s="148">
        <f>_xlfn.IFNA(VLOOKUP(CONCATENATE($V$5,$B50,$C50),CAPE!$A$6:$M$133,13,FALSE),0)</f>
        <v>0</v>
      </c>
      <c r="W50" s="148">
        <f>_xlfn.IFNA(VLOOKUP(CONCATENATE($W$5,$B50,$C50),'DAR1'!$A$6:$M$133,13,FALSE),0)</f>
        <v>0</v>
      </c>
      <c r="X50" s="148"/>
      <c r="Y50" s="148">
        <f>_xlfn.IFNA(VLOOKUP(CONCATENATE($Y$5,$B50,$C50),'SER2'!$A$6:$M$167,13,FALSE),0)</f>
        <v>0</v>
      </c>
      <c r="Z50" s="148"/>
      <c r="AA50" s="148">
        <f>_xlfn.IFNA(VLOOKUP(CONCATENATE($AA$5,$B50,$C50),'SER2'!$A$6:$M$234,13,FALSE),0)</f>
        <v>0</v>
      </c>
      <c r="AB50" s="148"/>
      <c r="AC50" s="148"/>
      <c r="AD50" s="148">
        <f>_xlfn.IFNA(VLOOKUP(CONCATENATE($AD$5,$B50,$C50),'ESP2'!$A$6:$M$125,13,FALSE),0)</f>
        <v>0</v>
      </c>
      <c r="AE50" s="148">
        <f>_xlfn.IFNA(VLOOKUP(CONCATENATE($AE$5,$B50,$C50),'ESP2'!$A$6:$M$125,13,FALSE),0)</f>
        <v>0</v>
      </c>
      <c r="AF50" s="148"/>
      <c r="AG50" s="148">
        <f>_xlfn.IFNA(VLOOKUP(CONCATENATE($AG$5,$B50,$C50),'SER1'!$A$6:$M$133,13,FALSE),0)</f>
        <v>0</v>
      </c>
      <c r="AH50" s="148"/>
      <c r="AI50" s="148">
        <f>_xlfn.IFNA(VLOOKUP(CONCATENATE($AI$5,$B50,$C50),'OG1'!$A$8:$M$942,13,FALSE),0)</f>
        <v>0</v>
      </c>
      <c r="AJ50" s="148">
        <f>_xlfn.IFNA(VLOOKUP(CONCATENATE($AJ$5,$B50,$C50),'OG1'!$A$8:$M$942,13,FALSE),0)</f>
        <v>0</v>
      </c>
      <c r="AK50" s="148">
        <f>_xlfn.IFNA(VLOOKUP(CONCATENATE($AK$5,$B50,$C50),'DRY1'!$A$8:$M$943,13,FALSE),0)</f>
        <v>0</v>
      </c>
      <c r="AL50" s="148">
        <f>_xlfn.IFNA(VLOOKUP(CONCATENATE($AL$5,$B50,$C50),'DRY1'!$A$8:$M$943,13,FALSE),0)</f>
        <v>0</v>
      </c>
      <c r="AM50" s="148">
        <f>_xlfn.IFNA(VLOOKUP(CONCATENATE($AM$5,$B50,$C50),'BAL3'!$A$6:$M$135,13,FALSE),0)</f>
        <v>0</v>
      </c>
      <c r="AN50" s="148">
        <f>_xlfn.IFNA(VLOOKUP(CONCATENATE($AN$5,$B50,$C50),'BAL3'!$A$6:$M$135,13,FALSE),0)</f>
        <v>0</v>
      </c>
      <c r="AO50" s="148">
        <f>_xlfn.IFNA(VLOOKUP(CONCATENATE($AO$5,$B50,$C50),'OG2'!$A$6:$M$499,13,FALSE),0)</f>
        <v>0</v>
      </c>
      <c r="AP50" s="148">
        <f>_xlfn.IFNA(VLOOKUP(CONCATENATE($AP$5,$B50,$C50),'OG2'!$A$6:$M$499,13,FALSE),0)</f>
        <v>0</v>
      </c>
      <c r="AQ50" s="148">
        <f>_xlfn.IFNA(VLOOKUP(CONCATENATE($AQ$5,$B50,$C50),SC!$A$6:$M$500,13,FALSE),0)</f>
        <v>0</v>
      </c>
      <c r="AR50" s="148">
        <f>_xlfn.IFNA(VLOOKUP(CONCATENATE($AR$5,$B50,$C50),SC!$A$6:$M$500,13,FALSE),0)</f>
        <v>0</v>
      </c>
      <c r="AS50" s="148">
        <f>_xlfn.IFNA(VLOOKUP(CONCATENATE($AS$5,$B50,$C50),'SER3'!$A$6:$M$500,13,FALSE),0)</f>
        <v>0</v>
      </c>
      <c r="AT50" s="148"/>
      <c r="AU50" s="148"/>
      <c r="AV50" s="148">
        <f>_xlfn.IFNA(VLOOKUP(CONCATENATE($LW$5,$B50,$C50),'SER3'!$A$6:$M$500,13,FALSE),0)</f>
        <v>0</v>
      </c>
      <c r="AW50" s="148"/>
      <c r="AX50" s="148"/>
      <c r="AY50" s="148"/>
      <c r="AZ50" s="148">
        <f>_xlfn.IFNA(VLOOKUP(CONCATENATE($AZ$5,$B50,$C50),'ESP3'!$A$6:$M$500,13,FALSE),0)</f>
        <v>0</v>
      </c>
      <c r="BA50" s="148">
        <f>_xlfn.IFNA(VLOOKUP(CONCATENATE($BA$5,$B50,$C50),SC!$A$6:$M$500,13,FALSE),0)</f>
        <v>0</v>
      </c>
      <c r="BB50" s="148"/>
      <c r="BC50" s="148"/>
      <c r="BD50" s="148"/>
      <c r="BE50" s="148"/>
      <c r="BF50" s="148">
        <f>_xlfn.IFNA(VLOOKUP(CONCATENATE($BF$5,$B50,$C50),'MUR2'!$A$6:$M$60,13,FALSE),0)</f>
        <v>0</v>
      </c>
      <c r="BG50" s="148">
        <f>_xlfn.IFNA(VLOOKUP(CONCATENATE($BG$5,$B50,$C50),'MUR2'!$A$6:$M$100,13,FALSE),0)</f>
        <v>0</v>
      </c>
      <c r="BH50" s="148">
        <f>_xlfn.IFNA(VLOOKUP(CONCATENATE($BH$5,$B50,$C50),FEST!$A$6:$M$135,13,FALSE),0)</f>
        <v>0</v>
      </c>
      <c r="BI50" s="148">
        <f>_xlfn.IFNA(VLOOKUP(CONCATENATE($BI$5,$B50,$C50),FEST!$A$6:$M$133,13,FALSE),0)</f>
        <v>0</v>
      </c>
      <c r="BJ50" s="148">
        <f>_xlfn.IFNA(VLOOKUP(CONCATENATE($BJ$5,$B50,$C50),'DAR2'!$A$6:$M$133,13,FALSE),0)</f>
        <v>0</v>
      </c>
      <c r="BK50" s="148"/>
      <c r="BL50" s="148">
        <f>_xlfn.IFNA(VLOOKUP(CONCATENATE($BL$5,$B50,$C50),'OG3'!$A$6:$M$119,13,FALSE),0)</f>
        <v>0</v>
      </c>
      <c r="BM50" s="148">
        <f>_xlfn.IFNA(VLOOKUP(CONCATENATE($BM$5,$B50,$C50),'OG3'!$A$6:$M$119,13,FALSE),0)</f>
        <v>0</v>
      </c>
      <c r="BN50" s="148"/>
      <c r="BO50" s="148"/>
      <c r="BP50" s="354"/>
      <c r="BQ50" s="353"/>
      <c r="BR50" s="355"/>
      <c r="BS50" s="355"/>
      <c r="BT50" s="357"/>
      <c r="BU50" s="355"/>
      <c r="BV50" s="355"/>
      <c r="BW50" s="355"/>
      <c r="BX50" s="137"/>
    </row>
    <row r="51" spans="1:76" ht="14.4" thickBot="1" x14ac:dyDescent="0.3">
      <c r="A51" s="774"/>
      <c r="B51" s="151"/>
      <c r="C51" s="152"/>
      <c r="D51" s="152"/>
      <c r="E51" s="152"/>
      <c r="F51" s="153"/>
      <c r="G51" s="154"/>
      <c r="H51" s="155"/>
      <c r="I51" s="156"/>
      <c r="J51" s="154"/>
      <c r="K51" s="147"/>
      <c r="L51" s="148"/>
      <c r="M51" s="148"/>
      <c r="N51" s="148">
        <f>_xlfn.IFNA(VLOOKUP(CONCATENATE($N$5,$B51,$C51),WEST!$A$6:$M$162,13,FALSE),0)</f>
        <v>0</v>
      </c>
      <c r="O51" s="148"/>
      <c r="P51" s="148">
        <f>_xlfn.IFNA(VLOOKUP(CONCATENATE($P$5,$B51,$C51),'MUR1'!$A$6:$M$133,13,FALSE),0)</f>
        <v>0</v>
      </c>
      <c r="Q51" s="148"/>
      <c r="R51" s="148">
        <f>_xlfn.IFNA(VLOOKUP(CONCATENATE($R$5,$B51,$C51),'MUR1'!$A$6:$M$133,13,FALSE),0)</f>
        <v>0</v>
      </c>
      <c r="S51" s="148">
        <v>0</v>
      </c>
      <c r="T51" s="148">
        <v>0</v>
      </c>
      <c r="U51" s="148"/>
      <c r="V51" s="148">
        <f>_xlfn.IFNA(VLOOKUP(CONCATENATE($V$5,$B51,$C51),CAPE!$A$6:$M$133,13,FALSE),0)</f>
        <v>0</v>
      </c>
      <c r="W51" s="148">
        <f>_xlfn.IFNA(VLOOKUP(CONCATENATE($W$5,$B51,$C51),'DAR1'!$A$6:$M$133,13,FALSE),0)</f>
        <v>0</v>
      </c>
      <c r="X51" s="148"/>
      <c r="Y51" s="148">
        <f>_xlfn.IFNA(VLOOKUP(CONCATENATE($Y$5,$B51,$C51),'SER2'!$A$6:$M$167,13,FALSE),0)</f>
        <v>0</v>
      </c>
      <c r="Z51" s="148"/>
      <c r="AA51" s="148">
        <f>_xlfn.IFNA(VLOOKUP(CONCATENATE($AA$5,$B51,$C51),'SER2'!$A$6:$M$234,13,FALSE),0)</f>
        <v>0</v>
      </c>
      <c r="AB51" s="148"/>
      <c r="AC51" s="148"/>
      <c r="AD51" s="148">
        <f>_xlfn.IFNA(VLOOKUP(CONCATENATE($AD$5,$B51,$C51),'ESP2'!$A$6:$M$125,13,FALSE),0)</f>
        <v>0</v>
      </c>
      <c r="AE51" s="148">
        <f>_xlfn.IFNA(VLOOKUP(CONCATENATE($AE$5,$B51,$C51),'ESP2'!$A$6:$M$125,13,FALSE),0)</f>
        <v>0</v>
      </c>
      <c r="AF51" s="148"/>
      <c r="AG51" s="148">
        <f>_xlfn.IFNA(VLOOKUP(CONCATENATE($AG$5,$B51,$C51),'SER1'!$A$6:$M$133,13,FALSE),0)</f>
        <v>0</v>
      </c>
      <c r="AH51" s="148"/>
      <c r="AI51" s="148">
        <f>_xlfn.IFNA(VLOOKUP(CONCATENATE($AI$5,$B51,$C51),'OG1'!$A$8:$M$942,13,FALSE),0)</f>
        <v>0</v>
      </c>
      <c r="AJ51" s="148">
        <f>_xlfn.IFNA(VLOOKUP(CONCATENATE($AJ$5,$B51,$C51),'OG1'!$A$8:$M$942,13,FALSE),0)</f>
        <v>0</v>
      </c>
      <c r="AK51" s="148">
        <f>_xlfn.IFNA(VLOOKUP(CONCATENATE($AK$5,$B51,$C51),'DRY1'!$A$8:$M$943,13,FALSE),0)</f>
        <v>0</v>
      </c>
      <c r="AL51" s="148">
        <f>_xlfn.IFNA(VLOOKUP(CONCATENATE($AL$5,$B51,$C51),'DRY1'!$A$8:$M$943,13,FALSE),0)</f>
        <v>0</v>
      </c>
      <c r="AM51" s="148">
        <f>_xlfn.IFNA(VLOOKUP(CONCATENATE($AM$5,$B51,$C51),'BAL3'!$A$6:$M$135,13,FALSE),0)</f>
        <v>0</v>
      </c>
      <c r="AN51" s="148">
        <f>_xlfn.IFNA(VLOOKUP(CONCATENATE($AN$5,$B51,$C51),'BAL3'!$A$6:$M$135,13,FALSE),0)</f>
        <v>0</v>
      </c>
      <c r="AO51" s="148">
        <f>_xlfn.IFNA(VLOOKUP(CONCATENATE($AO$5,$B51,$C51),'OG2'!$A$6:$M$499,13,FALSE),0)</f>
        <v>0</v>
      </c>
      <c r="AP51" s="148">
        <f>_xlfn.IFNA(VLOOKUP(CONCATENATE($AP$5,$B51,$C51),'OG2'!$A$6:$M$499,13,FALSE),0)</f>
        <v>0</v>
      </c>
      <c r="AQ51" s="148">
        <f>_xlfn.IFNA(VLOOKUP(CONCATENATE($AQ$5,$B51,$C51),SC!$A$6:$M$500,13,FALSE),0)</f>
        <v>0</v>
      </c>
      <c r="AR51" s="148">
        <f>_xlfn.IFNA(VLOOKUP(CONCATENATE($AR$5,$B51,$C51),SC!$A$6:$M$500,13,FALSE),0)</f>
        <v>0</v>
      </c>
      <c r="AS51" s="148">
        <f>_xlfn.IFNA(VLOOKUP(CONCATENATE($AS$5,$B51,$C51),'SER3'!$A$6:$M$500,13,FALSE),0)</f>
        <v>0</v>
      </c>
      <c r="AT51" s="148"/>
      <c r="AU51" s="148"/>
      <c r="AV51" s="148">
        <f>_xlfn.IFNA(VLOOKUP(CONCATENATE($LW$5,$B51,$C51),'SER3'!$A$6:$M$500,13,FALSE),0)</f>
        <v>0</v>
      </c>
      <c r="AW51" s="148"/>
      <c r="AX51" s="148"/>
      <c r="AY51" s="148"/>
      <c r="AZ51" s="148">
        <f>_xlfn.IFNA(VLOOKUP(CONCATENATE($AZ$5,$B51,$C51),'ESP3'!$A$6:$M$500,13,FALSE),0)</f>
        <v>0</v>
      </c>
      <c r="BA51" s="148">
        <f>_xlfn.IFNA(VLOOKUP(CONCATENATE($BA$5,$B51,$C51),SC!$A$6:$M$500,13,FALSE),0)</f>
        <v>0</v>
      </c>
      <c r="BB51" s="148"/>
      <c r="BC51" s="148"/>
      <c r="BD51" s="148"/>
      <c r="BE51" s="148"/>
      <c r="BF51" s="148">
        <f>_xlfn.IFNA(VLOOKUP(CONCATENATE($BF$5,$B51,$C51),'MUR2'!$A$6:$M$60,13,FALSE),0)</f>
        <v>0</v>
      </c>
      <c r="BG51" s="148">
        <f>_xlfn.IFNA(VLOOKUP(CONCATENATE($BG$5,$B51,$C51),'MUR2'!$A$6:$M$100,13,FALSE),0)</f>
        <v>0</v>
      </c>
      <c r="BH51" s="148">
        <f>_xlfn.IFNA(VLOOKUP(CONCATENATE($BH$5,$B51,$C51),FEST!$A$6:$M$135,13,FALSE),0)</f>
        <v>0</v>
      </c>
      <c r="BI51" s="148">
        <f>_xlfn.IFNA(VLOOKUP(CONCATENATE($BI$5,$B51,$C51),FEST!$A$6:$M$133,13,FALSE),0)</f>
        <v>0</v>
      </c>
      <c r="BJ51" s="148">
        <f>_xlfn.IFNA(VLOOKUP(CONCATENATE($BJ$5,$B51,$C51),'DAR2'!$A$6:$M$133,13,FALSE),0)</f>
        <v>0</v>
      </c>
      <c r="BK51" s="148"/>
      <c r="BL51" s="148">
        <f>_xlfn.IFNA(VLOOKUP(CONCATENATE($BL$5,$B51,$C51),'OG3'!$A$6:$M$119,13,FALSE),0)</f>
        <v>0</v>
      </c>
      <c r="BM51" s="148">
        <f>_xlfn.IFNA(VLOOKUP(CONCATENATE($BM$5,$B51,$C51),'OG3'!$A$6:$M$119,13,FALSE),0)</f>
        <v>0</v>
      </c>
      <c r="BN51" s="148"/>
      <c r="BO51" s="148"/>
      <c r="BP51" s="354"/>
      <c r="BQ51" s="353"/>
      <c r="BR51" s="355"/>
      <c r="BS51" s="355"/>
      <c r="BT51" s="357"/>
      <c r="BU51" s="355"/>
      <c r="BV51" s="355"/>
      <c r="BW51" s="355"/>
      <c r="BX51" s="137"/>
    </row>
    <row r="52" spans="1:76" ht="15.6" x14ac:dyDescent="0.25">
      <c r="A52" s="774"/>
      <c r="B52" s="136" t="s">
        <v>43</v>
      </c>
      <c r="C52" s="136"/>
      <c r="D52" s="136"/>
      <c r="E52" s="136" t="s">
        <v>43</v>
      </c>
      <c r="F52" s="137"/>
      <c r="G52" s="137"/>
      <c r="H52" s="137"/>
      <c r="I52" s="138"/>
      <c r="J52" s="13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613">
        <f>_xlfn.IFNA(VLOOKUP(CONCATENATE($AS$5,$B52,$C52),'SER3'!$A$6:$M$500,13,FALSE),0)</f>
        <v>0</v>
      </c>
      <c r="AT52" s="613"/>
      <c r="AU52" s="613"/>
      <c r="AV52" s="613">
        <f>_xlfn.IFNA(VLOOKUP(CONCATENATE($LW$5,$B52,$C52),'SER3'!$A$6:$M$500,13,FALSE),0)</f>
        <v>0</v>
      </c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7"/>
      <c r="BR52" s="137"/>
      <c r="BS52" s="137"/>
      <c r="BT52" s="137"/>
      <c r="BU52" s="137"/>
      <c r="BV52" s="137"/>
      <c r="BW52" s="137"/>
      <c r="BX52" s="137"/>
    </row>
    <row r="54" spans="1:76" x14ac:dyDescent="0.25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N54" s="4"/>
      <c r="BO54" s="4"/>
    </row>
    <row r="55" spans="1:76" x14ac:dyDescent="0.25">
      <c r="B55" s="29"/>
    </row>
    <row r="56" spans="1:76" x14ac:dyDescent="0.25">
      <c r="B56" s="29"/>
    </row>
    <row r="57" spans="1:76" x14ac:dyDescent="0.25">
      <c r="B57" s="29"/>
    </row>
    <row r="58" spans="1:76" x14ac:dyDescent="0.25">
      <c r="B58" s="29"/>
    </row>
    <row r="59" spans="1:76" x14ac:dyDescent="0.25">
      <c r="B59" s="29"/>
    </row>
    <row r="60" spans="1:76" x14ac:dyDescent="0.25">
      <c r="B60" s="29"/>
    </row>
    <row r="61" spans="1:76" x14ac:dyDescent="0.25">
      <c r="B61" s="29"/>
    </row>
    <row r="62" spans="1:76" x14ac:dyDescent="0.25">
      <c r="B62" s="29"/>
    </row>
    <row r="63" spans="1:76" x14ac:dyDescent="0.25">
      <c r="B63" s="29"/>
    </row>
    <row r="64" spans="1:76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</sheetData>
  <sortState xmlns:xlrd2="http://schemas.microsoft.com/office/spreadsheetml/2017/richdata2" ref="B6:J12">
    <sortCondition ref="J6:J12"/>
    <sortCondition descending="1" ref="I6:I12"/>
  </sortState>
  <mergeCells count="28">
    <mergeCell ref="A1:A52"/>
    <mergeCell ref="B1:B2"/>
    <mergeCell ref="C1:C2"/>
    <mergeCell ref="E1:E2"/>
    <mergeCell ref="F1:F2"/>
    <mergeCell ref="B3:B4"/>
    <mergeCell ref="C3:C4"/>
    <mergeCell ref="E3:E4"/>
    <mergeCell ref="F3:F4"/>
    <mergeCell ref="J1:J2"/>
    <mergeCell ref="I3:I4"/>
    <mergeCell ref="J3:J4"/>
    <mergeCell ref="Y1:Z2"/>
    <mergeCell ref="Y3:Z4"/>
    <mergeCell ref="O1:Q2"/>
    <mergeCell ref="O3:Q4"/>
    <mergeCell ref="U1:V2"/>
    <mergeCell ref="U3:V4"/>
    <mergeCell ref="G1:G2"/>
    <mergeCell ref="H1:H2"/>
    <mergeCell ref="H3:H4"/>
    <mergeCell ref="G3:G4"/>
    <mergeCell ref="I1:I2"/>
    <mergeCell ref="BV3:BW4"/>
    <mergeCell ref="BS3:BT4"/>
    <mergeCell ref="BU3:BU4"/>
    <mergeCell ref="AQ1:AR1"/>
    <mergeCell ref="AQ3:AV3"/>
  </mergeCells>
  <phoneticPr fontId="13" type="noConversion"/>
  <conditionalFormatting sqref="C1:D8 C11:D1048576">
    <cfRule type="duplicateValues" dxfId="284" priority="427"/>
  </conditionalFormatting>
  <conditionalFormatting sqref="C23:D28">
    <cfRule type="duplicateValues" dxfId="283" priority="426"/>
  </conditionalFormatting>
  <conditionalFormatting sqref="C29:D35">
    <cfRule type="duplicateValues" dxfId="282" priority="425"/>
  </conditionalFormatting>
  <conditionalFormatting sqref="C39:D44">
    <cfRule type="duplicateValues" dxfId="281" priority="424"/>
  </conditionalFormatting>
  <conditionalFormatting sqref="C45:D1048576 C1:D8 C36:D38 C11:D22">
    <cfRule type="duplicateValues" dxfId="280" priority="421"/>
  </conditionalFormatting>
  <conditionalFormatting sqref="K6:AP51 AW6:BP51">
    <cfRule type="cellIs" dxfId="279" priority="2" operator="lessThan">
      <formula>1</formula>
    </cfRule>
  </conditionalFormatting>
  <conditionalFormatting sqref="AQ6:AV6 AQ7:AR51 AS7:AV52">
    <cfRule type="cellIs" dxfId="27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16F1-4E38-402A-87C0-8388C42070F3}">
  <sheetPr codeName="Sheet38">
    <tabColor theme="7"/>
    <pageSetUpPr fitToPage="1"/>
  </sheetPr>
  <dimension ref="A1:BV146"/>
  <sheetViews>
    <sheetView zoomScale="80" zoomScaleNormal="80" zoomScaleSheetLayoutView="90" workbookViewId="0">
      <selection activeCell="C7" sqref="C7"/>
    </sheetView>
  </sheetViews>
  <sheetFormatPr defaultColWidth="14.44140625" defaultRowHeight="13.8" x14ac:dyDescent="0.25"/>
  <cols>
    <col min="1" max="1" width="4.44140625" style="4" bestFit="1" customWidth="1"/>
    <col min="2" max="2" width="19.88671875" style="5" bestFit="1" customWidth="1"/>
    <col min="3" max="3" width="21.88671875" style="5" bestFit="1" customWidth="1"/>
    <col min="4" max="4" width="21.88671875" style="5" customWidth="1"/>
    <col min="5" max="5" width="16.88671875" style="5" bestFit="1" customWidth="1"/>
    <col min="6" max="6" width="14.109375" style="4" bestFit="1" customWidth="1"/>
    <col min="7" max="7" width="6.5546875" style="4" bestFit="1" customWidth="1"/>
    <col min="8" max="8" width="9.109375" style="4" bestFit="1" customWidth="1"/>
    <col min="9" max="9" width="9" style="6" bestFit="1" customWidth="1"/>
    <col min="10" max="10" width="11.109375" style="2" bestFit="1" customWidth="1"/>
    <col min="11" max="11" width="8.6640625" style="2" bestFit="1" customWidth="1"/>
    <col min="12" max="12" width="9.88671875" style="2" bestFit="1" customWidth="1"/>
    <col min="13" max="13" width="9.44140625" style="2" bestFit="1" customWidth="1"/>
    <col min="14" max="14" width="7.6640625" style="2" bestFit="1" customWidth="1"/>
    <col min="15" max="15" width="4.88671875" style="2" bestFit="1" customWidth="1"/>
    <col min="16" max="16" width="4.88671875" style="2" customWidth="1"/>
    <col min="17" max="17" width="6.109375" style="2" customWidth="1"/>
    <col min="18" max="18" width="8.5546875" style="2" bestFit="1" customWidth="1"/>
    <col min="19" max="19" width="8.33203125" style="2" bestFit="1" customWidth="1"/>
    <col min="20" max="21" width="9.6640625" style="2" bestFit="1" customWidth="1"/>
    <col min="22" max="22" width="9.6640625" style="2" customWidth="1"/>
    <col min="23" max="23" width="9.6640625" style="2" bestFit="1" customWidth="1"/>
    <col min="24" max="24" width="9.6640625" style="2" customWidth="1"/>
    <col min="25" max="25" width="7.88671875" style="2" bestFit="1" customWidth="1"/>
    <col min="26" max="26" width="7.88671875" style="2" customWidth="1"/>
    <col min="27" max="27" width="9.6640625" style="2" bestFit="1" customWidth="1"/>
    <col min="28" max="30" width="8.6640625" style="2" bestFit="1" customWidth="1"/>
    <col min="31" max="32" width="8.6640625" style="2" customWidth="1"/>
    <col min="33" max="33" width="10.44140625" style="2" bestFit="1" customWidth="1"/>
    <col min="34" max="34" width="10.44140625" style="2" customWidth="1"/>
    <col min="35" max="35" width="10.109375" style="2" bestFit="1" customWidth="1"/>
    <col min="36" max="36" width="9.6640625" style="2" bestFit="1" customWidth="1"/>
    <col min="37" max="38" width="9.6640625" style="2" customWidth="1"/>
    <col min="39" max="40" width="8.33203125" style="2" bestFit="1" customWidth="1"/>
    <col min="41" max="41" width="9.109375" style="2" bestFit="1" customWidth="1"/>
    <col min="42" max="42" width="9.6640625" style="2" bestFit="1" customWidth="1"/>
    <col min="43" max="43" width="9.109375" style="2" bestFit="1" customWidth="1"/>
    <col min="44" max="48" width="9.109375" style="2" customWidth="1"/>
    <col min="49" max="49" width="10.88671875" style="2" bestFit="1" customWidth="1"/>
    <col min="50" max="50" width="10.5546875" style="6" bestFit="1" customWidth="1"/>
    <col min="51" max="55" width="10.5546875" style="6" customWidth="1"/>
    <col min="56" max="56" width="10.109375" style="6" bestFit="1" customWidth="1"/>
    <col min="57" max="57" width="10.109375" style="6" customWidth="1"/>
    <col min="58" max="58" width="10.109375" style="2" bestFit="1" customWidth="1"/>
    <col min="59" max="60" width="10.109375" style="2" customWidth="1"/>
    <col min="61" max="61" width="9.109375" style="6" bestFit="1" customWidth="1"/>
    <col min="62" max="62" width="9.6640625" style="4" bestFit="1" customWidth="1"/>
    <col min="63" max="63" width="9.6640625" style="4" customWidth="1"/>
    <col min="64" max="65" width="8.6640625" style="2" bestFit="1" customWidth="1"/>
    <col min="66" max="66" width="12.5546875" style="4" bestFit="1" customWidth="1"/>
    <col min="67" max="67" width="9.109375" style="4" bestFit="1" customWidth="1"/>
    <col min="68" max="68" width="11" style="4" bestFit="1" customWidth="1"/>
    <col min="69" max="16384" width="14.44140625" style="4"/>
  </cols>
  <sheetData>
    <row r="1" spans="1:74" s="3" customFormat="1" ht="12.75" customHeight="1" x14ac:dyDescent="0.25">
      <c r="A1" s="774" t="s">
        <v>110</v>
      </c>
      <c r="B1" s="775" t="s">
        <v>1</v>
      </c>
      <c r="C1" s="775" t="s">
        <v>111</v>
      </c>
      <c r="D1" s="775" t="s">
        <v>74</v>
      </c>
      <c r="E1" s="775" t="s">
        <v>3</v>
      </c>
      <c r="F1" s="775" t="s">
        <v>4</v>
      </c>
      <c r="G1" s="763" t="s">
        <v>5</v>
      </c>
      <c r="H1" s="764" t="s">
        <v>6</v>
      </c>
      <c r="I1" s="766" t="s">
        <v>7</v>
      </c>
      <c r="J1" s="767" t="s">
        <v>8</v>
      </c>
      <c r="K1" s="507" t="s">
        <v>75</v>
      </c>
      <c r="L1" s="491" t="s">
        <v>504</v>
      </c>
      <c r="M1" s="490" t="s">
        <v>47</v>
      </c>
      <c r="N1" s="491" t="s">
        <v>45</v>
      </c>
      <c r="O1" s="759" t="s">
        <v>1112</v>
      </c>
      <c r="P1" s="760"/>
      <c r="Q1" s="770"/>
      <c r="R1" s="491" t="s">
        <v>50</v>
      </c>
      <c r="S1" s="490" t="s">
        <v>76</v>
      </c>
      <c r="T1" s="491" t="s">
        <v>77</v>
      </c>
      <c r="U1" s="759" t="s">
        <v>53</v>
      </c>
      <c r="V1" s="770"/>
      <c r="W1" s="505" t="s">
        <v>78</v>
      </c>
      <c r="X1" s="490" t="s">
        <v>79</v>
      </c>
      <c r="Y1" s="760" t="s">
        <v>52</v>
      </c>
      <c r="Z1" s="760"/>
      <c r="AA1" s="491" t="s">
        <v>80</v>
      </c>
      <c r="AB1" s="490" t="s">
        <v>81</v>
      </c>
      <c r="AC1" s="491" t="s">
        <v>82</v>
      </c>
      <c r="AD1" s="490" t="s">
        <v>83</v>
      </c>
      <c r="AE1" s="494" t="s">
        <v>9</v>
      </c>
      <c r="AF1" s="491" t="s">
        <v>62</v>
      </c>
      <c r="AG1" s="490" t="s">
        <v>84</v>
      </c>
      <c r="AH1" s="491" t="s">
        <v>69</v>
      </c>
      <c r="AI1" s="490" t="s">
        <v>71</v>
      </c>
      <c r="AJ1" s="491" t="s">
        <v>70</v>
      </c>
      <c r="AK1" s="490" t="s">
        <v>85</v>
      </c>
      <c r="AL1" s="491" t="s">
        <v>86</v>
      </c>
      <c r="AM1" s="490" t="s">
        <v>60</v>
      </c>
      <c r="AN1" s="491" t="s">
        <v>87</v>
      </c>
      <c r="AO1" s="492" t="s">
        <v>88</v>
      </c>
      <c r="AP1" s="493" t="s">
        <v>89</v>
      </c>
      <c r="AQ1" s="759" t="s">
        <v>56</v>
      </c>
      <c r="AR1" s="760"/>
      <c r="AS1" s="494" t="s">
        <v>917</v>
      </c>
      <c r="AT1" s="494"/>
      <c r="AU1" s="494"/>
      <c r="AV1" s="496" t="s">
        <v>918</v>
      </c>
      <c r="AW1" s="503"/>
      <c r="AX1" s="491"/>
      <c r="AY1" s="505"/>
      <c r="AZ1" s="490"/>
      <c r="BA1" s="494"/>
      <c r="BB1" s="491"/>
      <c r="BC1" s="505"/>
      <c r="BD1" s="490"/>
      <c r="BE1" s="491"/>
      <c r="BF1" s="490"/>
      <c r="BG1" s="491"/>
      <c r="BH1" s="505"/>
      <c r="BI1" s="505"/>
      <c r="BJ1" s="490"/>
      <c r="BK1" s="491"/>
      <c r="BL1" s="490"/>
      <c r="BM1" s="491"/>
      <c r="BN1" s="505"/>
      <c r="BO1" s="490"/>
      <c r="BP1" s="491"/>
      <c r="BQ1" s="490"/>
      <c r="BR1" s="496"/>
      <c r="BS1" s="505"/>
      <c r="BT1" s="490"/>
      <c r="BU1" s="491"/>
      <c r="BV1" s="133"/>
    </row>
    <row r="2" spans="1:74" s="3" customFormat="1" ht="13.95" customHeight="1" x14ac:dyDescent="0.25">
      <c r="A2" s="774"/>
      <c r="B2" s="776"/>
      <c r="C2" s="776"/>
      <c r="D2" s="776"/>
      <c r="E2" s="776"/>
      <c r="F2" s="776"/>
      <c r="G2" s="763"/>
      <c r="H2" s="765"/>
      <c r="I2" s="763"/>
      <c r="J2" s="768"/>
      <c r="K2" s="508"/>
      <c r="L2" s="493"/>
      <c r="M2" s="492"/>
      <c r="N2" s="493"/>
      <c r="O2" s="771"/>
      <c r="P2" s="769"/>
      <c r="Q2" s="772"/>
      <c r="R2" s="493"/>
      <c r="S2" s="492"/>
      <c r="T2" s="493"/>
      <c r="U2" s="771"/>
      <c r="V2" s="772"/>
      <c r="W2" s="506"/>
      <c r="X2" s="492"/>
      <c r="Y2" s="769"/>
      <c r="Z2" s="769"/>
      <c r="AA2" s="493"/>
      <c r="AB2" s="492"/>
      <c r="AC2" s="493"/>
      <c r="AD2" s="492"/>
      <c r="AE2" s="495"/>
      <c r="AF2" s="493"/>
      <c r="AG2" s="492"/>
      <c r="AH2" s="493"/>
      <c r="AI2" s="492"/>
      <c r="AJ2" s="493"/>
      <c r="AK2" s="492"/>
      <c r="AL2" s="493"/>
      <c r="AM2" s="492"/>
      <c r="AN2" s="493"/>
      <c r="AO2" s="492"/>
      <c r="AP2" s="493"/>
      <c r="AQ2" s="492"/>
      <c r="AR2" s="495"/>
      <c r="AS2" s="495"/>
      <c r="AT2" s="495"/>
      <c r="AU2" s="495"/>
      <c r="AV2" s="497"/>
      <c r="AW2" s="504"/>
      <c r="AX2" s="493"/>
      <c r="AY2" s="506"/>
      <c r="AZ2" s="492"/>
      <c r="BA2" s="495"/>
      <c r="BB2" s="493"/>
      <c r="BC2" s="506"/>
      <c r="BD2" s="492"/>
      <c r="BE2" s="493"/>
      <c r="BF2" s="492"/>
      <c r="BG2" s="493"/>
      <c r="BH2" s="506"/>
      <c r="BI2" s="506"/>
      <c r="BJ2" s="492"/>
      <c r="BK2" s="493"/>
      <c r="BL2" s="492"/>
      <c r="BM2" s="493"/>
      <c r="BN2" s="506"/>
      <c r="BO2" s="492"/>
      <c r="BP2" s="493"/>
      <c r="BQ2" s="492"/>
      <c r="BR2" s="497"/>
      <c r="BS2" s="506"/>
      <c r="BT2" s="492"/>
      <c r="BU2" s="493"/>
      <c r="BV2" s="133"/>
    </row>
    <row r="3" spans="1:74" s="3" customFormat="1" ht="15.75" customHeight="1" x14ac:dyDescent="0.25">
      <c r="A3" s="774"/>
      <c r="B3" s="776" t="s">
        <v>30</v>
      </c>
      <c r="C3" s="776" t="s">
        <v>31</v>
      </c>
      <c r="D3" s="776" t="s">
        <v>90</v>
      </c>
      <c r="E3" s="776" t="s">
        <v>32</v>
      </c>
      <c r="F3" s="776" t="s">
        <v>33</v>
      </c>
      <c r="G3" s="763" t="s">
        <v>34</v>
      </c>
      <c r="H3" s="765" t="s">
        <v>35</v>
      </c>
      <c r="I3" s="763" t="s">
        <v>36</v>
      </c>
      <c r="J3" s="768" t="s">
        <v>37</v>
      </c>
      <c r="K3" s="512">
        <v>45305</v>
      </c>
      <c r="L3" s="489">
        <v>45340</v>
      </c>
      <c r="M3" s="488">
        <v>45346</v>
      </c>
      <c r="N3" s="489">
        <v>45347</v>
      </c>
      <c r="O3" s="761">
        <v>45348</v>
      </c>
      <c r="P3" s="762"/>
      <c r="Q3" s="773"/>
      <c r="R3" s="489">
        <v>45361</v>
      </c>
      <c r="S3" s="488">
        <v>45367</v>
      </c>
      <c r="T3" s="489">
        <v>45368</v>
      </c>
      <c r="U3" s="761">
        <v>45383</v>
      </c>
      <c r="V3" s="773"/>
      <c r="W3" s="511">
        <v>45388</v>
      </c>
      <c r="X3" s="488">
        <v>45395</v>
      </c>
      <c r="Y3" s="762">
        <v>45403</v>
      </c>
      <c r="Z3" s="762"/>
      <c r="AA3" s="489">
        <v>45417</v>
      </c>
      <c r="AB3" s="488">
        <v>45423</v>
      </c>
      <c r="AC3" s="489">
        <v>45459</v>
      </c>
      <c r="AD3" s="488">
        <v>45473</v>
      </c>
      <c r="AE3" s="498">
        <v>45480</v>
      </c>
      <c r="AF3" s="489">
        <v>45494</v>
      </c>
      <c r="AG3" s="488">
        <v>45515</v>
      </c>
      <c r="AH3" s="489">
        <v>45536</v>
      </c>
      <c r="AI3" s="488">
        <v>45542</v>
      </c>
      <c r="AJ3" s="489">
        <v>45550</v>
      </c>
      <c r="AK3" s="488">
        <v>45563</v>
      </c>
      <c r="AL3" s="489">
        <v>45563</v>
      </c>
      <c r="AM3" s="488">
        <v>45565</v>
      </c>
      <c r="AN3" s="489">
        <v>45575</v>
      </c>
      <c r="AO3" s="500">
        <v>45591</v>
      </c>
      <c r="AP3" s="501">
        <v>45599</v>
      </c>
      <c r="AQ3" s="761" t="s">
        <v>91</v>
      </c>
      <c r="AR3" s="762"/>
      <c r="AS3" s="762"/>
      <c r="AT3" s="762"/>
      <c r="AU3" s="762"/>
      <c r="AV3" s="757"/>
      <c r="AW3" s="502"/>
      <c r="AX3" s="489"/>
      <c r="AY3" s="511"/>
      <c r="AZ3" s="488"/>
      <c r="BA3" s="498"/>
      <c r="BB3" s="489"/>
      <c r="BC3" s="511"/>
      <c r="BD3" s="488"/>
      <c r="BE3" s="489"/>
      <c r="BF3" s="488"/>
      <c r="BG3" s="489"/>
      <c r="BH3" s="511"/>
      <c r="BI3" s="511"/>
      <c r="BJ3" s="488"/>
      <c r="BK3" s="489"/>
      <c r="BL3" s="488"/>
      <c r="BM3" s="489"/>
      <c r="BN3" s="511"/>
      <c r="BO3" s="488"/>
      <c r="BP3" s="489"/>
      <c r="BQ3" s="488"/>
      <c r="BR3" s="499"/>
      <c r="BS3" s="511"/>
      <c r="BT3" s="488"/>
      <c r="BU3" s="489"/>
      <c r="BV3" s="133"/>
    </row>
    <row r="4" spans="1:74" s="2" customFormat="1" ht="12.75" customHeight="1" x14ac:dyDescent="0.25">
      <c r="A4" s="774"/>
      <c r="B4" s="776" t="s">
        <v>30</v>
      </c>
      <c r="C4" s="776"/>
      <c r="D4" s="776"/>
      <c r="E4" s="776"/>
      <c r="F4" s="776"/>
      <c r="G4" s="763"/>
      <c r="H4" s="765"/>
      <c r="I4" s="763"/>
      <c r="J4" s="768"/>
      <c r="K4" s="512"/>
      <c r="L4" s="489"/>
      <c r="M4" s="488"/>
      <c r="N4" s="489"/>
      <c r="O4" s="488"/>
      <c r="P4" s="498"/>
      <c r="Q4" s="489"/>
      <c r="R4" s="489"/>
      <c r="S4" s="488"/>
      <c r="T4" s="489"/>
      <c r="U4" s="761"/>
      <c r="V4" s="773"/>
      <c r="W4" s="511"/>
      <c r="X4" s="488"/>
      <c r="Y4" s="762"/>
      <c r="Z4" s="762"/>
      <c r="AA4" s="489"/>
      <c r="AB4" s="488"/>
      <c r="AC4" s="489"/>
      <c r="AD4" s="488"/>
      <c r="AE4" s="498"/>
      <c r="AF4" s="489"/>
      <c r="AG4" s="488"/>
      <c r="AH4" s="489"/>
      <c r="AI4" s="488"/>
      <c r="AJ4" s="489"/>
      <c r="AK4" s="488"/>
      <c r="AL4" s="489"/>
      <c r="AM4" s="488"/>
      <c r="AN4" s="489"/>
      <c r="AO4" s="500"/>
      <c r="AP4" s="501"/>
      <c r="AQ4" s="488"/>
      <c r="AR4" s="498"/>
      <c r="AS4" s="498"/>
      <c r="AT4" s="498"/>
      <c r="AU4" s="498"/>
      <c r="AV4" s="499"/>
      <c r="AW4" s="502"/>
      <c r="AX4" s="489"/>
      <c r="AY4" s="511"/>
      <c r="AZ4" s="488"/>
      <c r="BA4" s="498"/>
      <c r="BB4" s="489"/>
      <c r="BC4" s="511"/>
      <c r="BD4" s="488"/>
      <c r="BE4" s="489"/>
      <c r="BF4" s="488"/>
      <c r="BG4" s="489"/>
      <c r="BH4" s="511"/>
      <c r="BI4" s="511"/>
      <c r="BJ4" s="488"/>
      <c r="BK4" s="489"/>
      <c r="BL4" s="488"/>
      <c r="BM4" s="489"/>
      <c r="BN4" s="511"/>
      <c r="BO4" s="488"/>
      <c r="BP4" s="489"/>
      <c r="BQ4" s="488"/>
      <c r="BR4" s="499"/>
      <c r="BS4" s="511"/>
      <c r="BT4" s="488"/>
      <c r="BU4" s="489"/>
      <c r="BV4" s="134"/>
    </row>
    <row r="5" spans="1:74" s="2" customFormat="1" ht="16.2" thickBot="1" x14ac:dyDescent="0.3">
      <c r="A5" s="774"/>
      <c r="B5" s="135"/>
      <c r="C5" s="135"/>
      <c r="D5" s="135"/>
      <c r="E5" s="135"/>
      <c r="F5" s="133"/>
      <c r="G5" s="134"/>
      <c r="H5" s="303" t="s">
        <v>38</v>
      </c>
      <c r="I5" s="304" t="s">
        <v>36</v>
      </c>
      <c r="J5" s="305" t="s">
        <v>39</v>
      </c>
      <c r="K5" s="216" t="s">
        <v>112</v>
      </c>
      <c r="L5" s="217" t="s">
        <v>112</v>
      </c>
      <c r="M5" s="216" t="s">
        <v>112</v>
      </c>
      <c r="N5" s="217" t="s">
        <v>112</v>
      </c>
      <c r="O5" s="216" t="s">
        <v>112</v>
      </c>
      <c r="P5" s="603" t="s">
        <v>92</v>
      </c>
      <c r="Q5" s="603" t="s">
        <v>800</v>
      </c>
      <c r="R5" s="603" t="s">
        <v>112</v>
      </c>
      <c r="S5" s="216" t="s">
        <v>112</v>
      </c>
      <c r="T5" s="217" t="s">
        <v>112</v>
      </c>
      <c r="U5" s="216" t="s">
        <v>112</v>
      </c>
      <c r="V5" s="603" t="s">
        <v>92</v>
      </c>
      <c r="W5" s="217" t="s">
        <v>112</v>
      </c>
      <c r="X5" s="216" t="s">
        <v>112</v>
      </c>
      <c r="Y5" s="217" t="s">
        <v>112</v>
      </c>
      <c r="Z5" s="603" t="s">
        <v>800</v>
      </c>
      <c r="AA5" s="216" t="s">
        <v>112</v>
      </c>
      <c r="AB5" s="217" t="s">
        <v>112</v>
      </c>
      <c r="AC5" s="216" t="s">
        <v>92</v>
      </c>
      <c r="AD5" s="217" t="s">
        <v>112</v>
      </c>
      <c r="AE5" s="216" t="s">
        <v>112</v>
      </c>
      <c r="AF5" s="217" t="s">
        <v>112</v>
      </c>
      <c r="AG5" s="216" t="s">
        <v>112</v>
      </c>
      <c r="AH5" s="217" t="s">
        <v>112</v>
      </c>
      <c r="AI5" s="216" t="s">
        <v>112</v>
      </c>
      <c r="AJ5" s="217" t="s">
        <v>112</v>
      </c>
      <c r="AK5" s="216" t="s">
        <v>112</v>
      </c>
      <c r="AL5" s="217" t="s">
        <v>112</v>
      </c>
      <c r="AM5" s="216" t="s">
        <v>112</v>
      </c>
      <c r="AN5" s="217" t="s">
        <v>112</v>
      </c>
      <c r="AO5" s="216" t="s">
        <v>112</v>
      </c>
      <c r="AP5" s="217" t="s">
        <v>112</v>
      </c>
      <c r="AQ5" s="216" t="s">
        <v>112</v>
      </c>
      <c r="AR5" s="603" t="s">
        <v>92</v>
      </c>
      <c r="AS5" s="217" t="s">
        <v>112</v>
      </c>
      <c r="AT5" s="603" t="s">
        <v>92</v>
      </c>
      <c r="AU5" s="603" t="s">
        <v>112</v>
      </c>
      <c r="AV5" s="216" t="s">
        <v>92</v>
      </c>
      <c r="AW5" s="217" t="s">
        <v>112</v>
      </c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8"/>
      <c r="BP5" s="356"/>
      <c r="BQ5" s="390"/>
      <c r="BR5" s="390"/>
      <c r="BS5" s="390"/>
      <c r="BT5" s="390"/>
      <c r="BU5" s="390"/>
      <c r="BV5" s="134"/>
    </row>
    <row r="6" spans="1:74" s="3" customFormat="1" x14ac:dyDescent="0.25">
      <c r="A6" s="774"/>
      <c r="B6" s="707" t="s">
        <v>113</v>
      </c>
      <c r="C6" s="708" t="s">
        <v>114</v>
      </c>
      <c r="D6" s="708"/>
      <c r="E6" s="708" t="s">
        <v>115</v>
      </c>
      <c r="F6" s="709">
        <v>45380</v>
      </c>
      <c r="G6" s="722">
        <v>12</v>
      </c>
      <c r="H6" s="717">
        <f>COUNTIF(K6:CR6,"&gt;0")</f>
        <v>5</v>
      </c>
      <c r="I6" s="723">
        <f>SUM(K6:CR6)</f>
        <v>56</v>
      </c>
      <c r="J6" s="719">
        <f>RANK(I6,$I$6:$I$100)</f>
        <v>1</v>
      </c>
      <c r="K6" s="147">
        <f>_xlfn.IFNA(VLOOKUP(CONCATENATE($K$5,$B6,$C6),'ESP1'!$A$6:$M$500,13,FALSE),0)</f>
        <v>0</v>
      </c>
      <c r="L6" s="148">
        <f>_xlfn.IFNA(VLOOKUP(CONCATENATE($L$5,$B6,$C6),[1]CAPE!$A$6:$M$500,13,FALSE),0)</f>
        <v>0</v>
      </c>
      <c r="M6" s="148">
        <f>_xlfn.IFNA(VLOOKUP(CONCATENATE($M$5,$B6,$C6),'SER1'!$A$6:$M$500,13,FALSE),0)</f>
        <v>7</v>
      </c>
      <c r="N6" s="148">
        <f>_xlfn.IFNA(VLOOKUP(CONCATENATE($N$5,$B6,$C6),'MUR1'!$A$6:$M$500,13,FALSE),0)</f>
        <v>0</v>
      </c>
      <c r="O6" s="148">
        <f>_xlfn.IFNA(VLOOKUP(CONCATENATE($O$5,$B6,$C6),BAL!$A$6:$M$500,13,FALSE),0)</f>
        <v>0</v>
      </c>
      <c r="P6" s="148">
        <f>_xlfn.IFNA(VLOOKUP(CONCATENATE($P$5,$B6,$C6),BAL!$A$6:$M$500,13,FALSE),0)</f>
        <v>0</v>
      </c>
      <c r="Q6" s="148">
        <f>_xlfn.IFNA(VLOOKUP(CONCATENATE($Q$5,$B6,$C6),BAL!$A$6:$M$500,13,FALSE),0)</f>
        <v>0</v>
      </c>
      <c r="R6" s="148">
        <f>_xlfn.IFNA(VLOOKUP(CONCATENATE($R$5,$B6,$C6),'OG1'!$A$6:$M$500,13,FALSE),0)</f>
        <v>0</v>
      </c>
      <c r="S6" s="148">
        <f>_xlfn.IFNA(VLOOKUP(CONCATENATE($S$5,$B6,$C6),'DRY1'!$A$6:$M$500,13,FALSE),0)</f>
        <v>0</v>
      </c>
      <c r="T6" s="148">
        <f>_xlfn.IFNA(VLOOKUP(CONCATENATE($T$5,$B6,$C6),[2]hor1!$A$6:$M$500,13,FALSE),0)</f>
        <v>0</v>
      </c>
      <c r="U6" s="148">
        <f>_xlfn.IFNA(VLOOKUP(CONCATENATE($U$5,$B6,$C6),'SER2'!$A$6:$M$534,13,FALSE),0)</f>
        <v>0</v>
      </c>
      <c r="V6" s="148">
        <f>_xlfn.IFNA(VLOOKUP(CONCATENATE($V$5,$B6,$C6),'SER2'!$A$6:$M$534,13,FALSE),0)</f>
        <v>7</v>
      </c>
      <c r="W6" s="148">
        <f>_xlfn.IFNA(VLOOKUP(CONCATENATE($W$5,$B6,$C6),[3]DAR1!$A$6:$M$500,13,FALSE),0)</f>
        <v>0</v>
      </c>
      <c r="X6" s="148">
        <f>_xlfn.IFNA(VLOOKUP(CONCATENATE($X$5,$B6,$C6),BEV!$A$6:$M$500,13,FALSE),0)</f>
        <v>0</v>
      </c>
      <c r="Y6" s="148">
        <f>_xlfn.IFNA(VLOOKUP(CONCATENATE($Y$5,$B6,$C6),'OG2'!$A$6:$M$500,13,FALSE),0)</f>
        <v>0</v>
      </c>
      <c r="Z6" s="148">
        <f>_xlfn.IFNA(VLOOKUP(CONCATENATE($Z$5,$B6,$C6),'OG2'!$A$6:$M$500,13,FALSE),0)</f>
        <v>0</v>
      </c>
      <c r="AA6" s="148">
        <f>_xlfn.IFNA(VLOOKUP(CONCATENATE($AA$5,$B6,$C6),'LOG1'!$A$6:$M$500,13,FALSE),0)</f>
        <v>0</v>
      </c>
      <c r="AB6" s="148">
        <f>_xlfn.IFNA(VLOOKUP(CONCATENATE($AB$5,$B6,$C6),'DRY2'!$A$6:$M$500,13,FALSE),0)</f>
        <v>0</v>
      </c>
      <c r="AC6" s="148">
        <f>_xlfn.IFNA(VLOOKUP(CONCATENATE($AC$5,$B6,$C6),'CAP2'!$A$6:$M$500,13,FALSE),0)</f>
        <v>0</v>
      </c>
      <c r="AD6" s="148">
        <f>_xlfn.IFNA(VLOOKUP(CONCATENATE($AD$5,$B6,$C6),'ESP2'!$A$6:$M$500,13,FALSE),0)</f>
        <v>0</v>
      </c>
      <c r="AE6" s="148">
        <f>_xlfn.IFNA(VLOOKUP(CONCATENATE($AE$5,$B6,$C6),MR!$A$6:$M$468,13,FALSE),0)</f>
        <v>0</v>
      </c>
      <c r="AF6" s="148">
        <f>_xlfn.IFNA(VLOOKUP(CONCATENATE($AF$5,$B6,$C6),'OG3'!$A$6:$M$500,13,FALSE),0)</f>
        <v>0</v>
      </c>
      <c r="AG6" s="148">
        <f>_xlfn.IFNA(VLOOKUP(CONCATENATE($AG$5,$B6,$C6),WEST!$A$6:$M$500,13,FALSE),0)</f>
        <v>0</v>
      </c>
      <c r="AH6" s="148">
        <f>_xlfn.IFNA(VLOOKUP(CONCATENATE($AH$5,$B6,$C6),'SER3'!$A$6:$M$500,13,FALSE),0)</f>
        <v>0</v>
      </c>
      <c r="AI6" s="148">
        <f>_xlfn.IFNA(VLOOKUP(CONCATENATE($AI$5,$B6,$C6),[4]DARD2!$A$6:$M$500,13,FALSE),0)</f>
        <v>0</v>
      </c>
      <c r="AJ6" s="148">
        <f>_xlfn.IFNA(VLOOKUP(CONCATENATE($AJ$5,$B6,$C6),'MUR2'!$A$6:$M$500,13,FALSE),0)</f>
        <v>0</v>
      </c>
      <c r="AK6" s="148">
        <f>_xlfn.IFNA(VLOOKUP(CONCATENATE($AK$5,$B6,$C6),RAS!$A$7:$M$501,13,FALSE),0)</f>
        <v>0</v>
      </c>
      <c r="AL6" s="148">
        <f>_xlfn.IFNA(VLOOKUP(CONCATENATE($AL$5,$B6,$C6),'ESP3'!$A$6:$M$500,13,FALSE),0)</f>
        <v>0</v>
      </c>
      <c r="AM6" s="148">
        <f>_xlfn.IFNA(VLOOKUP(CONCATENATE($AM$5,$B6,$C6),FEST!$A$6:$M$500,13,FALSE),0)</f>
        <v>0</v>
      </c>
      <c r="AN6" s="148">
        <f>_xlfn.IFNA(VLOOKUP(CONCATENATE($AN$5,$B6,$C6),[5]HOR2!$A$6:$M$500,13,FALSE),0)</f>
        <v>0</v>
      </c>
      <c r="AO6" s="148">
        <f>_xlfn.IFNA(VLOOKUP(CONCATENATE($AO$5,$B6,$C6),[6]GIDG!$A$6:$M$500,13,FALSE),0)</f>
        <v>0</v>
      </c>
      <c r="AP6" s="148">
        <f>_xlfn.IFNA(VLOOKUP(CONCATENATE($AP$5,$B6,$C6),[7]cap3!$A$6:$M$500,13,FALSE),0)</f>
        <v>0</v>
      </c>
      <c r="AQ6" s="148">
        <f>_xlfn.IFNA(VLOOKUP(CONCATENATE($AQ$5,$B6,$C6),SC!$A$6:$M$500,13,FALSE),0)</f>
        <v>14</v>
      </c>
      <c r="AR6" s="148">
        <f>_xlfn.IFNA(VLOOKUP(CONCATENATE($AR$5,$B6,$C6),SC!$A$6:$M$500,13,FALSE),0)</f>
        <v>0</v>
      </c>
      <c r="AS6" s="148">
        <f>_xlfn.IFNA(VLOOKUP(CONCATENATE($AS$5,$B6,$C6),SCSAT!$A$6:$M$528,13,FALSE),0)</f>
        <v>0</v>
      </c>
      <c r="AT6" s="148">
        <f>_xlfn.IFNA(VLOOKUP(CONCATENATE($AT$5,$B6,$C6),SCSAT!$A$6:$M$528,13,FALSE),0)</f>
        <v>14</v>
      </c>
      <c r="AU6" s="148">
        <f>_xlfn.IFNA(VLOOKUP(CONCATENATE($AU$5,$B6,$C6),SCSUN!$A$6:$M$500,13,FALSE),0)</f>
        <v>14</v>
      </c>
      <c r="AV6" s="148">
        <f>_xlfn.IFNA(VLOOKUP(CONCATENATE($AV$5,$B6,$C6),SCSUN!$A$6:$M$500,13,FALSE),0)</f>
        <v>0</v>
      </c>
      <c r="AW6" s="148"/>
      <c r="AX6" s="148"/>
      <c r="AY6" s="148">
        <f>_xlfn.IFNA(VLOOKUP(CONCATENATE($AY$5,$B6,$C6),SC!$A$6:$M$500,13,FALSE),0)</f>
        <v>0</v>
      </c>
      <c r="AZ6" s="148">
        <f>_xlfn.IFNA(VLOOKUP(CONCATENATE($AZ$5,$B6,$C6),SCSAT!$A$6:$M$528,13,FALSE),0)</f>
        <v>0</v>
      </c>
      <c r="BA6" s="148">
        <f>_xlfn.IFNA(VLOOKUP(CONCATENATE($BA$5,$B6,$C6),SCSAT!$A$6:$M$528,13,FALSE),0)</f>
        <v>0</v>
      </c>
      <c r="BB6" s="148">
        <f>_xlfn.IFNA(VLOOKUP(CONCATENATE($BB$5,$B6,$C6),SCSAT!$A$6:$M$528,13,FALSE),0)</f>
        <v>0</v>
      </c>
      <c r="BC6" s="148">
        <f>_xlfn.IFNA(VLOOKUP(CONCATENATE($BC$5,$B6,$C6),SCSUN!$A$6:$M$500,13,FALSE),0)</f>
        <v>0</v>
      </c>
      <c r="BD6" s="148">
        <f>_xlfn.IFNA(VLOOKUP(CONCATENATE($BD$5,$B6,$C6),'MUR2'!$A$6:$M$60,13,FALSE),0)</f>
        <v>0</v>
      </c>
      <c r="BE6" s="148">
        <f>_xlfn.IFNA(VLOOKUP(CONCATENATE($BE$5,$B6,$C6),'MUR2'!$A$6:$M$100,13,FALSE),0)</f>
        <v>0</v>
      </c>
      <c r="BF6" s="148">
        <f>_xlfn.IFNA(VLOOKUP(CONCATENATE($BF$5,$B6,$C6),FEST!$A$6:$M$135,13,FALSE),0)</f>
        <v>0</v>
      </c>
      <c r="BG6" s="148">
        <f>_xlfn.IFNA(VLOOKUP(CONCATENATE($BG$5,$B6,$C6),FEST!$A$6:$M$133,13,FALSE),0)</f>
        <v>0</v>
      </c>
      <c r="BH6" s="148">
        <f>_xlfn.IFNA(VLOOKUP(CONCATENATE($BH$5,$B6,$C6),'DAR2'!$A$6:$M$133,13,FALSE),0)</f>
        <v>0</v>
      </c>
      <c r="BI6" s="148">
        <f>_xlfn.IFNA(VLOOKUP(CONCATENATE($BI$5,$B6,$C6),'CAP2'!$A$6:$M$135,13,FALSE),0)</f>
        <v>0</v>
      </c>
      <c r="BJ6" s="148">
        <f>_xlfn.IFNA(VLOOKUP(CONCATENATE($BJ$5,$B6,$C6),'OG3'!$A$6:$M$119,13,FALSE),0)</f>
        <v>0</v>
      </c>
      <c r="BK6" s="148">
        <f>_xlfn.IFNA(VLOOKUP(CONCATENATE($BK$5,$B6,$C6),'OG3'!$A$6:$M$119,13,FALSE),0)</f>
        <v>0</v>
      </c>
      <c r="BL6" s="148"/>
      <c r="BM6" s="148"/>
      <c r="BN6" s="148"/>
      <c r="BO6" s="354"/>
      <c r="BP6" s="353"/>
      <c r="BQ6" s="355"/>
      <c r="BR6" s="355"/>
      <c r="BS6" s="355"/>
      <c r="BT6" s="355"/>
      <c r="BU6" s="355"/>
      <c r="BV6" s="133"/>
    </row>
    <row r="7" spans="1:74" s="3" customFormat="1" x14ac:dyDescent="0.25">
      <c r="A7" s="774"/>
      <c r="B7" s="713" t="s">
        <v>582</v>
      </c>
      <c r="C7" s="714" t="s">
        <v>100</v>
      </c>
      <c r="D7" s="714"/>
      <c r="E7" s="714" t="s">
        <v>99</v>
      </c>
      <c r="F7" s="715">
        <v>45366</v>
      </c>
      <c r="G7" s="724">
        <v>18</v>
      </c>
      <c r="H7" s="717">
        <f>COUNTIF(K7:CR7,"&gt;0")</f>
        <v>4</v>
      </c>
      <c r="I7" s="718">
        <f>SUM(K7:CR7)</f>
        <v>39</v>
      </c>
      <c r="J7" s="719">
        <f>RANK(I7,$I$6:$I$100)</f>
        <v>2</v>
      </c>
      <c r="K7" s="147">
        <f>_xlfn.IFNA(VLOOKUP(CONCATENATE($K$5,$B7,$C7),'ESP1'!$A$6:$M$500,13,FALSE),0)</f>
        <v>0</v>
      </c>
      <c r="L7" s="148">
        <f>_xlfn.IFNA(VLOOKUP(CONCATENATE($L$5,$B7,$C7),[1]CAPE!$A$6:$M$500,13,FALSE),0)</f>
        <v>0</v>
      </c>
      <c r="M7" s="148">
        <f>_xlfn.IFNA(VLOOKUP(CONCATENATE($M$5,$B7,$C7),'SER1'!$A$6:$M$500,13,FALSE),0)</f>
        <v>0</v>
      </c>
      <c r="N7" s="148">
        <f>_xlfn.IFNA(VLOOKUP(CONCATENATE($N$5,$B7,$C7),'MUR1'!$A$6:$M$500,13,FALSE),0)</f>
        <v>0</v>
      </c>
      <c r="O7" s="148">
        <f>_xlfn.IFNA(VLOOKUP(CONCATENATE($O$5,$B7,$C7),BAL!$A$6:$M$500,13,FALSE),0)</f>
        <v>0</v>
      </c>
      <c r="P7" s="148">
        <f>_xlfn.IFNA(VLOOKUP(CONCATENATE($P$5,$B7,$C7),BAL!$A$6:$M$500,13,FALSE),0)</f>
        <v>0</v>
      </c>
      <c r="Q7" s="148">
        <f>_xlfn.IFNA(VLOOKUP(CONCATENATE($Q$5,$B7,$C7),BAL!$A$6:$M$500,13,FALSE),0)</f>
        <v>0</v>
      </c>
      <c r="R7" s="148">
        <f>_xlfn.IFNA(VLOOKUP(CONCATENATE($R$5,$B7,$C7),'OG1'!$A$6:$M$500,13,FALSE),0)</f>
        <v>0</v>
      </c>
      <c r="S7" s="148">
        <f>_xlfn.IFNA(VLOOKUP(CONCATENATE($S$5,$B7,$C7),'DRY1'!$A$6:$M$500,13,FALSE),0)</f>
        <v>0</v>
      </c>
      <c r="T7" s="148">
        <f>_xlfn.IFNA(VLOOKUP(CONCATENATE($T$5,$B7,$C7),[2]hor1!$A$6:$M$500,13,FALSE),0)</f>
        <v>0</v>
      </c>
      <c r="U7" s="148">
        <f>_xlfn.IFNA(VLOOKUP(CONCATENATE($U$5,$B7,$C7),'SER2'!$A$6:$M$534,13,FALSE),0)</f>
        <v>0</v>
      </c>
      <c r="V7" s="148">
        <f>_xlfn.IFNA(VLOOKUP(CONCATENATE($V$5,$B7,$C7),'SER2'!$A$6:$M$534,13,FALSE),0)</f>
        <v>0</v>
      </c>
      <c r="W7" s="148">
        <f>_xlfn.IFNA(VLOOKUP(CONCATENATE($W$5,$B7,$C7),[3]DAR1!$A$6:$M$500,13,FALSE),0)</f>
        <v>0</v>
      </c>
      <c r="X7" s="148">
        <f>_xlfn.IFNA(VLOOKUP(CONCATENATE($X$5,$B7,$C7),BEV!$A$6:$M$500,13,FALSE),0)</f>
        <v>0</v>
      </c>
      <c r="Y7" s="148">
        <f>_xlfn.IFNA(VLOOKUP(CONCATENATE($Y$5,$B7,$C7),'OG2'!$A$6:$M$500,13,FALSE),0)</f>
        <v>0</v>
      </c>
      <c r="Z7" s="148">
        <f>_xlfn.IFNA(VLOOKUP(CONCATENATE($Z$5,$B7,$C7),'OG2'!$A$6:$M$500,13,FALSE),0)</f>
        <v>0</v>
      </c>
      <c r="AA7" s="148">
        <f>_xlfn.IFNA(VLOOKUP(CONCATENATE($AA$5,$B7,$C7),'LOG1'!$A$6:$M$500,13,FALSE),0)</f>
        <v>0</v>
      </c>
      <c r="AB7" s="148">
        <f>_xlfn.IFNA(VLOOKUP(CONCATENATE($AB$5,$B7,$C7),'DRY2'!$A$6:$M$500,13,FALSE),0)</f>
        <v>0</v>
      </c>
      <c r="AC7" s="148">
        <f>_xlfn.IFNA(VLOOKUP(CONCATENATE($AC$5,$B7,$C7),'CAP2'!$A$6:$M$500,13,FALSE),0)</f>
        <v>0</v>
      </c>
      <c r="AD7" s="148">
        <f>_xlfn.IFNA(VLOOKUP(CONCATENATE($AD$5,$B7,$C7),'ESP2'!$A$6:$M$500,13,FALSE),0)</f>
        <v>0</v>
      </c>
      <c r="AE7" s="148">
        <f>_xlfn.IFNA(VLOOKUP(CONCATENATE($AE$5,$B7,$C7),MR!$A$6:$M$468,13,FALSE),0)</f>
        <v>0</v>
      </c>
      <c r="AF7" s="148">
        <f>_xlfn.IFNA(VLOOKUP(CONCATENATE($AF$5,$B7,$C7),'OG3'!$A$6:$M$500,13,FALSE),0)</f>
        <v>0</v>
      </c>
      <c r="AG7" s="148">
        <f>_xlfn.IFNA(VLOOKUP(CONCATENATE($AG$5,$B7,$C7),WEST!$A$6:$M$500,13,FALSE),0)</f>
        <v>0</v>
      </c>
      <c r="AH7" s="148">
        <f>_xlfn.IFNA(VLOOKUP(CONCATENATE($AH$5,$B7,$C7),'SER3'!$A$6:$M$500,13,FALSE),0)</f>
        <v>0</v>
      </c>
      <c r="AI7" s="148">
        <f>_xlfn.IFNA(VLOOKUP(CONCATENATE($AI$5,$B7,$C7),[4]DARD2!$A$6:$M$500,13,FALSE),0)</f>
        <v>0</v>
      </c>
      <c r="AJ7" s="148">
        <f>_xlfn.IFNA(VLOOKUP(CONCATENATE($AJ$5,$B7,$C7),'MUR2'!$A$6:$M$500,13,FALSE),0)</f>
        <v>0</v>
      </c>
      <c r="AK7" s="148">
        <f>_xlfn.IFNA(VLOOKUP(CONCATENATE($AK$5,$B7,$C7),RAS!$A$7:$M$501,13,FALSE),0)</f>
        <v>0</v>
      </c>
      <c r="AL7" s="148">
        <f>_xlfn.IFNA(VLOOKUP(CONCATENATE($AL$5,$B7,$C7),'ESP3'!$A$6:$M$500,13,FALSE),0)</f>
        <v>7</v>
      </c>
      <c r="AM7" s="148">
        <f>_xlfn.IFNA(VLOOKUP(CONCATENATE($AM$5,$B7,$C7),FEST!$A$6:$M$500,13,FALSE),0)</f>
        <v>0</v>
      </c>
      <c r="AN7" s="148"/>
      <c r="AO7" s="148"/>
      <c r="AP7" s="148"/>
      <c r="AQ7" s="148">
        <f>_xlfn.IFNA(VLOOKUP(CONCATENATE($AQ$5,$B7,$C7),SC!$A$6:$M$500,13,FALSE),0)</f>
        <v>10</v>
      </c>
      <c r="AR7" s="148">
        <f>_xlfn.IFNA(VLOOKUP(CONCATENATE($AR$5,$B7,$C7),SC!$A$6:$M$500,13,FALSE),0)</f>
        <v>0</v>
      </c>
      <c r="AS7" s="148">
        <f>_xlfn.IFNA(VLOOKUP(CONCATENATE($AS$5,$B7,$C7),SCSAT!$A$6:$M$528,13,FALSE),0)</f>
        <v>14</v>
      </c>
      <c r="AT7" s="148">
        <f>_xlfn.IFNA(VLOOKUP(CONCATENATE($AT$5,$B7,$C7),SCSAT!$A$6:$M$528,13,FALSE),0)</f>
        <v>0</v>
      </c>
      <c r="AU7" s="148">
        <f>_xlfn.IFNA(VLOOKUP(CONCATENATE($AU$5,$B7,$C7),SCSUN!$A$6:$M$500,13,FALSE),0)</f>
        <v>8</v>
      </c>
      <c r="AV7" s="148">
        <f>_xlfn.IFNA(VLOOKUP(CONCATENATE($AV$5,$B7,$C7),SCSUN!$A$6:$M$500,13,FALSE),0)</f>
        <v>0</v>
      </c>
      <c r="AW7" s="148"/>
      <c r="AX7" s="148"/>
      <c r="AY7" s="148">
        <f>_xlfn.IFNA(VLOOKUP(CONCATENATE($AY$5,$B7,$C7),SC!$A$6:$M$500,13,FALSE),0)</f>
        <v>0</v>
      </c>
      <c r="AZ7" s="148">
        <f>_xlfn.IFNA(VLOOKUP(CONCATENATE($AZ$5,$B7,$C7),SCSAT!$A$6:$M$528,13,FALSE),0)</f>
        <v>0</v>
      </c>
      <c r="BA7" s="148">
        <f>_xlfn.IFNA(VLOOKUP(CONCATENATE($BA$5,$B7,$C7),SCSAT!$A$6:$M$528,13,FALSE),0)</f>
        <v>0</v>
      </c>
      <c r="BB7" s="148">
        <f>_xlfn.IFNA(VLOOKUP(CONCATENATE($BB$5,$B7,$C7),SCSAT!$A$6:$M$528,13,FALSE),0)</f>
        <v>0</v>
      </c>
      <c r="BC7" s="148">
        <f>_xlfn.IFNA(VLOOKUP(CONCATENATE($BC$5,$B7,$C7),SCSUN!$A$6:$M$500,13,FALSE),0)</f>
        <v>0</v>
      </c>
      <c r="BD7" s="148">
        <f>_xlfn.IFNA(VLOOKUP(CONCATENATE($BD$5,$B7,$C7),'MUR2'!$A$6:$M$60,13,FALSE),0)</f>
        <v>0</v>
      </c>
      <c r="BE7" s="148">
        <f>_xlfn.IFNA(VLOOKUP(CONCATENATE($BE$5,$B7,$C7),'MUR2'!$A$6:$M$100,13,FALSE),0)</f>
        <v>0</v>
      </c>
      <c r="BF7" s="148">
        <f>_xlfn.IFNA(VLOOKUP(CONCATENATE($BF$5,$B7,$C7),FEST!$A$6:$M$135,13,FALSE),0)</f>
        <v>0</v>
      </c>
      <c r="BG7" s="148">
        <f>_xlfn.IFNA(VLOOKUP(CONCATENATE($BG$5,$B7,$C7),FEST!$A$6:$M$133,13,FALSE),0)</f>
        <v>0</v>
      </c>
      <c r="BH7" s="148">
        <f>_xlfn.IFNA(VLOOKUP(CONCATENATE($BH$5,$B7,$C7),'DAR2'!$A$6:$M$133,13,FALSE),0)</f>
        <v>0</v>
      </c>
      <c r="BI7" s="148">
        <f>_xlfn.IFNA(VLOOKUP(CONCATENATE($BI$5,$B7,$C7),'CAP2'!$A$6:$M$135,13,FALSE),0)</f>
        <v>0</v>
      </c>
      <c r="BJ7" s="148">
        <f>_xlfn.IFNA(VLOOKUP(CONCATENATE($BJ$5,$B7,$C7),'OG3'!$A$6:$M$119,13,FALSE),0)</f>
        <v>0</v>
      </c>
      <c r="BK7" s="148">
        <f>_xlfn.IFNA(VLOOKUP(CONCATENATE($BK$5,$B7,$C7),'OG3'!$A$6:$M$119,13,FALSE),0)</f>
        <v>0</v>
      </c>
      <c r="BL7" s="148"/>
      <c r="BM7" s="148"/>
      <c r="BN7" s="148"/>
      <c r="BO7" s="354"/>
      <c r="BP7" s="353"/>
      <c r="BQ7" s="355"/>
      <c r="BR7" s="355"/>
      <c r="BS7" s="355"/>
      <c r="BT7" s="355"/>
      <c r="BU7" s="355"/>
      <c r="BV7" s="133"/>
    </row>
    <row r="8" spans="1:74" s="3" customFormat="1" x14ac:dyDescent="0.25">
      <c r="A8" s="774"/>
      <c r="B8" s="142" t="s">
        <v>644</v>
      </c>
      <c r="C8" s="143" t="s">
        <v>1266</v>
      </c>
      <c r="D8" s="143" t="s">
        <v>1131</v>
      </c>
      <c r="E8" s="143" t="s">
        <v>813</v>
      </c>
      <c r="F8" s="362">
        <v>45499</v>
      </c>
      <c r="G8" s="363">
        <v>12</v>
      </c>
      <c r="H8" s="144">
        <f>COUNTIF(K8:CR8,"&gt;0")</f>
        <v>1</v>
      </c>
      <c r="I8" s="145">
        <f>SUM(K8:CR8)</f>
        <v>7</v>
      </c>
      <c r="J8" s="146">
        <f>RANK(I8,$I$6:$I$100)</f>
        <v>3</v>
      </c>
      <c r="K8" s="147">
        <f>_xlfn.IFNA(VLOOKUP(CONCATENATE($K$5,$B8,$C8),'ESP1'!$A$6:$M$500,13,FALSE),0)</f>
        <v>0</v>
      </c>
      <c r="L8" s="148">
        <f>_xlfn.IFNA(VLOOKUP(CONCATENATE($L$5,$B8,$C8),[1]CAPE!$A$6:$M$500,13,FALSE),0)</f>
        <v>0</v>
      </c>
      <c r="M8" s="148">
        <f>_xlfn.IFNA(VLOOKUP(CONCATENATE($M$5,$B8,$C8),'SER1'!$A$6:$M$500,13,FALSE),0)</f>
        <v>0</v>
      </c>
      <c r="N8" s="148">
        <f>_xlfn.IFNA(VLOOKUP(CONCATENATE($N$5,$B8,$C8),'MUR1'!$A$6:$M$500,13,FALSE),0)</f>
        <v>0</v>
      </c>
      <c r="O8" s="148">
        <f>_xlfn.IFNA(VLOOKUP(CONCATENATE($O$5,$B8,$C8),BAL!$A$6:$M$500,13,FALSE),0)</f>
        <v>0</v>
      </c>
      <c r="P8" s="148">
        <f>_xlfn.IFNA(VLOOKUP(CONCATENATE($P$5,$B8,$C8),BAL!$A$6:$M$500,13,FALSE),0)</f>
        <v>0</v>
      </c>
      <c r="Q8" s="148">
        <f>_xlfn.IFNA(VLOOKUP(CONCATENATE($Q$5,$B8,$C8),BAL!$A$6:$M$500,13,FALSE),0)</f>
        <v>0</v>
      </c>
      <c r="R8" s="148">
        <f>_xlfn.IFNA(VLOOKUP(CONCATENATE($R$5,$B8,$C8),'OG1'!$A$6:$M$500,13,FALSE),0)</f>
        <v>0</v>
      </c>
      <c r="S8" s="148">
        <f>_xlfn.IFNA(VLOOKUP(CONCATENATE($S$5,$B8,$C8),'DRY1'!$A$6:$M$500,13,FALSE),0)</f>
        <v>0</v>
      </c>
      <c r="T8" s="148">
        <f>_xlfn.IFNA(VLOOKUP(CONCATENATE($T$5,$B8,$C8),[2]hor1!$A$6:$M$500,13,FALSE),0)</f>
        <v>0</v>
      </c>
      <c r="U8" s="148">
        <f>_xlfn.IFNA(VLOOKUP(CONCATENATE($U$5,$B8,$C8),'SER2'!$A$6:$M$534,13,FALSE),0)</f>
        <v>0</v>
      </c>
      <c r="V8" s="148">
        <f>_xlfn.IFNA(VLOOKUP(CONCATENATE($V$5,$B8,$C8),'SER2'!$A$6:$M$534,13,FALSE),0)</f>
        <v>0</v>
      </c>
      <c r="W8" s="148">
        <f>_xlfn.IFNA(VLOOKUP(CONCATENATE($W$5,$B8,$C8),[3]DAR1!$A$6:$M$500,13,FALSE),0)</f>
        <v>0</v>
      </c>
      <c r="X8" s="148">
        <f>_xlfn.IFNA(VLOOKUP(CONCATENATE($X$5,$B8,$C8),BEV!$A$6:$M$500,13,FALSE),0)</f>
        <v>0</v>
      </c>
      <c r="Y8" s="148">
        <f>_xlfn.IFNA(VLOOKUP(CONCATENATE($Y$5,$B8,$C8),'OG2'!$A$6:$M$500,13,FALSE),0)</f>
        <v>0</v>
      </c>
      <c r="Z8" s="148">
        <f>_xlfn.IFNA(VLOOKUP(CONCATENATE($Z$5,$B8,$C8),'OG2'!$A$6:$M$500,13,FALSE),0)</f>
        <v>0</v>
      </c>
      <c r="AA8" s="148">
        <f>_xlfn.IFNA(VLOOKUP(CONCATENATE($AA$5,$B8,$C8),'LOG1'!$A$6:$M$500,13,FALSE),0)</f>
        <v>0</v>
      </c>
      <c r="AB8" s="148">
        <f>_xlfn.IFNA(VLOOKUP(CONCATENATE($AB$5,$B8,$C8),'DRY2'!$A$6:$M$500,13,FALSE),0)</f>
        <v>0</v>
      </c>
      <c r="AC8" s="148">
        <f>_xlfn.IFNA(VLOOKUP(CONCATENATE($AC$5,$B8,$C8),'CAP2'!$A$6:$M$500,13,FALSE),0)</f>
        <v>0</v>
      </c>
      <c r="AD8" s="148">
        <f>_xlfn.IFNA(VLOOKUP(CONCATENATE($AD$5,$B8,$C8),'ESP2'!$A$6:$M$500,13,FALSE),0)</f>
        <v>0</v>
      </c>
      <c r="AE8" s="148">
        <f>_xlfn.IFNA(VLOOKUP(CONCATENATE($AE$5,$B8,$C8),MR!$A$6:$M$468,13,FALSE),0)</f>
        <v>0</v>
      </c>
      <c r="AF8" s="148">
        <f>_xlfn.IFNA(VLOOKUP(CONCATENATE($AF$5,$B8,$C8),'OG3'!$A$6:$M$500,13,FALSE),0)</f>
        <v>7</v>
      </c>
      <c r="AG8" s="148">
        <f>_xlfn.IFNA(VLOOKUP(CONCATENATE($AG$5,$B8,$C8),WEST!$A$6:$M$500,13,FALSE),0)</f>
        <v>0</v>
      </c>
      <c r="AH8" s="148">
        <f>_xlfn.IFNA(VLOOKUP(CONCATENATE($AH$5,$B8,$C8),'SER3'!$A$6:$M$500,13,FALSE),0)</f>
        <v>0</v>
      </c>
      <c r="AI8" s="148">
        <f>_xlfn.IFNA(VLOOKUP(CONCATENATE($AI$5,$B8,$C8),[4]DARD2!$A$6:$M$500,13,FALSE),0)</f>
        <v>0</v>
      </c>
      <c r="AJ8" s="148">
        <f>_xlfn.IFNA(VLOOKUP(CONCATENATE($AJ$5,$B8,$C8),'MUR2'!$A$6:$M$500,13,FALSE),0)</f>
        <v>0</v>
      </c>
      <c r="AK8" s="148">
        <f>_xlfn.IFNA(VLOOKUP(CONCATENATE($AK$5,$B8,$C8),RAS!$A$7:$M$501,13,FALSE),0)</f>
        <v>0</v>
      </c>
      <c r="AL8" s="148">
        <f>_xlfn.IFNA(VLOOKUP(CONCATENATE($AL$5,$B8,$C8),'ESP3'!$A$6:$M$500,13,FALSE),0)</f>
        <v>0</v>
      </c>
      <c r="AM8" s="148">
        <f>_xlfn.IFNA(VLOOKUP(CONCATENATE($AM$5,$B8,$C8),FEST!$A$6:$M$500,13,FALSE),0)</f>
        <v>0</v>
      </c>
      <c r="AN8" s="148"/>
      <c r="AO8" s="148"/>
      <c r="AP8" s="148"/>
      <c r="AQ8" s="148">
        <f>_xlfn.IFNA(VLOOKUP(CONCATENATE($AQ$5,$B8,$C8),SC!$A$6:$M$500,13,FALSE),0)</f>
        <v>0</v>
      </c>
      <c r="AR8" s="148">
        <f>_xlfn.IFNA(VLOOKUP(CONCATENATE($AR$5,$B8,$C8),SC!$A$6:$M$500,13,FALSE),0)</f>
        <v>0</v>
      </c>
      <c r="AS8" s="148">
        <f>_xlfn.IFNA(VLOOKUP(CONCATENATE($AS$5,$B8,$C8),SCSAT!$A$6:$M$528,13,FALSE),0)</f>
        <v>0</v>
      </c>
      <c r="AT8" s="148">
        <f>_xlfn.IFNA(VLOOKUP(CONCATENATE($AT$5,$B8,$C8),SCSAT!$A$6:$M$528,13,FALSE),0)</f>
        <v>0</v>
      </c>
      <c r="AU8" s="148">
        <f>_xlfn.IFNA(VLOOKUP(CONCATENATE($AU$5,$B8,$C8),SCSUN!$A$6:$M$500,13,FALSE),0)</f>
        <v>0</v>
      </c>
      <c r="AV8" s="148">
        <f>_xlfn.IFNA(VLOOKUP(CONCATENATE($AV$5,$B8,$C8),SCSUN!$A$6:$M$500,13,FALSE),0)</f>
        <v>0</v>
      </c>
      <c r="AW8" s="148"/>
      <c r="AX8" s="148"/>
      <c r="AY8" s="148">
        <f>_xlfn.IFNA(VLOOKUP(CONCATENATE($AY$5,$B8,$C8),SC!$A$6:$M$500,13,FALSE),0)</f>
        <v>0</v>
      </c>
      <c r="AZ8" s="148">
        <f>_xlfn.IFNA(VLOOKUP(CONCATENATE($AZ$5,$B8,$C8),SCSAT!$A$6:$M$528,13,FALSE),0)</f>
        <v>0</v>
      </c>
      <c r="BA8" s="148">
        <f>_xlfn.IFNA(VLOOKUP(CONCATENATE($BA$5,$B8,$C8),SCSAT!$A$6:$M$528,13,FALSE),0)</f>
        <v>0</v>
      </c>
      <c r="BB8" s="148">
        <f>_xlfn.IFNA(VLOOKUP(CONCATENATE($BB$5,$B8,$C8),SCSAT!$A$6:$M$528,13,FALSE),0)</f>
        <v>0</v>
      </c>
      <c r="BC8" s="148">
        <f>_xlfn.IFNA(VLOOKUP(CONCATENATE($BC$5,$B8,$C8),SCSUN!$A$6:$M$500,13,FALSE),0)</f>
        <v>0</v>
      </c>
      <c r="BD8" s="148">
        <f>_xlfn.IFNA(VLOOKUP(CONCATENATE($BD$5,$B8,$C8),'MUR2'!$A$6:$M$60,13,FALSE),0)</f>
        <v>0</v>
      </c>
      <c r="BE8" s="148">
        <f>_xlfn.IFNA(VLOOKUP(CONCATENATE($BE$5,$B8,$C8),'MUR2'!$A$6:$M$100,13,FALSE),0)</f>
        <v>0</v>
      </c>
      <c r="BF8" s="148">
        <f>_xlfn.IFNA(VLOOKUP(CONCATENATE($BF$5,$B8,$C8),FEST!$A$6:$M$135,13,FALSE),0)</f>
        <v>0</v>
      </c>
      <c r="BG8" s="148">
        <f>_xlfn.IFNA(VLOOKUP(CONCATENATE($BG$5,$B8,$C8),FEST!$A$6:$M$133,13,FALSE),0)</f>
        <v>0</v>
      </c>
      <c r="BH8" s="148">
        <f>_xlfn.IFNA(VLOOKUP(CONCATENATE($BH$5,$B8,$C8),'DAR2'!$A$6:$M$133,13,FALSE),0)</f>
        <v>0</v>
      </c>
      <c r="BI8" s="148">
        <f>_xlfn.IFNA(VLOOKUP(CONCATENATE($BI$5,$B8,$C8),'CAP2'!$A$6:$M$135,13,FALSE),0)</f>
        <v>0</v>
      </c>
      <c r="BJ8" s="148">
        <f>_xlfn.IFNA(VLOOKUP(CONCATENATE($BJ$5,$B8,$C8),'OG3'!$A$6:$M$119,13,FALSE),0)</f>
        <v>0</v>
      </c>
      <c r="BK8" s="148">
        <f>_xlfn.IFNA(VLOOKUP(CONCATENATE($BK$5,$B8,$C8),'OG3'!$A$6:$M$119,13,FALSE),0)</f>
        <v>0</v>
      </c>
      <c r="BL8" s="148"/>
      <c r="BM8" s="148"/>
      <c r="BN8" s="148"/>
      <c r="BO8" s="354"/>
      <c r="BP8" s="353"/>
      <c r="BQ8" s="355"/>
      <c r="BR8" s="355"/>
      <c r="BS8" s="355"/>
      <c r="BT8" s="355"/>
      <c r="BU8" s="355"/>
      <c r="BV8" s="133"/>
    </row>
    <row r="9" spans="1:74" s="3" customFormat="1" x14ac:dyDescent="0.25">
      <c r="A9" s="774"/>
      <c r="B9" s="142" t="s">
        <v>116</v>
      </c>
      <c r="C9" s="149" t="s">
        <v>117</v>
      </c>
      <c r="D9" s="149"/>
      <c r="E9" s="149" t="s">
        <v>109</v>
      </c>
      <c r="F9" s="150">
        <v>45490</v>
      </c>
      <c r="G9" s="301">
        <v>13</v>
      </c>
      <c r="H9" s="144">
        <f>COUNTIF(K9:CR9,"&gt;0")</f>
        <v>0</v>
      </c>
      <c r="I9" s="145">
        <f>SUM(K9:CR9)</f>
        <v>0</v>
      </c>
      <c r="J9" s="146">
        <f>RANK(I9,$I$6:$I$100)</f>
        <v>4</v>
      </c>
      <c r="K9" s="147">
        <f>_xlfn.IFNA(VLOOKUP(CONCATENATE($K$5,$B9,$C9),'ESP1'!$A$6:$M$500,13,FALSE),0)</f>
        <v>0</v>
      </c>
      <c r="L9" s="148">
        <f>_xlfn.IFNA(VLOOKUP(CONCATENATE($L$5,$B9,$C9),[1]CAPE!$A$6:$M$500,13,FALSE),0)</f>
        <v>0</v>
      </c>
      <c r="M9" s="148">
        <f>_xlfn.IFNA(VLOOKUP(CONCATENATE($M$5,$B9,$C9),'SER1'!$A$6:$M$500,13,FALSE),0)</f>
        <v>0</v>
      </c>
      <c r="N9" s="148">
        <f>_xlfn.IFNA(VLOOKUP(CONCATENATE($N$5,$B9,$C9),'MUR1'!$A$6:$M$500,13,FALSE),0)</f>
        <v>0</v>
      </c>
      <c r="O9" s="148">
        <f>_xlfn.IFNA(VLOOKUP(CONCATENATE($O$5,$B9,$C9),BAL!$A$6:$M$500,13,FALSE),0)</f>
        <v>0</v>
      </c>
      <c r="P9" s="148">
        <f>_xlfn.IFNA(VLOOKUP(CONCATENATE($P$5,$B9,$C9),BAL!$A$6:$M$500,13,FALSE),0)</f>
        <v>0</v>
      </c>
      <c r="Q9" s="148">
        <f>_xlfn.IFNA(VLOOKUP(CONCATENATE($Q$5,$B9,$C9),BAL!$A$6:$M$500,13,FALSE),0)</f>
        <v>0</v>
      </c>
      <c r="R9" s="148">
        <f>_xlfn.IFNA(VLOOKUP(CONCATENATE($R$5,$B9,$C9),'OG1'!$A$6:$M$500,13,FALSE),0)</f>
        <v>0</v>
      </c>
      <c r="S9" s="148">
        <f>_xlfn.IFNA(VLOOKUP(CONCATENATE($S$5,$B9,$C9),'DRY1'!$A$6:$M$500,13,FALSE),0)</f>
        <v>0</v>
      </c>
      <c r="T9" s="148">
        <f>_xlfn.IFNA(VLOOKUP(CONCATENATE($T$5,$B9,$C9),[2]hor1!$A$6:$M$500,13,FALSE),0)</f>
        <v>0</v>
      </c>
      <c r="U9" s="148">
        <f>_xlfn.IFNA(VLOOKUP(CONCATENATE($U$5,$B9,$C9),'SER2'!$A$6:$M$534,13,FALSE),0)</f>
        <v>0</v>
      </c>
      <c r="V9" s="148">
        <f>_xlfn.IFNA(VLOOKUP(CONCATENATE($V$5,$B9,$C9),'SER2'!$A$6:$M$534,13,FALSE),0)</f>
        <v>0</v>
      </c>
      <c r="W9" s="148">
        <f>_xlfn.IFNA(VLOOKUP(CONCATENATE($W$5,$B9,$C9),[3]DAR1!$A$6:$M$500,13,FALSE),0)</f>
        <v>0</v>
      </c>
      <c r="X9" s="148">
        <f>_xlfn.IFNA(VLOOKUP(CONCATENATE($X$5,$B9,$C9),BEV!$A$6:$M$500,13,FALSE),0)</f>
        <v>0</v>
      </c>
      <c r="Y9" s="148">
        <f>_xlfn.IFNA(VLOOKUP(CONCATENATE($Y$5,$B9,$C9),'OG2'!$A$6:$M$500,13,FALSE),0)</f>
        <v>0</v>
      </c>
      <c r="Z9" s="148">
        <f>_xlfn.IFNA(VLOOKUP(CONCATENATE($Z$5,$B9,$C9),'OG2'!$A$6:$M$500,13,FALSE),0)</f>
        <v>0</v>
      </c>
      <c r="AA9" s="148">
        <f>_xlfn.IFNA(VLOOKUP(CONCATENATE($AA$5,$B9,$C9),'LOG1'!$A$6:$M$500,13,FALSE),0)</f>
        <v>0</v>
      </c>
      <c r="AB9" s="148">
        <f>_xlfn.IFNA(VLOOKUP(CONCATENATE($AB$5,$B9,$C9),'DRY2'!$A$6:$M$500,13,FALSE),0)</f>
        <v>0</v>
      </c>
      <c r="AC9" s="148">
        <f>_xlfn.IFNA(VLOOKUP(CONCATENATE($AC$5,$B9,$C9),'CAP2'!$A$6:$M$500,13,FALSE),0)</f>
        <v>0</v>
      </c>
      <c r="AD9" s="148">
        <f>_xlfn.IFNA(VLOOKUP(CONCATENATE($AD$5,$B9,$C9),'ESP2'!$A$6:$M$500,13,FALSE),0)</f>
        <v>0</v>
      </c>
      <c r="AE9" s="148">
        <f>_xlfn.IFNA(VLOOKUP(CONCATENATE($AE$5,$B9,$C9),MR!$A$6:$M$468,13,FALSE),0)</f>
        <v>0</v>
      </c>
      <c r="AF9" s="148">
        <f>_xlfn.IFNA(VLOOKUP(CONCATENATE($AF$5,$B9,$C9),'OG3'!$A$6:$M$500,13,FALSE),0)</f>
        <v>0</v>
      </c>
      <c r="AG9" s="148">
        <f>_xlfn.IFNA(VLOOKUP(CONCATENATE($AG$5,$B9,$C9),WEST!$A$6:$M$500,13,FALSE),0)</f>
        <v>0</v>
      </c>
      <c r="AH9" s="148">
        <f>_xlfn.IFNA(VLOOKUP(CONCATENATE($AH$5,$B9,$C9),'SER3'!$A$6:$M$500,13,FALSE),0)</f>
        <v>0</v>
      </c>
      <c r="AI9" s="148">
        <f>_xlfn.IFNA(VLOOKUP(CONCATENATE($AI$5,$B9,$C9),[4]DARD2!$A$6:$M$500,13,FALSE),0)</f>
        <v>0</v>
      </c>
      <c r="AJ9" s="148">
        <f>_xlfn.IFNA(VLOOKUP(CONCATENATE($AJ$5,$B9,$C9),'MUR2'!$A$6:$M$500,13,FALSE),0)</f>
        <v>0</v>
      </c>
      <c r="AK9" s="148">
        <f>_xlfn.IFNA(VLOOKUP(CONCATENATE($AK$5,$B9,$C9),RAS!$A$7:$M$501,13,FALSE),0)</f>
        <v>0</v>
      </c>
      <c r="AL9" s="148">
        <f>_xlfn.IFNA(VLOOKUP(CONCATENATE($AL$5,$B9,$C9),'ESP3'!$A$6:$M$500,13,FALSE),0)</f>
        <v>0</v>
      </c>
      <c r="AM9" s="148">
        <f>_xlfn.IFNA(VLOOKUP(CONCATENATE($AM$5,$B9,$C9),FEST!$A$6:$M$500,13,FALSE),0)</f>
        <v>0</v>
      </c>
      <c r="AN9" s="148"/>
      <c r="AO9" s="148"/>
      <c r="AP9" s="148"/>
      <c r="AQ9" s="148">
        <f>_xlfn.IFNA(VLOOKUP(CONCATENATE($AQ$5,$B9,$C9),SC!$A$6:$M$500,13,FALSE),0)</f>
        <v>0</v>
      </c>
      <c r="AR9" s="148">
        <f>_xlfn.IFNA(VLOOKUP(CONCATENATE($AR$5,$B9,$C9),SC!$A$6:$M$500,13,FALSE),0)</f>
        <v>0</v>
      </c>
      <c r="AS9" s="148">
        <f>_xlfn.IFNA(VLOOKUP(CONCATENATE($AS$5,$B9,$C9),SCSAT!$A$6:$M$528,13,FALSE),0)</f>
        <v>0</v>
      </c>
      <c r="AT9" s="148">
        <f>_xlfn.IFNA(VLOOKUP(CONCATENATE($AT$5,$B9,$C9),SCSAT!$A$6:$M$528,13,FALSE),0)</f>
        <v>0</v>
      </c>
      <c r="AU9" s="148">
        <f>_xlfn.IFNA(VLOOKUP(CONCATENATE($AU$5,$B9,$C9),SCSUN!$A$6:$M$500,13,FALSE),0)</f>
        <v>0</v>
      </c>
      <c r="AV9" s="148">
        <f>_xlfn.IFNA(VLOOKUP(CONCATENATE($AV$5,$B9,$C9),SCSUN!$A$6:$M$500,13,FALSE),0)</f>
        <v>0</v>
      </c>
      <c r="AW9" s="148"/>
      <c r="AX9" s="148"/>
      <c r="AY9" s="148">
        <f>_xlfn.IFNA(VLOOKUP(CONCATENATE($AY$5,$B9,$C9),SC!$A$6:$M$500,13,FALSE),0)</f>
        <v>0</v>
      </c>
      <c r="AZ9" s="148">
        <f>_xlfn.IFNA(VLOOKUP(CONCATENATE($AZ$5,$B9,$C9),SCSAT!$A$6:$M$528,13,FALSE),0)</f>
        <v>0</v>
      </c>
      <c r="BA9" s="148">
        <f>_xlfn.IFNA(VLOOKUP(CONCATENATE($BA$5,$B9,$C9),SCSAT!$A$6:$M$528,13,FALSE),0)</f>
        <v>0</v>
      </c>
      <c r="BB9" s="148">
        <f>_xlfn.IFNA(VLOOKUP(CONCATENATE($BB$5,$B9,$C9),SCSAT!$A$6:$M$528,13,FALSE),0)</f>
        <v>0</v>
      </c>
      <c r="BC9" s="148">
        <f>_xlfn.IFNA(VLOOKUP(CONCATENATE($BC$5,$B9,$C9),SCSUN!$A$6:$M$500,13,FALSE),0)</f>
        <v>0</v>
      </c>
      <c r="BD9" s="148">
        <f>_xlfn.IFNA(VLOOKUP(CONCATENATE($BD$5,$B9,$C9),'MUR2'!$A$6:$M$60,13,FALSE),0)</f>
        <v>0</v>
      </c>
      <c r="BE9" s="148">
        <f>_xlfn.IFNA(VLOOKUP(CONCATENATE($BE$5,$B9,$C9),'MUR2'!$A$6:$M$100,13,FALSE),0)</f>
        <v>0</v>
      </c>
      <c r="BF9" s="148">
        <f>_xlfn.IFNA(VLOOKUP(CONCATENATE($BF$5,$B9,$C9),FEST!$A$6:$M$135,13,FALSE),0)</f>
        <v>0</v>
      </c>
      <c r="BG9" s="148">
        <f>_xlfn.IFNA(VLOOKUP(CONCATENATE($BG$5,$B9,$C9),FEST!$A$6:$M$133,13,FALSE),0)</f>
        <v>0</v>
      </c>
      <c r="BH9" s="148">
        <f>_xlfn.IFNA(VLOOKUP(CONCATENATE($BH$5,$B9,$C9),'DAR2'!$A$6:$M$133,13,FALSE),0)</f>
        <v>0</v>
      </c>
      <c r="BI9" s="148">
        <f>_xlfn.IFNA(VLOOKUP(CONCATENATE($BI$5,$B9,$C9),'CAP2'!$A$6:$M$135,13,FALSE),0)</f>
        <v>0</v>
      </c>
      <c r="BJ9" s="148">
        <f>_xlfn.IFNA(VLOOKUP(CONCATENATE($BJ$5,$B9,$C9),'OG3'!$A$6:$M$119,13,FALSE),0)</f>
        <v>0</v>
      </c>
      <c r="BK9" s="148">
        <f>_xlfn.IFNA(VLOOKUP(CONCATENATE($BK$5,$B9,$C9),'OG3'!$A$6:$M$119,13,FALSE),0)</f>
        <v>0</v>
      </c>
      <c r="BL9" s="148"/>
      <c r="BM9" s="148"/>
      <c r="BN9" s="148"/>
      <c r="BO9" s="354"/>
      <c r="BP9" s="353"/>
      <c r="BQ9" s="355"/>
      <c r="BR9" s="355"/>
      <c r="BS9" s="355"/>
      <c r="BT9" s="355"/>
      <c r="BU9" s="355"/>
      <c r="BV9" s="133"/>
    </row>
    <row r="10" spans="1:74" s="3" customFormat="1" x14ac:dyDescent="0.25">
      <c r="A10" s="774"/>
      <c r="B10" s="142"/>
      <c r="C10" s="149"/>
      <c r="D10" s="149"/>
      <c r="E10" s="149"/>
      <c r="F10" s="150"/>
      <c r="G10" s="301"/>
      <c r="H10" s="144">
        <f t="shared" ref="H10:H13" si="0">COUNTIF(K10:CR10,"&gt;0")</f>
        <v>0</v>
      </c>
      <c r="I10" s="145">
        <f t="shared" ref="I10:I13" si="1">SUM(K10:CR10)</f>
        <v>0</v>
      </c>
      <c r="J10" s="146">
        <f t="shared" ref="J10:J12" si="2">RANK(I10,$I$6:$I$100)</f>
        <v>4</v>
      </c>
      <c r="K10" s="147">
        <f>_xlfn.IFNA(VLOOKUP(CONCATENATE($K$5,$B10,$C10),'ESP1'!$A$6:$M$500,13,FALSE),0)</f>
        <v>0</v>
      </c>
      <c r="L10" s="148">
        <f>_xlfn.IFNA(VLOOKUP(CONCATENATE($L$5,$B10,$C10),[1]CAPE!$A$6:$M$500,13,FALSE),0)</f>
        <v>0</v>
      </c>
      <c r="M10" s="148">
        <f>_xlfn.IFNA(VLOOKUP(CONCATENATE($M$5,$B10,$C10),'SER1'!$A$6:$M$500,13,FALSE),0)</f>
        <v>0</v>
      </c>
      <c r="N10" s="148">
        <f>_xlfn.IFNA(VLOOKUP(CONCATENATE($N$5,$B10,$C10),'MUR1'!$A$6:$M$500,13,FALSE),0)</f>
        <v>0</v>
      </c>
      <c r="O10" s="148">
        <f>_xlfn.IFNA(VLOOKUP(CONCATENATE($O$5,$B10,$C10),BAL!$A$6:$M$500,13,FALSE),0)</f>
        <v>0</v>
      </c>
      <c r="P10" s="148">
        <f>_xlfn.IFNA(VLOOKUP(CONCATENATE($P$5,$B10,$C10),BAL!$A$6:$M$500,13,FALSE),0)</f>
        <v>0</v>
      </c>
      <c r="Q10" s="148">
        <f>_xlfn.IFNA(VLOOKUP(CONCATENATE($Q$5,$B10,$C10),BAL!$A$6:$M$500,13,FALSE),0)</f>
        <v>0</v>
      </c>
      <c r="R10" s="148">
        <f>_xlfn.IFNA(VLOOKUP(CONCATENATE($R$5,$B10,$C10),'OG1'!$A$6:$M$500,13,FALSE),0)</f>
        <v>0</v>
      </c>
      <c r="S10" s="148">
        <f>_xlfn.IFNA(VLOOKUP(CONCATENATE($S$5,$B10,$C10),'DRY1'!$A$6:$M$500,13,FALSE),0)</f>
        <v>0</v>
      </c>
      <c r="T10" s="148">
        <f>_xlfn.IFNA(VLOOKUP(CONCATENATE($T$5,$B10,$C10),[2]hor1!$A$6:$M$500,13,FALSE),0)</f>
        <v>0</v>
      </c>
      <c r="U10" s="148">
        <f>_xlfn.IFNA(VLOOKUP(CONCATENATE($U$5,$B10,$C10),'SER2'!$A$6:$M$534,13,FALSE),0)</f>
        <v>0</v>
      </c>
      <c r="V10" s="148">
        <f>_xlfn.IFNA(VLOOKUP(CONCATENATE($V$5,$B10,$C10),'SER2'!$A$6:$M$534,13,FALSE),0)</f>
        <v>0</v>
      </c>
      <c r="W10" s="148">
        <f>_xlfn.IFNA(VLOOKUP(CONCATENATE($W$5,$B10,$C10),[3]DAR1!$A$6:$M$500,13,FALSE),0)</f>
        <v>0</v>
      </c>
      <c r="X10" s="148">
        <f>_xlfn.IFNA(VLOOKUP(CONCATENATE($X$5,$B10,$C10),BEV!$A$6:$M$500,13,FALSE),0)</f>
        <v>0</v>
      </c>
      <c r="Y10" s="148">
        <f>_xlfn.IFNA(VLOOKUP(CONCATENATE($Y$5,$B10,$C10),'OG2'!$A$6:$M$500,13,FALSE),0)</f>
        <v>0</v>
      </c>
      <c r="Z10" s="148">
        <f>_xlfn.IFNA(VLOOKUP(CONCATENATE($Z$5,$B10,$C10),'OG2'!$A$6:$M$500,13,FALSE),0)</f>
        <v>0</v>
      </c>
      <c r="AA10" s="148">
        <f>_xlfn.IFNA(VLOOKUP(CONCATENATE($AA$5,$B10,$C10),'LOG1'!$A$6:$M$500,13,FALSE),0)</f>
        <v>0</v>
      </c>
      <c r="AB10" s="148">
        <f>_xlfn.IFNA(VLOOKUP(CONCATENATE($AB$5,$B10,$C10),'DRY2'!$A$6:$M$500,13,FALSE),0)</f>
        <v>0</v>
      </c>
      <c r="AC10" s="148">
        <f>_xlfn.IFNA(VLOOKUP(CONCATENATE($AC$5,$B10,$C10),'CAP2'!$A$6:$M$500,13,FALSE),0)</f>
        <v>0</v>
      </c>
      <c r="AD10" s="148">
        <f>_xlfn.IFNA(VLOOKUP(CONCATENATE($AD$5,$B10,$C10),'ESP2'!$A$6:$M$500,13,FALSE),0)</f>
        <v>0</v>
      </c>
      <c r="AE10" s="148">
        <f>_xlfn.IFNA(VLOOKUP(CONCATENATE($AE$5,$B10,$C10),MR!$A$6:$M$468,13,FALSE),0)</f>
        <v>0</v>
      </c>
      <c r="AF10" s="148">
        <f>_xlfn.IFNA(VLOOKUP(CONCATENATE($AF$5,$B10,$C10),'OG3'!$A$6:$M$500,13,FALSE),0)</f>
        <v>0</v>
      </c>
      <c r="AG10" s="148">
        <f>_xlfn.IFNA(VLOOKUP(CONCATENATE($AG$5,$B10,$C10),WEST!$A$6:$M$500,13,FALSE),0)</f>
        <v>0</v>
      </c>
      <c r="AH10" s="148">
        <f>_xlfn.IFNA(VLOOKUP(CONCATENATE($AH$5,$B10,$C10),'SER3'!$A$6:$M$500,13,FALSE),0)</f>
        <v>0</v>
      </c>
      <c r="AI10" s="148">
        <f>_xlfn.IFNA(VLOOKUP(CONCATENATE($AI$5,$B10,$C10),[4]DARD2!$A$6:$M$500,13,FALSE),0)</f>
        <v>0</v>
      </c>
      <c r="AJ10" s="148">
        <f>_xlfn.IFNA(VLOOKUP(CONCATENATE($AJ$5,$B10,$C10),'MUR2'!$A$6:$M$500,13,FALSE),0)</f>
        <v>0</v>
      </c>
      <c r="AK10" s="148">
        <f>_xlfn.IFNA(VLOOKUP(CONCATENATE($AK$5,$B10,$C10),RAS!$A$7:$M$501,13,FALSE),0)</f>
        <v>0</v>
      </c>
      <c r="AL10" s="148">
        <f>_xlfn.IFNA(VLOOKUP(CONCATENATE($AL$5,$B10,$C10),'ESP3'!$A$6:$M$500,13,FALSE),0)</f>
        <v>0</v>
      </c>
      <c r="AM10" s="148">
        <f>_xlfn.IFNA(VLOOKUP(CONCATENATE($AM$5,$B10,$C10),FEST!$A$6:$M$500,13,FALSE),0)</f>
        <v>0</v>
      </c>
      <c r="AN10" s="148"/>
      <c r="AO10" s="148"/>
      <c r="AP10" s="148"/>
      <c r="AQ10" s="148">
        <f>_xlfn.IFNA(VLOOKUP(CONCATENATE($AQ$5,$B10,$C10),SC!$A$6:$M$500,13,FALSE),0)</f>
        <v>0</v>
      </c>
      <c r="AR10" s="148">
        <f>_xlfn.IFNA(VLOOKUP(CONCATENATE($AR$5,$B10,$C10),SC!$A$6:$M$500,13,FALSE),0)</f>
        <v>0</v>
      </c>
      <c r="AS10" s="148">
        <f>_xlfn.IFNA(VLOOKUP(CONCATENATE($AS$5,$B10,$C10),SCSAT!$A$6:$M$528,13,FALSE),0)</f>
        <v>0</v>
      </c>
      <c r="AT10" s="148">
        <f>_xlfn.IFNA(VLOOKUP(CONCATENATE($AT$5,$B10,$C10),SCSAT!$A$6:$M$528,13,FALSE),0)</f>
        <v>0</v>
      </c>
      <c r="AU10" s="148">
        <f>_xlfn.IFNA(VLOOKUP(CONCATENATE($AU$5,$B10,$C10),SCSUN!$A$6:$M$500,13,FALSE),0)</f>
        <v>0</v>
      </c>
      <c r="AV10" s="148">
        <f>_xlfn.IFNA(VLOOKUP(CONCATENATE($AV$5,$B10,$C10),SCSUN!$A$6:$M$500,13,FALSE),0)</f>
        <v>0</v>
      </c>
      <c r="AW10" s="148"/>
      <c r="AX10" s="148"/>
      <c r="AY10" s="148">
        <f>_xlfn.IFNA(VLOOKUP(CONCATENATE($AY$5,$B10,$C10),SC!$A$6:$M$500,13,FALSE),0)</f>
        <v>0</v>
      </c>
      <c r="AZ10" s="148">
        <f>_xlfn.IFNA(VLOOKUP(CONCATENATE($AZ$5,$B10,$C10),SCSAT!$A$6:$M$528,13,FALSE),0)</f>
        <v>0</v>
      </c>
      <c r="BA10" s="148">
        <f>_xlfn.IFNA(VLOOKUP(CONCATENATE($BA$5,$B10,$C10),SCSAT!$A$6:$M$528,13,FALSE),0)</f>
        <v>0</v>
      </c>
      <c r="BB10" s="148">
        <f>_xlfn.IFNA(VLOOKUP(CONCATENATE($BB$5,$B10,$C10),SCSAT!$A$6:$M$528,13,FALSE),0)</f>
        <v>0</v>
      </c>
      <c r="BC10" s="148">
        <f>_xlfn.IFNA(VLOOKUP(CONCATENATE($BC$5,$B10,$C10),SCSUN!$A$6:$M$500,13,FALSE),0)</f>
        <v>0</v>
      </c>
      <c r="BD10" s="148">
        <f>_xlfn.IFNA(VLOOKUP(CONCATENATE($BD$5,$B10,$C10),'MUR2'!$A$6:$M$60,13,FALSE),0)</f>
        <v>0</v>
      </c>
      <c r="BE10" s="148">
        <f>_xlfn.IFNA(VLOOKUP(CONCATENATE($BE$5,$B10,$C10),'MUR2'!$A$6:$M$100,13,FALSE),0)</f>
        <v>0</v>
      </c>
      <c r="BF10" s="148">
        <f>_xlfn.IFNA(VLOOKUP(CONCATENATE($BF$5,$B10,$C10),FEST!$A$6:$M$135,13,FALSE),0)</f>
        <v>0</v>
      </c>
      <c r="BG10" s="148">
        <f>_xlfn.IFNA(VLOOKUP(CONCATENATE($BG$5,$B10,$C10),FEST!$A$6:$M$133,13,FALSE),0)</f>
        <v>0</v>
      </c>
      <c r="BH10" s="148">
        <f>_xlfn.IFNA(VLOOKUP(CONCATENATE($BH$5,$B10,$C10),'DAR2'!$A$6:$M$133,13,FALSE),0)</f>
        <v>0</v>
      </c>
      <c r="BI10" s="148">
        <f>_xlfn.IFNA(VLOOKUP(CONCATENATE($BI$5,$B10,$C10),'CAP2'!$A$6:$M$135,13,FALSE),0)</f>
        <v>0</v>
      </c>
      <c r="BJ10" s="148">
        <f>_xlfn.IFNA(VLOOKUP(CONCATENATE($BJ$5,$B10,$C10),'OG3'!$A$6:$M$119,13,FALSE),0)</f>
        <v>0</v>
      </c>
      <c r="BK10" s="148">
        <f>_xlfn.IFNA(VLOOKUP(CONCATENATE($BK$5,$B10,$C10),'OG3'!$A$6:$M$119,13,FALSE),0)</f>
        <v>0</v>
      </c>
      <c r="BL10" s="148"/>
      <c r="BM10" s="148"/>
      <c r="BN10" s="148"/>
      <c r="BO10" s="354"/>
      <c r="BP10" s="353"/>
      <c r="BQ10" s="355"/>
      <c r="BR10" s="355"/>
      <c r="BS10" s="355"/>
      <c r="BT10" s="355"/>
      <c r="BU10" s="355"/>
      <c r="BV10" s="133"/>
    </row>
    <row r="11" spans="1:74" s="3" customFormat="1" x14ac:dyDescent="0.25">
      <c r="A11" s="774"/>
      <c r="B11" s="142"/>
      <c r="C11" s="149"/>
      <c r="D11" s="149"/>
      <c r="E11" s="149"/>
      <c r="F11" s="150"/>
      <c r="G11" s="301"/>
      <c r="H11" s="144">
        <f t="shared" si="0"/>
        <v>0</v>
      </c>
      <c r="I11" s="145">
        <f t="shared" si="1"/>
        <v>0</v>
      </c>
      <c r="J11" s="146">
        <f t="shared" si="2"/>
        <v>4</v>
      </c>
      <c r="K11" s="147">
        <f>_xlfn.IFNA(VLOOKUP(CONCATENATE($K$5,$B11,$C11),'ESP1'!$A$6:$M$500,13,FALSE),0)</f>
        <v>0</v>
      </c>
      <c r="L11" s="148">
        <f>_xlfn.IFNA(VLOOKUP(CONCATENATE($L$5,$B11,$C11),[1]CAPE!$A$6:$M$500,13,FALSE),0)</f>
        <v>0</v>
      </c>
      <c r="M11" s="148">
        <f>_xlfn.IFNA(VLOOKUP(CONCATENATE($M$5,$B11,$C11),'SER1'!$A$6:$M$500,13,FALSE),0)</f>
        <v>0</v>
      </c>
      <c r="N11" s="148">
        <f>_xlfn.IFNA(VLOOKUP(CONCATENATE($N$5,$B11,$C11),'MUR1'!$A$6:$M$500,13,FALSE),0)</f>
        <v>0</v>
      </c>
      <c r="O11" s="148">
        <f>_xlfn.IFNA(VLOOKUP(CONCATENATE($O$5,$B11,$C11),BAL!$A$6:$M$500,13,FALSE),0)</f>
        <v>0</v>
      </c>
      <c r="P11" s="148">
        <f>_xlfn.IFNA(VLOOKUP(CONCATENATE($P$5,$B11,$C11),BAL!$A$6:$M$500,13,FALSE),0)</f>
        <v>0</v>
      </c>
      <c r="Q11" s="148">
        <f>_xlfn.IFNA(VLOOKUP(CONCATENATE($Q$5,$B11,$C11),BAL!$A$6:$M$500,13,FALSE),0)</f>
        <v>0</v>
      </c>
      <c r="R11" s="148">
        <f>_xlfn.IFNA(VLOOKUP(CONCATENATE($R$5,$B11,$C11),'OG1'!$A$6:$M$500,13,FALSE),0)</f>
        <v>0</v>
      </c>
      <c r="S11" s="148">
        <f>_xlfn.IFNA(VLOOKUP(CONCATENATE($S$5,$B11,$C11),'DRY1'!$A$6:$M$500,13,FALSE),0)</f>
        <v>0</v>
      </c>
      <c r="T11" s="148">
        <f>_xlfn.IFNA(VLOOKUP(CONCATENATE($T$5,$B11,$C11),[2]hor1!$A$6:$M$500,13,FALSE),0)</f>
        <v>0</v>
      </c>
      <c r="U11" s="148">
        <f>_xlfn.IFNA(VLOOKUP(CONCATENATE($U$5,$B11,$C11),'SER2'!$A$6:$M$534,13,FALSE),0)</f>
        <v>0</v>
      </c>
      <c r="V11" s="148">
        <f>_xlfn.IFNA(VLOOKUP(CONCATENATE($V$5,$B11,$C11),'SER2'!$A$6:$M$534,13,FALSE),0)</f>
        <v>0</v>
      </c>
      <c r="W11" s="148">
        <f>_xlfn.IFNA(VLOOKUP(CONCATENATE($W$5,$B11,$C11),[3]DAR1!$A$6:$M$500,13,FALSE),0)</f>
        <v>0</v>
      </c>
      <c r="X11" s="148">
        <f>_xlfn.IFNA(VLOOKUP(CONCATENATE($X$5,$B11,$C11),BEV!$A$6:$M$500,13,FALSE),0)</f>
        <v>0</v>
      </c>
      <c r="Y11" s="148">
        <f>_xlfn.IFNA(VLOOKUP(CONCATENATE($Y$5,$B11,$C11),'OG2'!$A$6:$M$500,13,FALSE),0)</f>
        <v>0</v>
      </c>
      <c r="Z11" s="148">
        <f>_xlfn.IFNA(VLOOKUP(CONCATENATE($Z$5,$B11,$C11),'OG2'!$A$6:$M$500,13,FALSE),0)</f>
        <v>0</v>
      </c>
      <c r="AA11" s="148">
        <f>_xlfn.IFNA(VLOOKUP(CONCATENATE($AA$5,$B11,$C11),'LOG1'!$A$6:$M$500,13,FALSE),0)</f>
        <v>0</v>
      </c>
      <c r="AB11" s="148">
        <f>_xlfn.IFNA(VLOOKUP(CONCATENATE($AB$5,$B11,$C11),'DRY2'!$A$6:$M$500,13,FALSE),0)</f>
        <v>0</v>
      </c>
      <c r="AC11" s="148">
        <f>_xlfn.IFNA(VLOOKUP(CONCATENATE($AC$5,$B11,$C11),'CAP2'!$A$6:$M$500,13,FALSE),0)</f>
        <v>0</v>
      </c>
      <c r="AD11" s="148">
        <f>_xlfn.IFNA(VLOOKUP(CONCATENATE($AD$5,$B11,$C11),'ESP2'!$A$6:$M$500,13,FALSE),0)</f>
        <v>0</v>
      </c>
      <c r="AE11" s="148">
        <f>_xlfn.IFNA(VLOOKUP(CONCATENATE($AE$5,$B11,$C11),MR!$A$6:$M$468,13,FALSE),0)</f>
        <v>0</v>
      </c>
      <c r="AF11" s="148">
        <f>_xlfn.IFNA(VLOOKUP(CONCATENATE($AF$5,$B11,$C11),'OG3'!$A$6:$M$500,13,FALSE),0)</f>
        <v>0</v>
      </c>
      <c r="AG11" s="148">
        <f>_xlfn.IFNA(VLOOKUP(CONCATENATE($AG$5,$B11,$C11),WEST!$A$6:$M$500,13,FALSE),0)</f>
        <v>0</v>
      </c>
      <c r="AH11" s="148">
        <f>_xlfn.IFNA(VLOOKUP(CONCATENATE($AH$5,$B11,$C11),'SER3'!$A$6:$M$500,13,FALSE),0)</f>
        <v>0</v>
      </c>
      <c r="AI11" s="148">
        <f>_xlfn.IFNA(VLOOKUP(CONCATENATE($AI$5,$B11,$C11),[4]DARD2!$A$6:$M$500,13,FALSE),0)</f>
        <v>0</v>
      </c>
      <c r="AJ11" s="148">
        <f>_xlfn.IFNA(VLOOKUP(CONCATENATE($AJ$5,$B11,$C11),'MUR2'!$A$6:$M$500,13,FALSE),0)</f>
        <v>0</v>
      </c>
      <c r="AK11" s="148">
        <f>_xlfn.IFNA(VLOOKUP(CONCATENATE($AK$5,$B11,$C11),RAS!$A$7:$M$501,13,FALSE),0)</f>
        <v>0</v>
      </c>
      <c r="AL11" s="148">
        <f>_xlfn.IFNA(VLOOKUP(CONCATENATE($AL$5,$B11,$C11),'ESP3'!$A$6:$M$500,13,FALSE),0)</f>
        <v>0</v>
      </c>
      <c r="AM11" s="148">
        <f>_xlfn.IFNA(VLOOKUP(CONCATENATE($AM$5,$B11,$C11),FEST!$A$6:$M$500,13,FALSE),0)</f>
        <v>0</v>
      </c>
      <c r="AN11" s="148"/>
      <c r="AO11" s="148"/>
      <c r="AP11" s="148"/>
      <c r="AQ11" s="148">
        <f>_xlfn.IFNA(VLOOKUP(CONCATENATE($AQ$5,$B11,$C11),SC!$A$6:$M$500,13,FALSE),0)</f>
        <v>0</v>
      </c>
      <c r="AR11" s="148">
        <f>_xlfn.IFNA(VLOOKUP(CONCATENATE($AR$5,$B11,$C11),SC!$A$6:$M$500,13,FALSE),0)</f>
        <v>0</v>
      </c>
      <c r="AS11" s="148">
        <f>_xlfn.IFNA(VLOOKUP(CONCATENATE($AS$5,$B11,$C11),SCSAT!$A$6:$M$528,13,FALSE),0)</f>
        <v>0</v>
      </c>
      <c r="AT11" s="148">
        <f>_xlfn.IFNA(VLOOKUP(CONCATENATE($AT$5,$B11,$C11),SCSAT!$A$6:$M$528,13,FALSE),0)</f>
        <v>0</v>
      </c>
      <c r="AU11" s="148">
        <f>_xlfn.IFNA(VLOOKUP(CONCATENATE($AU$5,$B11,$C11),SCSUN!$A$6:$M$500,13,FALSE),0)</f>
        <v>0</v>
      </c>
      <c r="AV11" s="148">
        <f>_xlfn.IFNA(VLOOKUP(CONCATENATE($AV$5,$B11,$C11),SCSUN!$A$6:$M$500,13,FALSE),0)</f>
        <v>0</v>
      </c>
      <c r="AW11" s="148"/>
      <c r="AX11" s="148"/>
      <c r="AY11" s="148">
        <f>_xlfn.IFNA(VLOOKUP(CONCATENATE($AY$5,$B11,$C11),SC!$A$6:$M$500,13,FALSE),0)</f>
        <v>0</v>
      </c>
      <c r="AZ11" s="148">
        <f>_xlfn.IFNA(VLOOKUP(CONCATENATE($AZ$5,$B11,$C11),SCSAT!$A$6:$M$528,13,FALSE),0)</f>
        <v>0</v>
      </c>
      <c r="BA11" s="148">
        <f>_xlfn.IFNA(VLOOKUP(CONCATENATE($BA$5,$B11,$C11),SCSAT!$A$6:$M$528,13,FALSE),0)</f>
        <v>0</v>
      </c>
      <c r="BB11" s="148">
        <f>_xlfn.IFNA(VLOOKUP(CONCATENATE($BB$5,$B11,$C11),SCSAT!$A$6:$M$528,13,FALSE),0)</f>
        <v>0</v>
      </c>
      <c r="BC11" s="148">
        <f>_xlfn.IFNA(VLOOKUP(CONCATENATE($BC$5,$B11,$C11),SCSUN!$A$6:$M$500,13,FALSE),0)</f>
        <v>0</v>
      </c>
      <c r="BD11" s="148">
        <f>_xlfn.IFNA(VLOOKUP(CONCATENATE($BD$5,$B11,$C11),'MUR2'!$A$6:$M$60,13,FALSE),0)</f>
        <v>0</v>
      </c>
      <c r="BE11" s="148">
        <f>_xlfn.IFNA(VLOOKUP(CONCATENATE($BE$5,$B11,$C11),'MUR2'!$A$6:$M$100,13,FALSE),0)</f>
        <v>0</v>
      </c>
      <c r="BF11" s="148">
        <f>_xlfn.IFNA(VLOOKUP(CONCATENATE($BF$5,$B11,$C11),FEST!$A$6:$M$135,13,FALSE),0)</f>
        <v>0</v>
      </c>
      <c r="BG11" s="148">
        <f>_xlfn.IFNA(VLOOKUP(CONCATENATE($BG$5,$B11,$C11),FEST!$A$6:$M$133,13,FALSE),0)</f>
        <v>0</v>
      </c>
      <c r="BH11" s="148">
        <f>_xlfn.IFNA(VLOOKUP(CONCATENATE($BH$5,$B11,$C11),'DAR2'!$A$6:$M$133,13,FALSE),0)</f>
        <v>0</v>
      </c>
      <c r="BI11" s="148">
        <f>_xlfn.IFNA(VLOOKUP(CONCATENATE($BI$5,$B11,$C11),'CAP2'!$A$6:$M$135,13,FALSE),0)</f>
        <v>0</v>
      </c>
      <c r="BJ11" s="148">
        <f>_xlfn.IFNA(VLOOKUP(CONCATENATE($BJ$5,$B11,$C11),'OG3'!$A$6:$M$119,13,FALSE),0)</f>
        <v>0</v>
      </c>
      <c r="BK11" s="148">
        <f>_xlfn.IFNA(VLOOKUP(CONCATENATE($BK$5,$B11,$C11),'OG3'!$A$6:$M$119,13,FALSE),0)</f>
        <v>0</v>
      </c>
      <c r="BL11" s="148"/>
      <c r="BM11" s="148"/>
      <c r="BN11" s="148"/>
      <c r="BO11" s="354"/>
      <c r="BP11" s="353"/>
      <c r="BQ11" s="355"/>
      <c r="BR11" s="355"/>
      <c r="BS11" s="355"/>
      <c r="BT11" s="355"/>
      <c r="BU11" s="355"/>
      <c r="BV11" s="133"/>
    </row>
    <row r="12" spans="1:74" s="3" customFormat="1" x14ac:dyDescent="0.25">
      <c r="A12" s="774"/>
      <c r="B12" s="142"/>
      <c r="C12" s="149"/>
      <c r="D12" s="149"/>
      <c r="E12" s="149"/>
      <c r="F12" s="150"/>
      <c r="G12" s="301"/>
      <c r="H12" s="144">
        <f t="shared" si="0"/>
        <v>0</v>
      </c>
      <c r="I12" s="145">
        <f t="shared" si="1"/>
        <v>0</v>
      </c>
      <c r="J12" s="146">
        <f t="shared" si="2"/>
        <v>4</v>
      </c>
      <c r="K12" s="147">
        <f>_xlfn.IFNA(VLOOKUP(CONCATENATE($K$5,$B12,$C12),'ESP1'!$A$6:$M$500,13,FALSE),0)</f>
        <v>0</v>
      </c>
      <c r="L12" s="148">
        <f>_xlfn.IFNA(VLOOKUP(CONCATENATE($L$5,$B12,$C12),[1]CAPE!$A$6:$M$500,13,FALSE),0)</f>
        <v>0</v>
      </c>
      <c r="M12" s="148">
        <f>_xlfn.IFNA(VLOOKUP(CONCATENATE($M$5,$B12,$C12),'SER1'!$A$6:$M$500,13,FALSE),0)</f>
        <v>0</v>
      </c>
      <c r="N12" s="148">
        <f>_xlfn.IFNA(VLOOKUP(CONCATENATE($N$5,$B12,$C12),'MUR1'!$A$6:$M$500,13,FALSE),0)</f>
        <v>0</v>
      </c>
      <c r="O12" s="148">
        <f>_xlfn.IFNA(VLOOKUP(CONCATENATE($O$5,$B12,$C12),BAL!$A$6:$M$500,13,FALSE),0)</f>
        <v>0</v>
      </c>
      <c r="P12" s="148">
        <f>_xlfn.IFNA(VLOOKUP(CONCATENATE($P$5,$B12,$C12),BAL!$A$6:$M$500,13,FALSE),0)</f>
        <v>0</v>
      </c>
      <c r="Q12" s="148">
        <f>_xlfn.IFNA(VLOOKUP(CONCATENATE($Q$5,$B12,$C12),BAL!$A$6:$M$500,13,FALSE),0)</f>
        <v>0</v>
      </c>
      <c r="R12" s="148">
        <f>_xlfn.IFNA(VLOOKUP(CONCATENATE($R$5,$B12,$C12),'OG1'!$A$6:$M$500,13,FALSE),0)</f>
        <v>0</v>
      </c>
      <c r="S12" s="148">
        <f>_xlfn.IFNA(VLOOKUP(CONCATENATE($S$5,$B12,$C12),'DRY1'!$A$6:$M$500,13,FALSE),0)</f>
        <v>0</v>
      </c>
      <c r="T12" s="148">
        <f>_xlfn.IFNA(VLOOKUP(CONCATENATE($T$5,$B12,$C12),[2]hor1!$A$6:$M$500,13,FALSE),0)</f>
        <v>0</v>
      </c>
      <c r="U12" s="148">
        <f>_xlfn.IFNA(VLOOKUP(CONCATENATE($U$5,$B12,$C12),'SER2'!$A$6:$M$534,13,FALSE),0)</f>
        <v>0</v>
      </c>
      <c r="V12" s="148">
        <f>_xlfn.IFNA(VLOOKUP(CONCATENATE($V$5,$B12,$C12),'SER2'!$A$6:$M$534,13,FALSE),0)</f>
        <v>0</v>
      </c>
      <c r="W12" s="148">
        <f>_xlfn.IFNA(VLOOKUP(CONCATENATE($W$5,$B12,$C12),[3]DAR1!$A$6:$M$500,13,FALSE),0)</f>
        <v>0</v>
      </c>
      <c r="X12" s="148">
        <f>_xlfn.IFNA(VLOOKUP(CONCATENATE($X$5,$B12,$C12),BEV!$A$6:$M$500,13,FALSE),0)</f>
        <v>0</v>
      </c>
      <c r="Y12" s="148">
        <f>_xlfn.IFNA(VLOOKUP(CONCATENATE($Y$5,$B12,$C12),'OG2'!$A$6:$M$500,13,FALSE),0)</f>
        <v>0</v>
      </c>
      <c r="Z12" s="148">
        <f>_xlfn.IFNA(VLOOKUP(CONCATENATE($Z$5,$B12,$C12),'OG2'!$A$6:$M$500,13,FALSE),0)</f>
        <v>0</v>
      </c>
      <c r="AA12" s="148">
        <f>_xlfn.IFNA(VLOOKUP(CONCATENATE($AA$5,$B12,$C12),'LOG1'!$A$6:$M$500,13,FALSE),0)</f>
        <v>0</v>
      </c>
      <c r="AB12" s="148">
        <f>_xlfn.IFNA(VLOOKUP(CONCATENATE($AB$5,$B12,$C12),'DRY2'!$A$6:$M$500,13,FALSE),0)</f>
        <v>0</v>
      </c>
      <c r="AC12" s="148">
        <f>_xlfn.IFNA(VLOOKUP(CONCATENATE($AC$5,$B12,$C12),'CAP2'!$A$6:$M$500,13,FALSE),0)</f>
        <v>0</v>
      </c>
      <c r="AD12" s="148">
        <f>_xlfn.IFNA(VLOOKUP(CONCATENATE($AD$5,$B12,$C12),'ESP2'!$A$6:$M$500,13,FALSE),0)</f>
        <v>0</v>
      </c>
      <c r="AE12" s="148">
        <f>_xlfn.IFNA(VLOOKUP(CONCATENATE($AE$5,$B12,$C12),MR!$A$6:$M$468,13,FALSE),0)</f>
        <v>0</v>
      </c>
      <c r="AF12" s="148">
        <f>_xlfn.IFNA(VLOOKUP(CONCATENATE($AF$5,$B12,$C12),'OG3'!$A$6:$M$500,13,FALSE),0)</f>
        <v>0</v>
      </c>
      <c r="AG12" s="148">
        <f>_xlfn.IFNA(VLOOKUP(CONCATENATE($AG$5,$B12,$C12),WEST!$A$6:$M$500,13,FALSE),0)</f>
        <v>0</v>
      </c>
      <c r="AH12" s="148">
        <f>_xlfn.IFNA(VLOOKUP(CONCATENATE($AH$5,$B12,$C12),'SER3'!$A$6:$M$500,13,FALSE),0)</f>
        <v>0</v>
      </c>
      <c r="AI12" s="148">
        <f>_xlfn.IFNA(VLOOKUP(CONCATENATE($AI$5,$B12,$C12),[4]DARD2!$A$6:$M$500,13,FALSE),0)</f>
        <v>0</v>
      </c>
      <c r="AJ12" s="148">
        <f>_xlfn.IFNA(VLOOKUP(CONCATENATE($AJ$5,$B12,$C12),'MUR2'!$A$6:$M$500,13,FALSE),0)</f>
        <v>0</v>
      </c>
      <c r="AK12" s="148">
        <f>_xlfn.IFNA(VLOOKUP(CONCATENATE($AK$5,$B12,$C12),RAS!$A$7:$M$501,13,FALSE),0)</f>
        <v>0</v>
      </c>
      <c r="AL12" s="148">
        <f>_xlfn.IFNA(VLOOKUP(CONCATENATE($AL$5,$B12,$C12),'ESP3'!$A$6:$M$500,13,FALSE),0)</f>
        <v>0</v>
      </c>
      <c r="AM12" s="148">
        <f>_xlfn.IFNA(VLOOKUP(CONCATENATE($AM$5,$B12,$C12),FEST!$A$6:$M$500,13,FALSE),0)</f>
        <v>0</v>
      </c>
      <c r="AN12" s="148"/>
      <c r="AO12" s="148"/>
      <c r="AP12" s="148"/>
      <c r="AQ12" s="148">
        <f>_xlfn.IFNA(VLOOKUP(CONCATENATE($AQ$5,$B12,$C12),SC!$A$6:$M$500,13,FALSE),0)</f>
        <v>0</v>
      </c>
      <c r="AR12" s="148">
        <f>_xlfn.IFNA(VLOOKUP(CONCATENATE($AR$5,$B12,$C12),SC!$A$6:$M$500,13,FALSE),0)</f>
        <v>0</v>
      </c>
      <c r="AS12" s="148">
        <f>_xlfn.IFNA(VLOOKUP(CONCATENATE($AS$5,$B12,$C12),SCSAT!$A$6:$M$528,13,FALSE),0)</f>
        <v>0</v>
      </c>
      <c r="AT12" s="148">
        <f>_xlfn.IFNA(VLOOKUP(CONCATENATE($AT$5,$B12,$C12),SCSAT!$A$6:$M$528,13,FALSE),0)</f>
        <v>0</v>
      </c>
      <c r="AU12" s="148">
        <f>_xlfn.IFNA(VLOOKUP(CONCATENATE($AU$5,$B12,$C12),SCSUN!$A$6:$M$500,13,FALSE),0)</f>
        <v>0</v>
      </c>
      <c r="AV12" s="148">
        <f>_xlfn.IFNA(VLOOKUP(CONCATENATE($AV$5,$B12,$C12),SCSUN!$A$6:$M$500,13,FALSE),0)</f>
        <v>0</v>
      </c>
      <c r="AW12" s="148"/>
      <c r="AX12" s="148"/>
      <c r="AY12" s="148">
        <f>_xlfn.IFNA(VLOOKUP(CONCATENATE($AY$5,$B12,$C12),SC!$A$6:$M$500,13,FALSE),0)</f>
        <v>0</v>
      </c>
      <c r="AZ12" s="148">
        <f>_xlfn.IFNA(VLOOKUP(CONCATENATE($AZ$5,$B12,$C12),SCSAT!$A$6:$M$528,13,FALSE),0)</f>
        <v>0</v>
      </c>
      <c r="BA12" s="148">
        <f>_xlfn.IFNA(VLOOKUP(CONCATENATE($BA$5,$B12,$C12),SCSAT!$A$6:$M$528,13,FALSE),0)</f>
        <v>0</v>
      </c>
      <c r="BB12" s="148">
        <f>_xlfn.IFNA(VLOOKUP(CONCATENATE($BB$5,$B12,$C12),SCSAT!$A$6:$M$528,13,FALSE),0)</f>
        <v>0</v>
      </c>
      <c r="BC12" s="148">
        <f>_xlfn.IFNA(VLOOKUP(CONCATENATE($BC$5,$B12,$C12),SCSUN!$A$6:$M$500,13,FALSE),0)</f>
        <v>0</v>
      </c>
      <c r="BD12" s="148">
        <f>_xlfn.IFNA(VLOOKUP(CONCATENATE($BD$5,$B12,$C12),'MUR2'!$A$6:$M$60,13,FALSE),0)</f>
        <v>0</v>
      </c>
      <c r="BE12" s="148">
        <f>_xlfn.IFNA(VLOOKUP(CONCATENATE($BE$5,$B12,$C12),'MUR2'!$A$6:$M$100,13,FALSE),0)</f>
        <v>0</v>
      </c>
      <c r="BF12" s="148">
        <f>_xlfn.IFNA(VLOOKUP(CONCATENATE($BF$5,$B12,$C12),FEST!$A$6:$M$135,13,FALSE),0)</f>
        <v>0</v>
      </c>
      <c r="BG12" s="148">
        <f>_xlfn.IFNA(VLOOKUP(CONCATENATE($BG$5,$B12,$C12),FEST!$A$6:$M$133,13,FALSE),0)</f>
        <v>0</v>
      </c>
      <c r="BH12" s="148">
        <f>_xlfn.IFNA(VLOOKUP(CONCATENATE($BH$5,$B12,$C12),'DAR2'!$A$6:$M$133,13,FALSE),0)</f>
        <v>0</v>
      </c>
      <c r="BI12" s="148">
        <f>_xlfn.IFNA(VLOOKUP(CONCATENATE($BI$5,$B12,$C12),'CAP2'!$A$6:$M$135,13,FALSE),0)</f>
        <v>0</v>
      </c>
      <c r="BJ12" s="148">
        <f>_xlfn.IFNA(VLOOKUP(CONCATENATE($BJ$5,$B12,$C12),'OG3'!$A$6:$M$119,13,FALSE),0)</f>
        <v>0</v>
      </c>
      <c r="BK12" s="148">
        <f>_xlfn.IFNA(VLOOKUP(CONCATENATE($BK$5,$B12,$C12),'OG3'!$A$6:$M$119,13,FALSE),0)</f>
        <v>0</v>
      </c>
      <c r="BL12" s="148"/>
      <c r="BM12" s="148"/>
      <c r="BN12" s="148"/>
      <c r="BO12" s="354"/>
      <c r="BP12" s="353"/>
      <c r="BQ12" s="355"/>
      <c r="BR12" s="355"/>
      <c r="BS12" s="355"/>
      <c r="BT12" s="355"/>
      <c r="BU12" s="355"/>
      <c r="BV12" s="133"/>
    </row>
    <row r="13" spans="1:74" x14ac:dyDescent="0.25">
      <c r="A13" s="774"/>
      <c r="B13" s="142"/>
      <c r="C13" s="149"/>
      <c r="D13" s="149"/>
      <c r="E13" s="149"/>
      <c r="F13" s="150"/>
      <c r="G13" s="301"/>
      <c r="H13" s="144">
        <f t="shared" si="0"/>
        <v>0</v>
      </c>
      <c r="I13" s="703">
        <f t="shared" si="1"/>
        <v>0</v>
      </c>
      <c r="J13" s="146"/>
      <c r="K13" s="147">
        <f>_xlfn.IFNA(VLOOKUP(CONCATENATE($K$5,$B13,$C13),'ESP1'!$A$6:$M$500,13,FALSE),0)</f>
        <v>0</v>
      </c>
      <c r="L13" s="148">
        <f>_xlfn.IFNA(VLOOKUP(CONCATENATE($L$5,$B13,$C13),[1]CAPE!$A$6:$M$500,13,FALSE),0)</f>
        <v>0</v>
      </c>
      <c r="M13" s="148">
        <f>_xlfn.IFNA(VLOOKUP(CONCATENATE($M$5,$B13,$C13),'SER1'!$A$6:$M$500,13,FALSE),0)</f>
        <v>0</v>
      </c>
      <c r="N13" s="148">
        <f>_xlfn.IFNA(VLOOKUP(CONCATENATE($N$5,$B13,$C13),'MUR1'!$A$6:$M$500,13,FALSE),0)</f>
        <v>0</v>
      </c>
      <c r="O13" s="148">
        <f>_xlfn.IFNA(VLOOKUP(CONCATENATE($O$5,$B13,$C13),BAL!$A$6:$M$500,13,FALSE),0)</f>
        <v>0</v>
      </c>
      <c r="P13" s="148">
        <f>_xlfn.IFNA(VLOOKUP(CONCATENATE($P$5,$B13,$C13),BAL!$A$6:$M$500,13,FALSE),0)</f>
        <v>0</v>
      </c>
      <c r="Q13" s="148">
        <f>_xlfn.IFNA(VLOOKUP(CONCATENATE($Q$5,$B13,$C13),BAL!$A$6:$M$500,13,FALSE),0)</f>
        <v>0</v>
      </c>
      <c r="R13" s="148">
        <f>_xlfn.IFNA(VLOOKUP(CONCATENATE($R$5,$B13,$C13),'OG1'!$A$6:$M$500,13,FALSE),0)</f>
        <v>0</v>
      </c>
      <c r="S13" s="148">
        <f>_xlfn.IFNA(VLOOKUP(CONCATENATE($S$5,$B13,$C13),'DRY1'!$A$6:$M$500,13,FALSE),0)</f>
        <v>0</v>
      </c>
      <c r="T13" s="148">
        <f>_xlfn.IFNA(VLOOKUP(CONCATENATE($T$5,$B13,$C13),[2]hor1!$A$6:$M$500,13,FALSE),0)</f>
        <v>0</v>
      </c>
      <c r="U13" s="148">
        <f>_xlfn.IFNA(VLOOKUP(CONCATENATE($U$5,$B13,$C13),'SER2'!$A$6:$M$534,13,FALSE),0)</f>
        <v>0</v>
      </c>
      <c r="V13" s="148">
        <f>_xlfn.IFNA(VLOOKUP(CONCATENATE($V$5,$B13,$C13),'SER2'!$A$6:$M$534,13,FALSE),0)</f>
        <v>0</v>
      </c>
      <c r="W13" s="148">
        <f>_xlfn.IFNA(VLOOKUP(CONCATENATE($W$5,$B13,$C13),[3]DAR1!$A$6:$M$500,13,FALSE),0)</f>
        <v>0</v>
      </c>
      <c r="X13" s="148">
        <f>_xlfn.IFNA(VLOOKUP(CONCATENATE($X$5,$B13,$C13),BEV!$A$6:$M$500,13,FALSE),0)</f>
        <v>0</v>
      </c>
      <c r="Y13" s="148">
        <f>_xlfn.IFNA(VLOOKUP(CONCATENATE($Y$5,$B13,$C13),'OG2'!$A$6:$M$500,13,FALSE),0)</f>
        <v>0</v>
      </c>
      <c r="Z13" s="148">
        <f>_xlfn.IFNA(VLOOKUP(CONCATENATE($Z$5,$B13,$C13),'OG2'!$A$6:$M$500,13,FALSE),0)</f>
        <v>0</v>
      </c>
      <c r="AA13" s="148">
        <f>_xlfn.IFNA(VLOOKUP(CONCATENATE($AA$5,$B13,$C13),'LOG1'!$A$6:$M$500,13,FALSE),0)</f>
        <v>0</v>
      </c>
      <c r="AB13" s="148">
        <f>_xlfn.IFNA(VLOOKUP(CONCATENATE($AB$5,$B13,$C13),'DRY2'!$A$6:$M$500,13,FALSE),0)</f>
        <v>0</v>
      </c>
      <c r="AC13" s="148">
        <f>_xlfn.IFNA(VLOOKUP(CONCATENATE($AC$5,$B13,$C13),'CAP2'!$A$6:$M$500,13,FALSE),0)</f>
        <v>0</v>
      </c>
      <c r="AD13" s="148">
        <f>_xlfn.IFNA(VLOOKUP(CONCATENATE($AD$5,$B13,$C13),'ESP2'!$A$6:$M$500,13,FALSE),0)</f>
        <v>0</v>
      </c>
      <c r="AE13" s="148">
        <f>_xlfn.IFNA(VLOOKUP(CONCATENATE($AE$5,$B13,$C13),MR!$A$6:$M$468,13,FALSE),0)</f>
        <v>0</v>
      </c>
      <c r="AF13" s="148">
        <f>_xlfn.IFNA(VLOOKUP(CONCATENATE($AF$5,$B13,$C13),'OG3'!$A$6:$M$500,13,FALSE),0)</f>
        <v>0</v>
      </c>
      <c r="AG13" s="148">
        <f>_xlfn.IFNA(VLOOKUP(CONCATENATE($AG$5,$B13,$C13),WEST!$A$6:$M$500,13,FALSE),0)</f>
        <v>0</v>
      </c>
      <c r="AH13" s="148">
        <f>_xlfn.IFNA(VLOOKUP(CONCATENATE($AH$5,$B13,$C13),'SER3'!$A$6:$M$500,13,FALSE),0)</f>
        <v>0</v>
      </c>
      <c r="AI13" s="148">
        <f>_xlfn.IFNA(VLOOKUP(CONCATENATE($AI$5,$B13,$C13),[4]DARD2!$A$6:$M$500,13,FALSE),0)</f>
        <v>0</v>
      </c>
      <c r="AJ13" s="148">
        <f>_xlfn.IFNA(VLOOKUP(CONCATENATE($AJ$5,$B13,$C13),'MUR2'!$A$6:$M$500,13,FALSE),0)</f>
        <v>0</v>
      </c>
      <c r="AK13" s="148">
        <f>_xlfn.IFNA(VLOOKUP(CONCATENATE($AK$5,$B13,$C13),RAS!$A$7:$M$501,13,FALSE),0)</f>
        <v>0</v>
      </c>
      <c r="AL13" s="148">
        <f>_xlfn.IFNA(VLOOKUP(CONCATENATE($AL$5,$B13,$C13),'ESP3'!$A$6:$M$500,13,FALSE),0)</f>
        <v>0</v>
      </c>
      <c r="AM13" s="148">
        <f>_xlfn.IFNA(VLOOKUP(CONCATENATE($AM$5,$B13,$C13),FEST!$A$6:$M$500,13,FALSE),0)</f>
        <v>0</v>
      </c>
      <c r="AN13" s="148"/>
      <c r="AO13" s="148"/>
      <c r="AP13" s="148"/>
      <c r="AQ13" s="148">
        <f>_xlfn.IFNA(VLOOKUP(CONCATENATE($AQ$5,$B13,$C13),SC!$A$6:$M$500,13,FALSE),0)</f>
        <v>0</v>
      </c>
      <c r="AR13" s="148">
        <f>_xlfn.IFNA(VLOOKUP(CONCATENATE($AR$5,$B13,$C13),SC!$A$6:$M$500,13,FALSE),0)</f>
        <v>0</v>
      </c>
      <c r="AS13" s="148">
        <f>_xlfn.IFNA(VLOOKUP(CONCATENATE($AS$5,$B13,$C13),SCSAT!$A$6:$M$528,13,FALSE),0)</f>
        <v>0</v>
      </c>
      <c r="AT13" s="148">
        <f>_xlfn.IFNA(VLOOKUP(CONCATENATE($AT$5,$B13,$C13),SCSAT!$A$6:$M$528,13,FALSE),0)</f>
        <v>0</v>
      </c>
      <c r="AU13" s="148">
        <f>_xlfn.IFNA(VLOOKUP(CONCATENATE($AU$5,$B13,$C13),SCSUN!$A$6:$M$500,13,FALSE),0)</f>
        <v>0</v>
      </c>
      <c r="AV13" s="148">
        <f>_xlfn.IFNA(VLOOKUP(CONCATENATE($AV$5,$B13,$C13),SCSUN!$A$6:$M$500,13,FALSE),0)</f>
        <v>0</v>
      </c>
      <c r="AW13" s="148"/>
      <c r="AX13" s="148"/>
      <c r="AY13" s="148">
        <f>_xlfn.IFNA(VLOOKUP(CONCATENATE($AY$5,$B13,$C13),SC!$A$6:$M$500,13,FALSE),0)</f>
        <v>0</v>
      </c>
      <c r="AZ13" s="148">
        <f>_xlfn.IFNA(VLOOKUP(CONCATENATE($AZ$5,$B13,$C13),SCSAT!$A$6:$M$528,13,FALSE),0)</f>
        <v>0</v>
      </c>
      <c r="BA13" s="148">
        <f>_xlfn.IFNA(VLOOKUP(CONCATENATE($BA$5,$B13,$C13),SCSAT!$A$6:$M$528,13,FALSE),0)</f>
        <v>0</v>
      </c>
      <c r="BB13" s="148">
        <f>_xlfn.IFNA(VLOOKUP(CONCATENATE($BB$5,$B13,$C13),SCSAT!$A$6:$M$528,13,FALSE),0)</f>
        <v>0</v>
      </c>
      <c r="BC13" s="148">
        <f>_xlfn.IFNA(VLOOKUP(CONCATENATE($BC$5,$B13,$C13),SCSUN!$A$6:$M$500,13,FALSE),0)</f>
        <v>0</v>
      </c>
      <c r="BD13" s="148">
        <f>_xlfn.IFNA(VLOOKUP(CONCATENATE($BD$5,$B13,$C13),'MUR2'!$A$6:$M$60,13,FALSE),0)</f>
        <v>0</v>
      </c>
      <c r="BE13" s="148">
        <f>_xlfn.IFNA(VLOOKUP(CONCATENATE($BE$5,$B13,$C13),'MUR2'!$A$6:$M$100,13,FALSE),0)</f>
        <v>0</v>
      </c>
      <c r="BF13" s="148">
        <f>_xlfn.IFNA(VLOOKUP(CONCATENATE($BF$5,$B13,$C13),FEST!$A$6:$M$135,13,FALSE),0)</f>
        <v>0</v>
      </c>
      <c r="BG13" s="148">
        <f>_xlfn.IFNA(VLOOKUP(CONCATENATE($BG$5,$B13,$C13),FEST!$A$6:$M$133,13,FALSE),0)</f>
        <v>0</v>
      </c>
      <c r="BH13" s="148">
        <f>_xlfn.IFNA(VLOOKUP(CONCATENATE($BH$5,$B13,$C13),'DAR2'!$A$6:$M$133,13,FALSE),0)</f>
        <v>0</v>
      </c>
      <c r="BI13" s="148">
        <f>_xlfn.IFNA(VLOOKUP(CONCATENATE($BI$5,$B13,$C13),'CAP2'!$A$6:$M$135,13,FALSE),0)</f>
        <v>0</v>
      </c>
      <c r="BJ13" s="148">
        <f>_xlfn.IFNA(VLOOKUP(CONCATENATE($BJ$5,$B13,$C13),'OG3'!$A$6:$M$119,13,FALSE),0)</f>
        <v>0</v>
      </c>
      <c r="BK13" s="148">
        <f>_xlfn.IFNA(VLOOKUP(CONCATENATE($BK$5,$B13,$C13),'OG3'!$A$6:$M$119,13,FALSE),0)</f>
        <v>0</v>
      </c>
      <c r="BL13" s="148"/>
      <c r="BM13" s="148"/>
      <c r="BN13" s="148"/>
      <c r="BO13" s="354"/>
      <c r="BP13" s="353"/>
      <c r="BQ13" s="355"/>
      <c r="BR13" s="355"/>
      <c r="BS13" s="355"/>
      <c r="BT13" s="355"/>
      <c r="BU13" s="355"/>
      <c r="BV13" s="137"/>
    </row>
    <row r="14" spans="1:74" x14ac:dyDescent="0.25">
      <c r="A14" s="774"/>
      <c r="B14" s="142"/>
      <c r="C14" s="149"/>
      <c r="D14" s="149"/>
      <c r="E14" s="149"/>
      <c r="F14" s="150"/>
      <c r="G14" s="301"/>
      <c r="H14" s="144"/>
      <c r="I14" s="145"/>
      <c r="J14" s="146"/>
      <c r="K14" s="147">
        <f>_xlfn.IFNA(VLOOKUP(CONCATENATE($K$5,$B14,$C14),'ESP1'!$A$6:$M$500,13,FALSE),0)</f>
        <v>0</v>
      </c>
      <c r="L14" s="148">
        <f>_xlfn.IFNA(VLOOKUP(CONCATENATE($L$5,$B14,$C14),[1]CAPE!$A$6:$M$500,13,FALSE),0)</f>
        <v>0</v>
      </c>
      <c r="M14" s="148">
        <f>_xlfn.IFNA(VLOOKUP(CONCATENATE($M$5,$B14,$C14),'SER1'!$A$6:$M$500,13,FALSE),0)</f>
        <v>0</v>
      </c>
      <c r="N14" s="148">
        <f>_xlfn.IFNA(VLOOKUP(CONCATENATE($N$5,$B14,$C14),'MUR1'!$A$6:$M$500,13,FALSE),0)</f>
        <v>0</v>
      </c>
      <c r="O14" s="148">
        <v>0</v>
      </c>
      <c r="P14" s="148">
        <f>_xlfn.IFNA(VLOOKUP(CONCATENATE($P$5,$B14,$C14),BAL!$A$6:$M$500,13,FALSE),0)</f>
        <v>0</v>
      </c>
      <c r="Q14" s="148">
        <f>_xlfn.IFNA(VLOOKUP(CONCATENATE($Q$5,$B14,$C14),BAL!$A$6:$M$500,13,FALSE),0)</f>
        <v>0</v>
      </c>
      <c r="R14" s="148">
        <f>_xlfn.IFNA(VLOOKUP(CONCATENATE($R$5,$B14,$C14),'OG1'!$A$6:$M$500,13,FALSE),0)</f>
        <v>0</v>
      </c>
      <c r="S14" s="148">
        <f>_xlfn.IFNA(VLOOKUP(CONCATENATE($S$5,$B14,$C14),'DRY1'!$A$6:$M$500,13,FALSE),0)</f>
        <v>0</v>
      </c>
      <c r="T14" s="148">
        <f>_xlfn.IFNA(VLOOKUP(CONCATENATE($T$5,$B14,$C14),[2]hor1!$A$6:$M$500,13,FALSE),0)</f>
        <v>0</v>
      </c>
      <c r="U14" s="148">
        <f>_xlfn.IFNA(VLOOKUP(CONCATENATE($U$5,$B14,$C14),'SER2'!$A$6:$M$534,13,FALSE),0)</f>
        <v>0</v>
      </c>
      <c r="V14" s="148">
        <f>_xlfn.IFNA(VLOOKUP(CONCATENATE($V$5,$B14,$C14),'SER2'!$A$6:$M$534,13,FALSE),0)</f>
        <v>0</v>
      </c>
      <c r="W14" s="148">
        <f>_xlfn.IFNA(VLOOKUP(CONCATENATE($W$5,$B14,$C14),[3]DAR1!$A$6:$M$500,13,FALSE),0)</f>
        <v>0</v>
      </c>
      <c r="X14" s="148">
        <f>_xlfn.IFNA(VLOOKUP(CONCATENATE($X$5,$B14,$C14),BEV!$A$6:$M$500,13,FALSE),0)</f>
        <v>0</v>
      </c>
      <c r="Y14" s="148">
        <f>_xlfn.IFNA(VLOOKUP(CONCATENATE($Y$5,$B14,$C14),'OG2'!$A$6:$M$500,13,FALSE),0)</f>
        <v>0</v>
      </c>
      <c r="Z14" s="148">
        <f>_xlfn.IFNA(VLOOKUP(CONCATENATE($Z$5,$B14,$C14),'OG2'!$A$6:$M$500,13,FALSE),0)</f>
        <v>0</v>
      </c>
      <c r="AA14" s="148">
        <f>_xlfn.IFNA(VLOOKUP(CONCATENATE($AA$5,$B14,$C14),'LOG1'!$A$6:$M$500,13,FALSE),0)</f>
        <v>0</v>
      </c>
      <c r="AB14" s="148">
        <f>_xlfn.IFNA(VLOOKUP(CONCATENATE($AB$5,$B14,$C14),'DRY2'!$A$6:$M$500,13,FALSE),0)</f>
        <v>0</v>
      </c>
      <c r="AC14" s="148">
        <f>_xlfn.IFNA(VLOOKUP(CONCATENATE($AC$5,$B14,$C14),'CAP2'!$A$6:$M$500,13,FALSE),0)</f>
        <v>0</v>
      </c>
      <c r="AD14" s="148">
        <f>_xlfn.IFNA(VLOOKUP(CONCATENATE($AD$5,$B14,$C14),'ESP2'!$A$6:$M$500,13,FALSE),0)</f>
        <v>0</v>
      </c>
      <c r="AE14" s="148">
        <f>_xlfn.IFNA(VLOOKUP(CONCATENATE($AE$5,$B14,$C14),MR!$A$6:$M$468,13,FALSE),0)</f>
        <v>0</v>
      </c>
      <c r="AF14" s="148">
        <f>_xlfn.IFNA(VLOOKUP(CONCATENATE($AF$5,$B14,$C14),'OG3'!$A$6:$M$500,13,FALSE),0)</f>
        <v>0</v>
      </c>
      <c r="AG14" s="148">
        <f>_xlfn.IFNA(VLOOKUP(CONCATENATE($AG$5,$B14,$C14),WEST!$A$6:$M$500,13,FALSE),0)</f>
        <v>0</v>
      </c>
      <c r="AH14" s="148">
        <f>_xlfn.IFNA(VLOOKUP(CONCATENATE($AH$5,$B14,$C14),'SER3'!$A$6:$M$500,13,FALSE),0)</f>
        <v>0</v>
      </c>
      <c r="AI14" s="148">
        <f>_xlfn.IFNA(VLOOKUP(CONCATENATE($AI$5,$B14,$C14),[4]DARD2!$A$6:$M$500,13,FALSE),0)</f>
        <v>0</v>
      </c>
      <c r="AJ14" s="148">
        <f>_xlfn.IFNA(VLOOKUP(CONCATENATE($AJ$5,$B14,$C14),'MUR2'!$A$6:$M$500,13,FALSE),0)</f>
        <v>0</v>
      </c>
      <c r="AK14" s="148">
        <f>_xlfn.IFNA(VLOOKUP(CONCATENATE($AK$5,$B14,$C14),RAS!$A$7:$M$501,13,FALSE),0)</f>
        <v>0</v>
      </c>
      <c r="AL14" s="148">
        <f>_xlfn.IFNA(VLOOKUP(CONCATENATE($AL$5,$B14,$C14),'ESP3'!$A$6:$M$500,13,FALSE),0)</f>
        <v>0</v>
      </c>
      <c r="AM14" s="148">
        <f>_xlfn.IFNA(VLOOKUP(CONCATENATE($AM$5,$B14,$C14),FEST!$A$6:$M$500,13,FALSE),0)</f>
        <v>0</v>
      </c>
      <c r="AN14" s="148"/>
      <c r="AO14" s="148"/>
      <c r="AP14" s="148"/>
      <c r="AQ14" s="148">
        <f>_xlfn.IFNA(VLOOKUP(CONCATENATE($AQ$5,$B14,$C14),SC!$A$6:$M$500,13,FALSE),0)</f>
        <v>0</v>
      </c>
      <c r="AR14" s="148">
        <f>_xlfn.IFNA(VLOOKUP(CONCATENATE($AR$5,$B14,$C14),SC!$A$6:$M$500,13,FALSE),0)</f>
        <v>0</v>
      </c>
      <c r="AS14" s="148">
        <f>_xlfn.IFNA(VLOOKUP(CONCATENATE($AS$5,$B14,$C14),SCSAT!$A$6:$M$528,13,FALSE),0)</f>
        <v>0</v>
      </c>
      <c r="AT14" s="148">
        <f>_xlfn.IFNA(VLOOKUP(CONCATENATE($AT$5,$B14,$C14),SCSAT!$A$6:$M$528,13,FALSE),0)</f>
        <v>0</v>
      </c>
      <c r="AU14" s="148">
        <f>_xlfn.IFNA(VLOOKUP(CONCATENATE($AU$5,$B14,$C14),SCSUN!$A$6:$M$500,13,FALSE),0)</f>
        <v>0</v>
      </c>
      <c r="AV14" s="148">
        <f>_xlfn.IFNA(VLOOKUP(CONCATENATE($AV$5,$B14,$C14),SCSUN!$A$6:$M$500,13,FALSE),0)</f>
        <v>0</v>
      </c>
      <c r="AW14" s="148"/>
      <c r="AX14" s="148"/>
      <c r="AY14" s="148">
        <f>_xlfn.IFNA(VLOOKUP(CONCATENATE($AY$5,$B14,$C14),SC!$A$6:$M$500,13,FALSE),0)</f>
        <v>0</v>
      </c>
      <c r="AZ14" s="148">
        <f>_xlfn.IFNA(VLOOKUP(CONCATENATE($AZ$5,$B14,$C14),SCSAT!$A$6:$M$528,13,FALSE),0)</f>
        <v>0</v>
      </c>
      <c r="BA14" s="148">
        <f>_xlfn.IFNA(VLOOKUP(CONCATENATE($BA$5,$B14,$C14),SCSAT!$A$6:$M$528,13,FALSE),0)</f>
        <v>0</v>
      </c>
      <c r="BB14" s="148">
        <f>_xlfn.IFNA(VLOOKUP(CONCATENATE($BB$5,$B14,$C14),SCSAT!$A$6:$M$528,13,FALSE),0)</f>
        <v>0</v>
      </c>
      <c r="BC14" s="148">
        <f>_xlfn.IFNA(VLOOKUP(CONCATENATE($BC$5,$B14,$C14),SCSUN!$A$6:$M$500,13,FALSE),0)</f>
        <v>0</v>
      </c>
      <c r="BD14" s="148">
        <f>_xlfn.IFNA(VLOOKUP(CONCATENATE($BD$5,$B14,$C14),'MUR2'!$A$6:$M$60,13,FALSE),0)</f>
        <v>0</v>
      </c>
      <c r="BE14" s="148">
        <f>_xlfn.IFNA(VLOOKUP(CONCATENATE($BE$5,$B14,$C14),'MUR2'!$A$6:$M$100,13,FALSE),0)</f>
        <v>0</v>
      </c>
      <c r="BF14" s="148">
        <f>_xlfn.IFNA(VLOOKUP(CONCATENATE($BF$5,$B14,$C14),FEST!$A$6:$M$135,13,FALSE),0)</f>
        <v>0</v>
      </c>
      <c r="BG14" s="148">
        <f>_xlfn.IFNA(VLOOKUP(CONCATENATE($BG$5,$B14,$C14),FEST!$A$6:$M$133,13,FALSE),0)</f>
        <v>0</v>
      </c>
      <c r="BH14" s="148">
        <f>_xlfn.IFNA(VLOOKUP(CONCATENATE($BH$5,$B14,$C14),'DAR2'!$A$6:$M$133,13,FALSE),0)</f>
        <v>0</v>
      </c>
      <c r="BI14" s="148">
        <f>_xlfn.IFNA(VLOOKUP(CONCATENATE($BI$5,$B14,$C14),'CAP2'!$A$6:$M$135,13,FALSE),0)</f>
        <v>0</v>
      </c>
      <c r="BJ14" s="148">
        <f>_xlfn.IFNA(VLOOKUP(CONCATENATE($BJ$5,$B14,$C14),'OG3'!$A$6:$M$119,13,FALSE),0)</f>
        <v>0</v>
      </c>
      <c r="BK14" s="148">
        <f>_xlfn.IFNA(VLOOKUP(CONCATENATE($BK$5,$B14,$C14),'OG3'!$A$6:$M$119,13,FALSE),0)</f>
        <v>0</v>
      </c>
      <c r="BL14" s="148"/>
      <c r="BM14" s="148"/>
      <c r="BN14" s="148"/>
      <c r="BO14" s="354"/>
      <c r="BP14" s="353"/>
      <c r="BQ14" s="355"/>
      <c r="BR14" s="355"/>
      <c r="BS14" s="355"/>
      <c r="BT14" s="355"/>
      <c r="BU14" s="355"/>
      <c r="BV14" s="137"/>
    </row>
    <row r="15" spans="1:74" x14ac:dyDescent="0.25">
      <c r="A15" s="774"/>
      <c r="B15" s="142"/>
      <c r="C15" s="149"/>
      <c r="D15" s="149"/>
      <c r="E15" s="149"/>
      <c r="F15" s="150"/>
      <c r="G15" s="301"/>
      <c r="H15" s="144"/>
      <c r="I15" s="145"/>
      <c r="J15" s="146"/>
      <c r="K15" s="147">
        <f>_xlfn.IFNA(VLOOKUP(CONCATENATE($K$5,$B15,$C15),'ESP1'!$A$6:$M$500,13,FALSE),0)</f>
        <v>0</v>
      </c>
      <c r="L15" s="148">
        <f>_xlfn.IFNA(VLOOKUP(CONCATENATE($L$5,$B15,$C15),[1]CAPE!$A$6:$M$500,13,FALSE),0)</f>
        <v>0</v>
      </c>
      <c r="M15" s="148">
        <f>_xlfn.IFNA(VLOOKUP(CONCATENATE($M$5,$B15,$C15),'SER1'!$A$6:$M$500,13,FALSE),0)</f>
        <v>0</v>
      </c>
      <c r="N15" s="148">
        <f>_xlfn.IFNA(VLOOKUP(CONCATENATE($N$5,$B15,$C15),'MUR1'!$A$6:$M$500,13,FALSE),0)</f>
        <v>0</v>
      </c>
      <c r="O15" s="148">
        <v>0</v>
      </c>
      <c r="P15" s="148">
        <f>_xlfn.IFNA(VLOOKUP(CONCATENATE($P$5,$B15,$C15),BAL!$A$6:$M$500,13,FALSE),0)</f>
        <v>0</v>
      </c>
      <c r="Q15" s="148">
        <f>_xlfn.IFNA(VLOOKUP(CONCATENATE($Q$5,$B15,$C15),BAL!$A$6:$M$500,13,FALSE),0)</f>
        <v>0</v>
      </c>
      <c r="R15" s="148">
        <f>_xlfn.IFNA(VLOOKUP(CONCATENATE($R$5,$B15,$C15),'OG1'!$A$6:$M$500,13,FALSE),0)</f>
        <v>0</v>
      </c>
      <c r="S15" s="148">
        <f>_xlfn.IFNA(VLOOKUP(CONCATENATE($S$5,$B15,$C15),'DRY1'!$A$6:$M$500,13,FALSE),0)</f>
        <v>0</v>
      </c>
      <c r="T15" s="148">
        <f>_xlfn.IFNA(VLOOKUP(CONCATENATE($T$5,$B15,$C15),[2]hor1!$A$6:$M$500,13,FALSE),0)</f>
        <v>0</v>
      </c>
      <c r="U15" s="148">
        <f>_xlfn.IFNA(VLOOKUP(CONCATENATE($U$5,$B15,$C15),'SER2'!$A$6:$M$534,13,FALSE),0)</f>
        <v>0</v>
      </c>
      <c r="V15" s="148"/>
      <c r="W15" s="148">
        <f>_xlfn.IFNA(VLOOKUP(CONCATENATE($W$5,$B15,$C15),[3]DAR1!$A$6:$M$500,13,FALSE),0)</f>
        <v>0</v>
      </c>
      <c r="X15" s="148">
        <f>_xlfn.IFNA(VLOOKUP(CONCATENATE($X$5,$B15,$C15),BEV!$A$6:$M$500,13,FALSE),0)</f>
        <v>0</v>
      </c>
      <c r="Y15" s="148">
        <f>_xlfn.IFNA(VLOOKUP(CONCATENATE($Y$5,$B15,$C15),'OG2'!$A$6:$M$500,13,FALSE),0)</f>
        <v>0</v>
      </c>
      <c r="Z15" s="148"/>
      <c r="AA15" s="148">
        <f>_xlfn.IFNA(VLOOKUP(CONCATENATE($AA$5,$B15,$C15),'LOG1'!$A$6:$M$500,13,FALSE),0)</f>
        <v>0</v>
      </c>
      <c r="AB15" s="148">
        <f>_xlfn.IFNA(VLOOKUP(CONCATENATE($AB$5,$B15,$C15),'DRY2'!$A$6:$M$500,13,FALSE),0)</f>
        <v>0</v>
      </c>
      <c r="AC15" s="148">
        <f>_xlfn.IFNA(VLOOKUP(CONCATENATE($AC$5,$B15,$C15),'CAP2'!$A$6:$M$500,13,FALSE),0)</f>
        <v>0</v>
      </c>
      <c r="AD15" s="148">
        <f>_xlfn.IFNA(VLOOKUP(CONCATENATE($AD$5,$B15,$C15),'ESP2'!$A$6:$M$500,13,FALSE),0)</f>
        <v>0</v>
      </c>
      <c r="AE15" s="148">
        <f>_xlfn.IFNA(VLOOKUP(CONCATENATE($AE$5,$B15,$C15),MR!$A$6:$M$468,13,FALSE),0)</f>
        <v>0</v>
      </c>
      <c r="AF15" s="148">
        <f>_xlfn.IFNA(VLOOKUP(CONCATENATE($AF$5,$B15,$C15),'OG3'!$A$6:$M$500,13,FALSE),0)</f>
        <v>0</v>
      </c>
      <c r="AG15" s="148">
        <f>_xlfn.IFNA(VLOOKUP(CONCATENATE($AG$5,$B15,$C15),WEST!$A$6:$M$500,13,FALSE),0)</f>
        <v>0</v>
      </c>
      <c r="AH15" s="148">
        <f>_xlfn.IFNA(VLOOKUP(CONCATENATE($AH$5,$B15,$C15),'SER3'!$A$6:$M$500,13,FALSE),0)</f>
        <v>0</v>
      </c>
      <c r="AI15" s="148">
        <f>_xlfn.IFNA(VLOOKUP(CONCATENATE($AI$5,$B15,$C15),[4]DARD2!$A$6:$M$500,13,FALSE),0)</f>
        <v>0</v>
      </c>
      <c r="AJ15" s="148">
        <f>_xlfn.IFNA(VLOOKUP(CONCATENATE($AJ$5,$B15,$C15),'MUR2'!$A$6:$M$500,13,FALSE),0)</f>
        <v>0</v>
      </c>
      <c r="AK15" s="148">
        <f>_xlfn.IFNA(VLOOKUP(CONCATENATE($AK$5,$B15,$C15),RAS!$A$7:$M$501,13,FALSE),0)</f>
        <v>0</v>
      </c>
      <c r="AL15" s="148">
        <f>_xlfn.IFNA(VLOOKUP(CONCATENATE($AL$5,$B15,$C15),'ESP3'!$A$6:$M$500,13,FALSE),0)</f>
        <v>0</v>
      </c>
      <c r="AM15" s="148">
        <f>_xlfn.IFNA(VLOOKUP(CONCATENATE($AM$5,$B15,$C15),FEST!$A$6:$M$500,13,FALSE),0)</f>
        <v>0</v>
      </c>
      <c r="AN15" s="148"/>
      <c r="AO15" s="148"/>
      <c r="AP15" s="148"/>
      <c r="AQ15" s="148">
        <f>_xlfn.IFNA(VLOOKUP(CONCATENATE($AQ$5,$B15,$C15),SC!$A$6:$M$500,13,FALSE),0)</f>
        <v>0</v>
      </c>
      <c r="AR15" s="148">
        <f>_xlfn.IFNA(VLOOKUP(CONCATENATE($AR$5,$B15,$C15),SC!$A$6:$M$500,13,FALSE),0)</f>
        <v>0</v>
      </c>
      <c r="AS15" s="148">
        <f>_xlfn.IFNA(VLOOKUP(CONCATENATE($AS$5,$B15,$C15),SCSAT!$A$6:$M$528,13,FALSE),0)</f>
        <v>0</v>
      </c>
      <c r="AT15" s="148">
        <f>_xlfn.IFNA(VLOOKUP(CONCATENATE($AT$5,$B15,$C15),SCSAT!$A$6:$M$528,13,FALSE),0)</f>
        <v>0</v>
      </c>
      <c r="AU15" s="148">
        <f>_xlfn.IFNA(VLOOKUP(CONCATENATE($AU$5,$B15,$C15),SCSUN!$A$6:$M$500,13,FALSE),0)</f>
        <v>0</v>
      </c>
      <c r="AV15" s="148">
        <f>_xlfn.IFNA(VLOOKUP(CONCATENATE($AV$5,$B15,$C15),SCSUN!$A$6:$M$500,13,FALSE),0)</f>
        <v>0</v>
      </c>
      <c r="AW15" s="148"/>
      <c r="AX15" s="148"/>
      <c r="AY15" s="148">
        <f>_xlfn.IFNA(VLOOKUP(CONCATENATE($AY$5,$B15,$C15),SC!$A$6:$M$500,13,FALSE),0)</f>
        <v>0</v>
      </c>
      <c r="AZ15" s="148">
        <f>_xlfn.IFNA(VLOOKUP(CONCATENATE($AZ$5,$B15,$C15),SCSAT!$A$6:$M$528,13,FALSE),0)</f>
        <v>0</v>
      </c>
      <c r="BA15" s="148">
        <f>_xlfn.IFNA(VLOOKUP(CONCATENATE($BA$5,$B15,$C15),SCSAT!$A$6:$M$528,13,FALSE),0)</f>
        <v>0</v>
      </c>
      <c r="BB15" s="148">
        <f>_xlfn.IFNA(VLOOKUP(CONCATENATE($BB$5,$B15,$C15),SCSAT!$A$6:$M$528,13,FALSE),0)</f>
        <v>0</v>
      </c>
      <c r="BC15" s="148">
        <f>_xlfn.IFNA(VLOOKUP(CONCATENATE($BC$5,$B15,$C15),SCSUN!$A$6:$M$500,13,FALSE),0)</f>
        <v>0</v>
      </c>
      <c r="BD15" s="148">
        <f>_xlfn.IFNA(VLOOKUP(CONCATENATE($BD$5,$B15,$C15),'MUR2'!$A$6:$M$60,13,FALSE),0)</f>
        <v>0</v>
      </c>
      <c r="BE15" s="148">
        <f>_xlfn.IFNA(VLOOKUP(CONCATENATE($BE$5,$B15,$C15),'MUR2'!$A$6:$M$100,13,FALSE),0)</f>
        <v>0</v>
      </c>
      <c r="BF15" s="148">
        <f>_xlfn.IFNA(VLOOKUP(CONCATENATE($BF$5,$B15,$C15),FEST!$A$6:$M$135,13,FALSE),0)</f>
        <v>0</v>
      </c>
      <c r="BG15" s="148">
        <f>_xlfn.IFNA(VLOOKUP(CONCATENATE($BG$5,$B15,$C15),FEST!$A$6:$M$133,13,FALSE),0)</f>
        <v>0</v>
      </c>
      <c r="BH15" s="148">
        <f>_xlfn.IFNA(VLOOKUP(CONCATENATE($BH$5,$B15,$C15),'DAR2'!$A$6:$M$133,13,FALSE),0)</f>
        <v>0</v>
      </c>
      <c r="BI15" s="148">
        <f>_xlfn.IFNA(VLOOKUP(CONCATENATE($BI$5,$B15,$C15),'CAP2'!$A$6:$M$135,13,FALSE),0)</f>
        <v>0</v>
      </c>
      <c r="BJ15" s="148">
        <f>_xlfn.IFNA(VLOOKUP(CONCATENATE($BJ$5,$B15,$C15),'OG3'!$A$6:$M$119,13,FALSE),0)</f>
        <v>0</v>
      </c>
      <c r="BK15" s="148">
        <f>_xlfn.IFNA(VLOOKUP(CONCATENATE($BK$5,$B15,$C15),'OG3'!$A$6:$M$119,13,FALSE),0)</f>
        <v>0</v>
      </c>
      <c r="BL15" s="148"/>
      <c r="BM15" s="148"/>
      <c r="BN15" s="148"/>
      <c r="BO15" s="354"/>
      <c r="BP15" s="353"/>
      <c r="BQ15" s="355"/>
      <c r="BR15" s="355"/>
      <c r="BS15" s="355"/>
      <c r="BT15" s="355"/>
      <c r="BU15" s="355"/>
      <c r="BV15" s="137"/>
    </row>
    <row r="16" spans="1:74" x14ac:dyDescent="0.25">
      <c r="A16" s="774"/>
      <c r="B16" s="142"/>
      <c r="C16" s="149"/>
      <c r="D16" s="149"/>
      <c r="E16" s="149"/>
      <c r="F16" s="150"/>
      <c r="G16" s="301"/>
      <c r="H16" s="144"/>
      <c r="I16" s="145"/>
      <c r="J16" s="146"/>
      <c r="K16" s="147">
        <f>_xlfn.IFNA(VLOOKUP(CONCATENATE($K$5,$B16,$C16),'ESP1'!$A$6:$M$500,13,FALSE),0)</f>
        <v>0</v>
      </c>
      <c r="L16" s="148">
        <f>_xlfn.IFNA(VLOOKUP(CONCATENATE($L$5,$B16,$C16),[1]CAPE!$A$6:$M$500,13,FALSE),0)</f>
        <v>0</v>
      </c>
      <c r="M16" s="148">
        <f>_xlfn.IFNA(VLOOKUP(CONCATENATE($M$5,$B16,$C16),'SER1'!$A$6:$M$500,13,FALSE),0)</f>
        <v>0</v>
      </c>
      <c r="N16" s="148">
        <f>_xlfn.IFNA(VLOOKUP(CONCATENATE($N$5,$B16,$C16),'MUR1'!$A$6:$M$500,13,FALSE),0)</f>
        <v>0</v>
      </c>
      <c r="O16" s="148">
        <v>0</v>
      </c>
      <c r="P16" s="148">
        <f>_xlfn.IFNA(VLOOKUP(CONCATENATE($P$5,$B16,$C16),BAL!$A$6:$M$500,13,FALSE),0)</f>
        <v>0</v>
      </c>
      <c r="Q16" s="148">
        <f>_xlfn.IFNA(VLOOKUP(CONCATENATE($Q$5,$B16,$C16),BAL!$A$6:$M$500,13,FALSE),0)</f>
        <v>0</v>
      </c>
      <c r="R16" s="148">
        <f>_xlfn.IFNA(VLOOKUP(CONCATENATE($R$5,$B16,$C16),'OG1'!$A$6:$M$500,13,FALSE),0)</f>
        <v>0</v>
      </c>
      <c r="S16" s="148">
        <f>_xlfn.IFNA(VLOOKUP(CONCATENATE($S$5,$B16,$C16),'DRY1'!$A$6:$M$500,13,FALSE),0)</f>
        <v>0</v>
      </c>
      <c r="T16" s="148">
        <f>_xlfn.IFNA(VLOOKUP(CONCATENATE($T$5,$B16,$C16),[2]hor1!$A$6:$M$500,13,FALSE),0)</f>
        <v>0</v>
      </c>
      <c r="U16" s="148">
        <f>_xlfn.IFNA(VLOOKUP(CONCATENATE($U$5,$B16,$C16),'SER2'!$A$6:$M$534,13,FALSE),0)</f>
        <v>0</v>
      </c>
      <c r="V16" s="148"/>
      <c r="W16" s="148">
        <f>_xlfn.IFNA(VLOOKUP(CONCATENATE($W$5,$B16,$C16),[3]DAR1!$A$6:$M$500,13,FALSE),0)</f>
        <v>0</v>
      </c>
      <c r="X16" s="148">
        <f>_xlfn.IFNA(VLOOKUP(CONCATENATE($X$5,$B16,$C16),BEV!$A$6:$M$500,13,FALSE),0)</f>
        <v>0</v>
      </c>
      <c r="Y16" s="148">
        <f>_xlfn.IFNA(VLOOKUP(CONCATENATE($Y$5,$B16,$C16),'OG2'!$A$6:$M$500,13,FALSE),0)</f>
        <v>0</v>
      </c>
      <c r="Z16" s="148"/>
      <c r="AA16" s="148">
        <f>_xlfn.IFNA(VLOOKUP(CONCATENATE($AA$5,$B16,$C16),'LOG1'!$A$6:$M$500,13,FALSE),0)</f>
        <v>0</v>
      </c>
      <c r="AB16" s="148">
        <f>_xlfn.IFNA(VLOOKUP(CONCATENATE($AB$5,$B16,$C16),'DRY2'!$A$6:$M$500,13,FALSE),0)</f>
        <v>0</v>
      </c>
      <c r="AC16" s="148">
        <f>_xlfn.IFNA(VLOOKUP(CONCATENATE($AC$5,$B16,$C16),'CAP2'!$A$6:$M$500,13,FALSE),0)</f>
        <v>0</v>
      </c>
      <c r="AD16" s="148">
        <f>_xlfn.IFNA(VLOOKUP(CONCATENATE($AD$5,$B16,$C16),'ESP2'!$A$6:$M$500,13,FALSE),0)</f>
        <v>0</v>
      </c>
      <c r="AE16" s="148">
        <f>_xlfn.IFNA(VLOOKUP(CONCATENATE($AE$5,$B16,$C16),MR!$A$6:$M$468,13,FALSE),0)</f>
        <v>0</v>
      </c>
      <c r="AF16" s="148">
        <f>_xlfn.IFNA(VLOOKUP(CONCATENATE($AF$5,$B16,$C16),'OG3'!$A$6:$M$500,13,FALSE),0)</f>
        <v>0</v>
      </c>
      <c r="AG16" s="148">
        <f>_xlfn.IFNA(VLOOKUP(CONCATENATE($AG$5,$B16,$C16),WEST!$A$6:$M$500,13,FALSE),0)</f>
        <v>0</v>
      </c>
      <c r="AH16" s="148">
        <f>_xlfn.IFNA(VLOOKUP(CONCATENATE($AH$5,$B16,$C16),'SER3'!$A$6:$M$500,13,FALSE),0)</f>
        <v>0</v>
      </c>
      <c r="AI16" s="148">
        <f>_xlfn.IFNA(VLOOKUP(CONCATENATE($AI$5,$B16,$C16),[4]DARD2!$A$6:$M$500,13,FALSE),0)</f>
        <v>0</v>
      </c>
      <c r="AJ16" s="148">
        <f>_xlfn.IFNA(VLOOKUP(CONCATENATE($AJ$5,$B16,$C16),'MUR2'!$A$6:$M$500,13,FALSE),0)</f>
        <v>0</v>
      </c>
      <c r="AK16" s="148">
        <f>_xlfn.IFNA(VLOOKUP(CONCATENATE($AK$5,$B16,$C16),RAS!$A$7:$M$501,13,FALSE),0)</f>
        <v>0</v>
      </c>
      <c r="AL16" s="148">
        <f>_xlfn.IFNA(VLOOKUP(CONCATENATE($AL$5,$B16,$C16),'ESP3'!$A$6:$M$500,13,FALSE),0)</f>
        <v>0</v>
      </c>
      <c r="AM16" s="148">
        <f>_xlfn.IFNA(VLOOKUP(CONCATENATE($AM$5,$B16,$C16),FEST!$A$6:$M$500,13,FALSE),0)</f>
        <v>0</v>
      </c>
      <c r="AN16" s="148"/>
      <c r="AO16" s="148"/>
      <c r="AP16" s="148"/>
      <c r="AQ16" s="148">
        <f>_xlfn.IFNA(VLOOKUP(CONCATENATE($AQ$5,$B16,$C16),SC!$A$6:$M$500,13,FALSE),0)</f>
        <v>0</v>
      </c>
      <c r="AR16" s="148">
        <f>_xlfn.IFNA(VLOOKUP(CONCATENATE($AR$5,$B16,$C16),SC!$A$6:$M$500,13,FALSE),0)</f>
        <v>0</v>
      </c>
      <c r="AS16" s="148">
        <f>_xlfn.IFNA(VLOOKUP(CONCATENATE($AS$5,$B16,$C16),SCSAT!$A$6:$M$528,13,FALSE),0)</f>
        <v>0</v>
      </c>
      <c r="AT16" s="148">
        <f>_xlfn.IFNA(VLOOKUP(CONCATENATE($AT$5,$B16,$C16),SCSAT!$A$6:$M$528,13,FALSE),0)</f>
        <v>0</v>
      </c>
      <c r="AU16" s="148">
        <f>_xlfn.IFNA(VLOOKUP(CONCATENATE($AU$5,$B16,$C16),SCSUN!$A$6:$M$500,13,FALSE),0)</f>
        <v>0</v>
      </c>
      <c r="AV16" s="148">
        <f>_xlfn.IFNA(VLOOKUP(CONCATENATE($AV$5,$B16,$C16),SCSUN!$A$6:$M$500,13,FALSE),0)</f>
        <v>0</v>
      </c>
      <c r="AW16" s="148"/>
      <c r="AX16" s="148"/>
      <c r="AY16" s="148">
        <f>_xlfn.IFNA(VLOOKUP(CONCATENATE($AY$5,$B16,$C16),SC!$A$6:$M$500,13,FALSE),0)</f>
        <v>0</v>
      </c>
      <c r="AZ16" s="148">
        <f>_xlfn.IFNA(VLOOKUP(CONCATENATE($AZ$5,$B16,$C16),SCSAT!$A$6:$M$528,13,FALSE),0)</f>
        <v>0</v>
      </c>
      <c r="BA16" s="148">
        <f>_xlfn.IFNA(VLOOKUP(CONCATENATE($BA$5,$B16,$C16),SCSAT!$A$6:$M$528,13,FALSE),0)</f>
        <v>0</v>
      </c>
      <c r="BB16" s="148">
        <f>_xlfn.IFNA(VLOOKUP(CONCATENATE($BB$5,$B16,$C16),SCSAT!$A$6:$M$528,13,FALSE),0)</f>
        <v>0</v>
      </c>
      <c r="BC16" s="148">
        <f>_xlfn.IFNA(VLOOKUP(CONCATENATE($BC$5,$B16,$C16),SCSUN!$A$6:$M$500,13,FALSE),0)</f>
        <v>0</v>
      </c>
      <c r="BD16" s="148">
        <f>_xlfn.IFNA(VLOOKUP(CONCATENATE($BD$5,$B16,$C16),'MUR2'!$A$6:$M$60,13,FALSE),0)</f>
        <v>0</v>
      </c>
      <c r="BE16" s="148">
        <f>_xlfn.IFNA(VLOOKUP(CONCATENATE($BE$5,$B16,$C16),'MUR2'!$A$6:$M$100,13,FALSE),0)</f>
        <v>0</v>
      </c>
      <c r="BF16" s="148">
        <f>_xlfn.IFNA(VLOOKUP(CONCATENATE($BF$5,$B16,$C16),FEST!$A$6:$M$135,13,FALSE),0)</f>
        <v>0</v>
      </c>
      <c r="BG16" s="148">
        <f>_xlfn.IFNA(VLOOKUP(CONCATENATE($BG$5,$B16,$C16),FEST!$A$6:$M$133,13,FALSE),0)</f>
        <v>0</v>
      </c>
      <c r="BH16" s="148">
        <f>_xlfn.IFNA(VLOOKUP(CONCATENATE($BH$5,$B16,$C16),'DAR2'!$A$6:$M$133,13,FALSE),0)</f>
        <v>0</v>
      </c>
      <c r="BI16" s="148">
        <f>_xlfn.IFNA(VLOOKUP(CONCATENATE($BI$5,$B16,$C16),'CAP2'!$A$6:$M$135,13,FALSE),0)</f>
        <v>0</v>
      </c>
      <c r="BJ16" s="148">
        <f>_xlfn.IFNA(VLOOKUP(CONCATENATE($BJ$5,$B16,$C16),'OG3'!$A$6:$M$119,13,FALSE),0)</f>
        <v>0</v>
      </c>
      <c r="BK16" s="148">
        <f>_xlfn.IFNA(VLOOKUP(CONCATENATE($BK$5,$B16,$C16),'OG3'!$A$6:$M$119,13,FALSE),0)</f>
        <v>0</v>
      </c>
      <c r="BL16" s="148"/>
      <c r="BM16" s="148"/>
      <c r="BN16" s="148"/>
      <c r="BO16" s="354"/>
      <c r="BP16" s="353"/>
      <c r="BQ16" s="355"/>
      <c r="BR16" s="355"/>
      <c r="BS16" s="355"/>
      <c r="BT16" s="355"/>
      <c r="BU16" s="355"/>
      <c r="BV16" s="137"/>
    </row>
    <row r="17" spans="1:74" x14ac:dyDescent="0.25">
      <c r="A17" s="774"/>
      <c r="B17" s="142"/>
      <c r="C17" s="149"/>
      <c r="D17" s="149"/>
      <c r="E17" s="149"/>
      <c r="F17" s="150"/>
      <c r="G17" s="301"/>
      <c r="H17" s="144"/>
      <c r="I17" s="145"/>
      <c r="J17" s="146"/>
      <c r="K17" s="147">
        <f>_xlfn.IFNA(VLOOKUP(CONCATENATE($K$5,$B17,$C17),'ESP1'!$A$6:$M$500,13,FALSE),0)</f>
        <v>0</v>
      </c>
      <c r="L17" s="148">
        <f>_xlfn.IFNA(VLOOKUP(CONCATENATE($L$5,$B17,$C17),[1]CAPE!$A$6:$M$500,13,FALSE),0)</f>
        <v>0</v>
      </c>
      <c r="M17" s="148">
        <f>_xlfn.IFNA(VLOOKUP(CONCATENATE($M$5,$B17,$C17),'SER1'!$A$6:$M$500,13,FALSE),0)</f>
        <v>0</v>
      </c>
      <c r="N17" s="148">
        <f>_xlfn.IFNA(VLOOKUP(CONCATENATE($N$5,$B17,$C17),'MUR1'!$A$6:$M$500,13,FALSE),0)</f>
        <v>0</v>
      </c>
      <c r="O17" s="148">
        <v>0</v>
      </c>
      <c r="P17" s="148">
        <f>_xlfn.IFNA(VLOOKUP(CONCATENATE($P$5,$B17,$C17),BAL!$A$6:$M$500,13,FALSE),0)</f>
        <v>0</v>
      </c>
      <c r="Q17" s="148">
        <f>_xlfn.IFNA(VLOOKUP(CONCATENATE($Q$5,$B17,$C17),BAL!$A$6:$M$500,13,FALSE),0)</f>
        <v>0</v>
      </c>
      <c r="R17" s="148">
        <f>_xlfn.IFNA(VLOOKUP(CONCATENATE($R$5,$B17,$C17),'OG1'!$A$6:$M$500,13,FALSE),0)</f>
        <v>0</v>
      </c>
      <c r="S17" s="148">
        <f>_xlfn.IFNA(VLOOKUP(CONCATENATE($S$5,$B17,$C17),'DRY1'!$A$6:$M$500,13,FALSE),0)</f>
        <v>0</v>
      </c>
      <c r="T17" s="148">
        <f>_xlfn.IFNA(VLOOKUP(CONCATENATE($T$5,$B17,$C17),[2]hor1!$A$6:$M$500,13,FALSE),0)</f>
        <v>0</v>
      </c>
      <c r="U17" s="148">
        <f>_xlfn.IFNA(VLOOKUP(CONCATENATE($U$5,$B17,$C17),'SER2'!$A$6:$M$534,13,FALSE),0)</f>
        <v>0</v>
      </c>
      <c r="V17" s="148"/>
      <c r="W17" s="148">
        <f>_xlfn.IFNA(VLOOKUP(CONCATENATE($W$5,$B17,$C17),[3]DAR1!$A$6:$M$500,13,FALSE),0)</f>
        <v>0</v>
      </c>
      <c r="X17" s="148">
        <f>_xlfn.IFNA(VLOOKUP(CONCATENATE($X$5,$B17,$C17),BEV!$A$6:$M$500,13,FALSE),0)</f>
        <v>0</v>
      </c>
      <c r="Y17" s="148">
        <f>_xlfn.IFNA(VLOOKUP(CONCATENATE($Y$5,$B17,$C17),'OG2'!$A$6:$M$500,13,FALSE),0)</f>
        <v>0</v>
      </c>
      <c r="Z17" s="148"/>
      <c r="AA17" s="148">
        <f>_xlfn.IFNA(VLOOKUP(CONCATENATE($AA$5,$B17,$C17),'LOG1'!$A$6:$M$500,13,FALSE),0)</f>
        <v>0</v>
      </c>
      <c r="AB17" s="148">
        <f>_xlfn.IFNA(VLOOKUP(CONCATENATE($AB$5,$B17,$C17),'DRY2'!$A$6:$M$500,13,FALSE),0)</f>
        <v>0</v>
      </c>
      <c r="AC17" s="148">
        <f>_xlfn.IFNA(VLOOKUP(CONCATENATE($AC$5,$B17,$C17),'CAP2'!$A$6:$M$500,13,FALSE),0)</f>
        <v>0</v>
      </c>
      <c r="AD17" s="148">
        <f>_xlfn.IFNA(VLOOKUP(CONCATENATE($AD$5,$B17,$C17),'ESP2'!$A$6:$M$500,13,FALSE),0)</f>
        <v>0</v>
      </c>
      <c r="AE17" s="148">
        <f>_xlfn.IFNA(VLOOKUP(CONCATENATE($AE$5,$B17,$C17),MR!$A$6:$M$468,13,FALSE),0)</f>
        <v>0</v>
      </c>
      <c r="AF17" s="148">
        <f>_xlfn.IFNA(VLOOKUP(CONCATENATE($AF$5,$B17,$C17),'OG3'!$A$6:$M$500,13,FALSE),0)</f>
        <v>0</v>
      </c>
      <c r="AG17" s="148">
        <f>_xlfn.IFNA(VLOOKUP(CONCATENATE($AG$5,$B17,$C17),WEST!$A$6:$M$500,13,FALSE),0)</f>
        <v>0</v>
      </c>
      <c r="AH17" s="148">
        <f>_xlfn.IFNA(VLOOKUP(CONCATENATE($AH$5,$B17,$C17),'SER3'!$A$6:$M$500,13,FALSE),0)</f>
        <v>0</v>
      </c>
      <c r="AI17" s="148">
        <f>_xlfn.IFNA(VLOOKUP(CONCATENATE($AI$5,$B17,$C17),[4]DARD2!$A$6:$M$500,13,FALSE),0)</f>
        <v>0</v>
      </c>
      <c r="AJ17" s="148">
        <f>_xlfn.IFNA(VLOOKUP(CONCATENATE($AJ$5,$B17,$C17),'MUR2'!$A$6:$M$500,13,FALSE),0)</f>
        <v>0</v>
      </c>
      <c r="AK17" s="148">
        <f>_xlfn.IFNA(VLOOKUP(CONCATENATE($AK$5,$B17,$C17),RAS!$A$7:$M$501,13,FALSE),0)</f>
        <v>0</v>
      </c>
      <c r="AL17" s="148">
        <f>_xlfn.IFNA(VLOOKUP(CONCATENATE($AL$5,$B17,$C17),'ESP3'!$A$6:$M$500,13,FALSE),0)</f>
        <v>0</v>
      </c>
      <c r="AM17" s="148">
        <f>_xlfn.IFNA(VLOOKUP(CONCATENATE($AM$5,$B17,$C17),FEST!$A$6:$M$500,13,FALSE),0)</f>
        <v>0</v>
      </c>
      <c r="AN17" s="148"/>
      <c r="AO17" s="148"/>
      <c r="AP17" s="148"/>
      <c r="AQ17" s="148">
        <f>_xlfn.IFNA(VLOOKUP(CONCATENATE($AQ$5,$B17,$C17),SC!$A$6:$M$500,13,FALSE),0)</f>
        <v>0</v>
      </c>
      <c r="AR17" s="148">
        <f>_xlfn.IFNA(VLOOKUP(CONCATENATE($AR$5,$B17,$C17),SC!$A$6:$M$500,13,FALSE),0)</f>
        <v>0</v>
      </c>
      <c r="AS17" s="148">
        <f>_xlfn.IFNA(VLOOKUP(CONCATENATE($AS$5,$B17,$C17),SCSAT!$A$6:$M$528,13,FALSE),0)</f>
        <v>0</v>
      </c>
      <c r="AT17" s="148">
        <f>_xlfn.IFNA(VLOOKUP(CONCATENATE($AT$5,$B17,$C17),SCSAT!$A$6:$M$528,13,FALSE),0)</f>
        <v>0</v>
      </c>
      <c r="AU17" s="148">
        <f>_xlfn.IFNA(VLOOKUP(CONCATENATE($AU$5,$B17,$C17),SCSUN!$A$6:$M$500,13,FALSE),0)</f>
        <v>0</v>
      </c>
      <c r="AV17" s="148">
        <f>_xlfn.IFNA(VLOOKUP(CONCATENATE($AV$5,$B17,$C17),SCSUN!$A$6:$M$500,13,FALSE),0)</f>
        <v>0</v>
      </c>
      <c r="AW17" s="148"/>
      <c r="AX17" s="148"/>
      <c r="AY17" s="148">
        <f>_xlfn.IFNA(VLOOKUP(CONCATENATE($AY$5,$B17,$C17),SC!$A$6:$M$500,13,FALSE),0)</f>
        <v>0</v>
      </c>
      <c r="AZ17" s="148">
        <f>_xlfn.IFNA(VLOOKUP(CONCATENATE($AZ$5,$B17,$C17),SCSAT!$A$6:$M$528,13,FALSE),0)</f>
        <v>0</v>
      </c>
      <c r="BA17" s="148">
        <f>_xlfn.IFNA(VLOOKUP(CONCATENATE($BA$5,$B17,$C17),SCSAT!$A$6:$M$528,13,FALSE),0)</f>
        <v>0</v>
      </c>
      <c r="BB17" s="148">
        <f>_xlfn.IFNA(VLOOKUP(CONCATENATE($BB$5,$B17,$C17),SCSAT!$A$6:$M$528,13,FALSE),0)</f>
        <v>0</v>
      </c>
      <c r="BC17" s="148">
        <f>_xlfn.IFNA(VLOOKUP(CONCATENATE($BC$5,$B17,$C17),SCSUN!$A$6:$M$500,13,FALSE),0)</f>
        <v>0</v>
      </c>
      <c r="BD17" s="148">
        <f>_xlfn.IFNA(VLOOKUP(CONCATENATE($BD$5,$B17,$C17),'MUR2'!$A$6:$M$60,13,FALSE),0)</f>
        <v>0</v>
      </c>
      <c r="BE17" s="148">
        <f>_xlfn.IFNA(VLOOKUP(CONCATENATE($BE$5,$B17,$C17),'MUR2'!$A$6:$M$100,13,FALSE),0)</f>
        <v>0</v>
      </c>
      <c r="BF17" s="148">
        <f>_xlfn.IFNA(VLOOKUP(CONCATENATE($BF$5,$B17,$C17),FEST!$A$6:$M$135,13,FALSE),0)</f>
        <v>0</v>
      </c>
      <c r="BG17" s="148">
        <f>_xlfn.IFNA(VLOOKUP(CONCATENATE($BG$5,$B17,$C17),FEST!$A$6:$M$133,13,FALSE),0)</f>
        <v>0</v>
      </c>
      <c r="BH17" s="148">
        <f>_xlfn.IFNA(VLOOKUP(CONCATENATE($BH$5,$B17,$C17),'DAR2'!$A$6:$M$133,13,FALSE),0)</f>
        <v>0</v>
      </c>
      <c r="BI17" s="148">
        <f>_xlfn.IFNA(VLOOKUP(CONCATENATE($BI$5,$B17,$C17),'CAP2'!$A$6:$M$135,13,FALSE),0)</f>
        <v>0</v>
      </c>
      <c r="BJ17" s="148">
        <f>_xlfn.IFNA(VLOOKUP(CONCATENATE($BJ$5,$B17,$C17),'OG3'!$A$6:$M$119,13,FALSE),0)</f>
        <v>0</v>
      </c>
      <c r="BK17" s="148">
        <f>_xlfn.IFNA(VLOOKUP(CONCATENATE($BK$5,$B17,$C17),'OG3'!$A$6:$M$119,13,FALSE),0)</f>
        <v>0</v>
      </c>
      <c r="BL17" s="148"/>
      <c r="BM17" s="148"/>
      <c r="BN17" s="148"/>
      <c r="BO17" s="354"/>
      <c r="BP17" s="353"/>
      <c r="BQ17" s="355"/>
      <c r="BR17" s="355"/>
      <c r="BS17" s="355"/>
      <c r="BT17" s="355"/>
      <c r="BU17" s="355"/>
      <c r="BV17" s="137"/>
    </row>
    <row r="18" spans="1:74" x14ac:dyDescent="0.25">
      <c r="A18" s="774"/>
      <c r="B18" s="142"/>
      <c r="C18" s="149"/>
      <c r="D18" s="149"/>
      <c r="E18" s="149"/>
      <c r="F18" s="150"/>
      <c r="G18" s="301"/>
      <c r="H18" s="144"/>
      <c r="I18" s="145"/>
      <c r="J18" s="146"/>
      <c r="K18" s="147">
        <f>_xlfn.IFNA(VLOOKUP(CONCATENATE($K$5,$B18,$C18),'ESP1'!$A$6:$M$500,13,FALSE),0)</f>
        <v>0</v>
      </c>
      <c r="L18" s="148">
        <f>_xlfn.IFNA(VLOOKUP(CONCATENATE($L$5,$B18,$C18),[1]CAPE!$A$6:$M$500,13,FALSE),0)</f>
        <v>0</v>
      </c>
      <c r="M18" s="148">
        <f>_xlfn.IFNA(VLOOKUP(CONCATENATE($M$5,$B18,$C18),'SER1'!$A$6:$M$500,13,FALSE),0)</f>
        <v>0</v>
      </c>
      <c r="N18" s="148">
        <f>_xlfn.IFNA(VLOOKUP(CONCATENATE($N$5,$B18,$C18),'MUR1'!$A$6:$M$500,13,FALSE),0)</f>
        <v>0</v>
      </c>
      <c r="O18" s="148">
        <v>0</v>
      </c>
      <c r="P18" s="148">
        <f>_xlfn.IFNA(VLOOKUP(CONCATENATE($P$5,$B18,$C18),BAL!$A$6:$M$500,13,FALSE),0)</f>
        <v>0</v>
      </c>
      <c r="Q18" s="148">
        <f>_xlfn.IFNA(VLOOKUP(CONCATENATE($Q$5,$B18,$C18),BAL!$A$6:$M$500,13,FALSE),0)</f>
        <v>0</v>
      </c>
      <c r="R18" s="148">
        <f>_xlfn.IFNA(VLOOKUP(CONCATENATE($R$5,$B18,$C18),'OG1'!$A$6:$M$500,13,FALSE),0)</f>
        <v>0</v>
      </c>
      <c r="S18" s="148">
        <f>_xlfn.IFNA(VLOOKUP(CONCATENATE($S$5,$B18,$C18),'DRY1'!$A$6:$M$500,13,FALSE),0)</f>
        <v>0</v>
      </c>
      <c r="T18" s="148">
        <f>_xlfn.IFNA(VLOOKUP(CONCATENATE($T$5,$B18,$C18),[2]hor1!$A$6:$M$500,13,FALSE),0)</f>
        <v>0</v>
      </c>
      <c r="U18" s="148">
        <f>_xlfn.IFNA(VLOOKUP(CONCATENATE($U$5,$B18,$C18),'SER2'!$A$6:$M$534,13,FALSE),0)</f>
        <v>0</v>
      </c>
      <c r="V18" s="148"/>
      <c r="W18" s="148">
        <f>_xlfn.IFNA(VLOOKUP(CONCATENATE($W$5,$B18,$C18),[3]DAR1!$A$6:$M$500,13,FALSE),0)</f>
        <v>0</v>
      </c>
      <c r="X18" s="148">
        <f>_xlfn.IFNA(VLOOKUP(CONCATENATE($X$5,$B18,$C18),BEV!$A$6:$M$500,13,FALSE),0)</f>
        <v>0</v>
      </c>
      <c r="Y18" s="148">
        <f>_xlfn.IFNA(VLOOKUP(CONCATENATE($Y$5,$B18,$C18),'OG2'!$A$6:$M$500,13,FALSE),0)</f>
        <v>0</v>
      </c>
      <c r="Z18" s="148"/>
      <c r="AA18" s="148">
        <f>_xlfn.IFNA(VLOOKUP(CONCATENATE($AA$5,$B18,$C18),'LOG1'!$A$6:$M$500,13,FALSE),0)</f>
        <v>0</v>
      </c>
      <c r="AB18" s="148">
        <f>_xlfn.IFNA(VLOOKUP(CONCATENATE($AB$5,$B18,$C18),'DRY2'!$A$6:$M$500,13,FALSE),0)</f>
        <v>0</v>
      </c>
      <c r="AC18" s="148">
        <f>_xlfn.IFNA(VLOOKUP(CONCATENATE($AC$5,$B18,$C18),'CAP2'!$A$6:$M$500,13,FALSE),0)</f>
        <v>0</v>
      </c>
      <c r="AD18" s="148">
        <f>_xlfn.IFNA(VLOOKUP(CONCATENATE($AD$5,$B18,$C18),'ESP2'!$A$6:$M$500,13,FALSE),0)</f>
        <v>0</v>
      </c>
      <c r="AE18" s="148">
        <f>_xlfn.IFNA(VLOOKUP(CONCATENATE($AE$5,$B18,$C18),MR!$A$6:$M$468,13,FALSE),0)</f>
        <v>0</v>
      </c>
      <c r="AF18" s="148">
        <f>_xlfn.IFNA(VLOOKUP(CONCATENATE($AF$5,$B18,$C18),'OG3'!$A$6:$M$500,13,FALSE),0)</f>
        <v>0</v>
      </c>
      <c r="AG18" s="148">
        <f>_xlfn.IFNA(VLOOKUP(CONCATENATE($AG$5,$B18,$C18),WEST!$A$6:$M$500,13,FALSE),0)</f>
        <v>0</v>
      </c>
      <c r="AH18" s="148">
        <f>_xlfn.IFNA(VLOOKUP(CONCATENATE($AH$5,$B18,$C18),'SER3'!$A$6:$M$500,13,FALSE),0)</f>
        <v>0</v>
      </c>
      <c r="AI18" s="148">
        <f>_xlfn.IFNA(VLOOKUP(CONCATENATE($AI$5,$B18,$C18),[4]DARD2!$A$6:$M$500,13,FALSE),0)</f>
        <v>0</v>
      </c>
      <c r="AJ18" s="148">
        <f>_xlfn.IFNA(VLOOKUP(CONCATENATE($AJ$5,$B18,$C18),'MUR2'!$A$6:$M$500,13,FALSE),0)</f>
        <v>0</v>
      </c>
      <c r="AK18" s="148">
        <f>_xlfn.IFNA(VLOOKUP(CONCATENATE($AK$5,$B18,$C18),RAS!$A$7:$M$501,13,FALSE),0)</f>
        <v>0</v>
      </c>
      <c r="AL18" s="148">
        <f>_xlfn.IFNA(VLOOKUP(CONCATENATE($AL$5,$B18,$C18),'ESP3'!$A$6:$M$500,13,FALSE),0)</f>
        <v>0</v>
      </c>
      <c r="AM18" s="148">
        <f>_xlfn.IFNA(VLOOKUP(CONCATENATE($AM$5,$B18,$C18),FEST!$A$6:$M$500,13,FALSE),0)</f>
        <v>0</v>
      </c>
      <c r="AN18" s="148"/>
      <c r="AO18" s="148"/>
      <c r="AP18" s="148"/>
      <c r="AQ18" s="148">
        <f>_xlfn.IFNA(VLOOKUP(CONCATENATE($AQ$5,$B18,$C18),SC!$A$6:$M$500,13,FALSE),0)</f>
        <v>0</v>
      </c>
      <c r="AR18" s="148">
        <f>_xlfn.IFNA(VLOOKUP(CONCATENATE($AR$5,$B18,$C18),SC!$A$6:$M$500,13,FALSE),0)</f>
        <v>0</v>
      </c>
      <c r="AS18" s="148">
        <f>_xlfn.IFNA(VLOOKUP(CONCATENATE($AS$5,$B18,$C18),SCSAT!$A$6:$M$528,13,FALSE),0)</f>
        <v>0</v>
      </c>
      <c r="AT18" s="148">
        <f>_xlfn.IFNA(VLOOKUP(CONCATENATE($AT$5,$B18,$C18),SCSAT!$A$6:$M$528,13,FALSE),0)</f>
        <v>0</v>
      </c>
      <c r="AU18" s="148">
        <f>_xlfn.IFNA(VLOOKUP(CONCATENATE($AU$5,$B18,$C18),SCSUN!$A$6:$M$500,13,FALSE),0)</f>
        <v>0</v>
      </c>
      <c r="AV18" s="148">
        <f>_xlfn.IFNA(VLOOKUP(CONCATENATE($AV$5,$B18,$C18),SCSUN!$A$6:$M$500,13,FALSE),0)</f>
        <v>0</v>
      </c>
      <c r="AW18" s="148"/>
      <c r="AX18" s="148"/>
      <c r="AY18" s="148">
        <f>_xlfn.IFNA(VLOOKUP(CONCATENATE($AY$5,$B18,$C18),SC!$A$6:$M$500,13,FALSE),0)</f>
        <v>0</v>
      </c>
      <c r="AZ18" s="148">
        <f>_xlfn.IFNA(VLOOKUP(CONCATENATE($AZ$5,$B18,$C18),SCSAT!$A$6:$M$528,13,FALSE),0)</f>
        <v>0</v>
      </c>
      <c r="BA18" s="148">
        <f>_xlfn.IFNA(VLOOKUP(CONCATENATE($BA$5,$B18,$C18),SCSAT!$A$6:$M$528,13,FALSE),0)</f>
        <v>0</v>
      </c>
      <c r="BB18" s="148">
        <f>_xlfn.IFNA(VLOOKUP(CONCATENATE($BB$5,$B18,$C18),SCSAT!$A$6:$M$528,13,FALSE),0)</f>
        <v>0</v>
      </c>
      <c r="BC18" s="148">
        <f>_xlfn.IFNA(VLOOKUP(CONCATENATE($BC$5,$B18,$C18),SCSUN!$A$6:$M$500,13,FALSE),0)</f>
        <v>0</v>
      </c>
      <c r="BD18" s="148">
        <f>_xlfn.IFNA(VLOOKUP(CONCATENATE($BD$5,$B18,$C18),'MUR2'!$A$6:$M$60,13,FALSE),0)</f>
        <v>0</v>
      </c>
      <c r="BE18" s="148">
        <f>_xlfn.IFNA(VLOOKUP(CONCATENATE($BE$5,$B18,$C18),'MUR2'!$A$6:$M$100,13,FALSE),0)</f>
        <v>0</v>
      </c>
      <c r="BF18" s="148">
        <f>_xlfn.IFNA(VLOOKUP(CONCATENATE($BF$5,$B18,$C18),FEST!$A$6:$M$135,13,FALSE),0)</f>
        <v>0</v>
      </c>
      <c r="BG18" s="148">
        <f>_xlfn.IFNA(VLOOKUP(CONCATENATE($BG$5,$B18,$C18),FEST!$A$6:$M$133,13,FALSE),0)</f>
        <v>0</v>
      </c>
      <c r="BH18" s="148">
        <f>_xlfn.IFNA(VLOOKUP(CONCATENATE($BH$5,$B18,$C18),'DAR2'!$A$6:$M$133,13,FALSE),0)</f>
        <v>0</v>
      </c>
      <c r="BI18" s="148">
        <f>_xlfn.IFNA(VLOOKUP(CONCATENATE($BI$5,$B18,$C18),'CAP2'!$A$6:$M$135,13,FALSE),0)</f>
        <v>0</v>
      </c>
      <c r="BJ18" s="148">
        <f>_xlfn.IFNA(VLOOKUP(CONCATENATE($BJ$5,$B18,$C18),'OG3'!$A$6:$M$119,13,FALSE),0)</f>
        <v>0</v>
      </c>
      <c r="BK18" s="148">
        <f>_xlfn.IFNA(VLOOKUP(CONCATENATE($BK$5,$B18,$C18),'OG3'!$A$6:$M$119,13,FALSE),0)</f>
        <v>0</v>
      </c>
      <c r="BL18" s="148"/>
      <c r="BM18" s="148"/>
      <c r="BN18" s="148"/>
      <c r="BO18" s="354"/>
      <c r="BP18" s="353"/>
      <c r="BQ18" s="355"/>
      <c r="BR18" s="355"/>
      <c r="BS18" s="355"/>
      <c r="BT18" s="355"/>
      <c r="BU18" s="355"/>
      <c r="BV18" s="137"/>
    </row>
    <row r="19" spans="1:74" x14ac:dyDescent="0.25">
      <c r="A19" s="774"/>
      <c r="B19" s="142"/>
      <c r="C19" s="149"/>
      <c r="D19" s="149"/>
      <c r="E19" s="149"/>
      <c r="F19" s="150"/>
      <c r="G19" s="301"/>
      <c r="H19" s="144"/>
      <c r="I19" s="145"/>
      <c r="J19" s="146"/>
      <c r="K19" s="147">
        <f>_xlfn.IFNA(VLOOKUP(CONCATENATE($K$5,$B19,$C19),'ESP1'!$A$6:$M$500,13,FALSE),0)</f>
        <v>0</v>
      </c>
      <c r="L19" s="148">
        <f>_xlfn.IFNA(VLOOKUP(CONCATENATE($L$5,$B19,$C19),[1]CAPE!$A$6:$M$500,13,FALSE),0)</f>
        <v>0</v>
      </c>
      <c r="M19" s="148">
        <f>_xlfn.IFNA(VLOOKUP(CONCATENATE($M$5,$B19,$C19),'SER1'!$A$6:$M$500,13,FALSE),0)</f>
        <v>0</v>
      </c>
      <c r="N19" s="148">
        <f>_xlfn.IFNA(VLOOKUP(CONCATENATE($N$5,$B19,$C19),'MUR1'!$A$6:$M$500,13,FALSE),0)</f>
        <v>0</v>
      </c>
      <c r="O19" s="148">
        <v>0</v>
      </c>
      <c r="P19" s="148">
        <f>_xlfn.IFNA(VLOOKUP(CONCATENATE($P$5,$B19,$C19),BAL!$A$6:$M$500,13,FALSE),0)</f>
        <v>0</v>
      </c>
      <c r="Q19" s="148">
        <f>_xlfn.IFNA(VLOOKUP(CONCATENATE($Q$5,$B19,$C19),BAL!$A$6:$M$500,13,FALSE),0)</f>
        <v>0</v>
      </c>
      <c r="R19" s="148">
        <f>_xlfn.IFNA(VLOOKUP(CONCATENATE($R$5,$B19,$C19),'OG1'!$A$6:$M$500,13,FALSE),0)</f>
        <v>0</v>
      </c>
      <c r="S19" s="148">
        <f>_xlfn.IFNA(VLOOKUP(CONCATENATE($S$5,$B19,$C19),'DRY1'!$A$6:$M$500,13,FALSE),0)</f>
        <v>0</v>
      </c>
      <c r="T19" s="148">
        <f>_xlfn.IFNA(VLOOKUP(CONCATENATE($T$5,$B19,$C19),[2]hor1!$A$6:$M$500,13,FALSE),0)</f>
        <v>0</v>
      </c>
      <c r="U19" s="148">
        <f>_xlfn.IFNA(VLOOKUP(CONCATENATE($U$5,$B19,$C19),'SER2'!$A$6:$M$534,13,FALSE),0)</f>
        <v>0</v>
      </c>
      <c r="V19" s="148"/>
      <c r="W19" s="148">
        <f>_xlfn.IFNA(VLOOKUP(CONCATENATE($W$5,$B19,$C19),[3]DAR1!$A$6:$M$500,13,FALSE),0)</f>
        <v>0</v>
      </c>
      <c r="X19" s="148">
        <f>_xlfn.IFNA(VLOOKUP(CONCATENATE($X$5,$B19,$C19),BEV!$A$6:$M$500,13,FALSE),0)</f>
        <v>0</v>
      </c>
      <c r="Y19" s="148">
        <f>_xlfn.IFNA(VLOOKUP(CONCATENATE($Y$5,$B19,$C19),'OG2'!$A$6:$M$500,13,FALSE),0)</f>
        <v>0</v>
      </c>
      <c r="Z19" s="148"/>
      <c r="AA19" s="148">
        <f>_xlfn.IFNA(VLOOKUP(CONCATENATE($AA$5,$B19,$C19),'LOG1'!$A$6:$M$500,13,FALSE),0)</f>
        <v>0</v>
      </c>
      <c r="AB19" s="148">
        <f>_xlfn.IFNA(VLOOKUP(CONCATENATE($AB$5,$B19,$C19),'DRY2'!$A$6:$M$500,13,FALSE),0)</f>
        <v>0</v>
      </c>
      <c r="AC19" s="148">
        <f>_xlfn.IFNA(VLOOKUP(CONCATENATE($AC$5,$B19,$C19),'CAP2'!$A$6:$M$500,13,FALSE),0)</f>
        <v>0</v>
      </c>
      <c r="AD19" s="148">
        <f>_xlfn.IFNA(VLOOKUP(CONCATENATE($AD$5,$B19,$C19),'ESP2'!$A$6:$M$500,13,FALSE),0)</f>
        <v>0</v>
      </c>
      <c r="AE19" s="148">
        <f>_xlfn.IFNA(VLOOKUP(CONCATENATE($AE$5,$B19,$C19),MR!$A$6:$M$468,13,FALSE),0)</f>
        <v>0</v>
      </c>
      <c r="AF19" s="148">
        <f>_xlfn.IFNA(VLOOKUP(CONCATENATE($AF$5,$B19,$C19),'OG3'!$A$6:$M$500,13,FALSE),0)</f>
        <v>0</v>
      </c>
      <c r="AG19" s="148">
        <f>_xlfn.IFNA(VLOOKUP(CONCATENATE($AG$5,$B19,$C19),WEST!$A$6:$M$500,13,FALSE),0)</f>
        <v>0</v>
      </c>
      <c r="AH19" s="148">
        <f>_xlfn.IFNA(VLOOKUP(CONCATENATE($AH$5,$B19,$C19),'SER3'!$A$6:$M$500,13,FALSE),0)</f>
        <v>0</v>
      </c>
      <c r="AI19" s="148">
        <f>_xlfn.IFNA(VLOOKUP(CONCATENATE($AI$5,$B19,$C19),[4]DARD2!$A$6:$M$500,13,FALSE),0)</f>
        <v>0</v>
      </c>
      <c r="AJ19" s="148">
        <f>_xlfn.IFNA(VLOOKUP(CONCATENATE($AJ$5,$B19,$C19),'MUR2'!$A$6:$M$500,13,FALSE),0)</f>
        <v>0</v>
      </c>
      <c r="AK19" s="148">
        <f>_xlfn.IFNA(VLOOKUP(CONCATENATE($AK$5,$B19,$C19),RAS!$A$7:$M$501,13,FALSE),0)</f>
        <v>0</v>
      </c>
      <c r="AL19" s="148">
        <f>_xlfn.IFNA(VLOOKUP(CONCATENATE($AL$5,$B19,$C19),'ESP3'!$A$6:$M$500,13,FALSE),0)</f>
        <v>0</v>
      </c>
      <c r="AM19" s="148">
        <f>_xlfn.IFNA(VLOOKUP(CONCATENATE($AM$5,$B19,$C19),FEST!$A$6:$M$500,13,FALSE),0)</f>
        <v>0</v>
      </c>
      <c r="AN19" s="148"/>
      <c r="AO19" s="148"/>
      <c r="AP19" s="148"/>
      <c r="AQ19" s="148">
        <f>_xlfn.IFNA(VLOOKUP(CONCATENATE($AQ$5,$B19,$C19),SC!$A$6:$M$500,13,FALSE),0)</f>
        <v>0</v>
      </c>
      <c r="AR19" s="148">
        <f>_xlfn.IFNA(VLOOKUP(CONCATENATE($AR$5,$B19,$C19),SC!$A$6:$M$500,13,FALSE),0)</f>
        <v>0</v>
      </c>
      <c r="AS19" s="148">
        <f>_xlfn.IFNA(VLOOKUP(CONCATENATE($AS$5,$B19,$C19),SCSAT!$A$6:$M$528,13,FALSE),0)</f>
        <v>0</v>
      </c>
      <c r="AT19" s="148">
        <f>_xlfn.IFNA(VLOOKUP(CONCATENATE($AT$5,$B19,$C19),SCSAT!$A$6:$M$528,13,FALSE),0)</f>
        <v>0</v>
      </c>
      <c r="AU19" s="148">
        <f>_xlfn.IFNA(VLOOKUP(CONCATENATE($AU$5,$B19,$C19),SCSUN!$A$6:$M$500,13,FALSE),0)</f>
        <v>0</v>
      </c>
      <c r="AV19" s="148">
        <f>_xlfn.IFNA(VLOOKUP(CONCATENATE($AV$5,$B19,$C19),SCSUN!$A$6:$M$500,13,FALSE),0)</f>
        <v>0</v>
      </c>
      <c r="AW19" s="148">
        <f>_xlfn.IFNA(VLOOKUP(CONCATENATE($AW$5,$B19,$C19),'DRY2'!$A$6:$M$500,13,FALSE),0)</f>
        <v>0</v>
      </c>
      <c r="AX19" s="148">
        <f>_xlfn.IFNA(VLOOKUP(CONCATENATE($AX$5,$B19,$C19),'ESP3'!$A$6:$M$500,13,FALSE),0)</f>
        <v>0</v>
      </c>
      <c r="AY19" s="148">
        <f>_xlfn.IFNA(VLOOKUP(CONCATENATE($AY$5,$B19,$C19),SC!$A$6:$M$500,13,FALSE),0)</f>
        <v>0</v>
      </c>
      <c r="AZ19" s="148">
        <f>_xlfn.IFNA(VLOOKUP(CONCATENATE($AZ$5,$B19,$C19),SCSAT!$A$6:$M$528,13,FALSE),0)</f>
        <v>0</v>
      </c>
      <c r="BA19" s="148">
        <f>_xlfn.IFNA(VLOOKUP(CONCATENATE($BA$5,$B19,$C19),SCSAT!$A$6:$M$528,13,FALSE),0)</f>
        <v>0</v>
      </c>
      <c r="BB19" s="148">
        <f>_xlfn.IFNA(VLOOKUP(CONCATENATE($BB$5,$B19,$C19),SCSAT!$A$6:$M$528,13,FALSE),0)</f>
        <v>0</v>
      </c>
      <c r="BC19" s="148">
        <f>_xlfn.IFNA(VLOOKUP(CONCATENATE($BC$5,$B19,$C19),SCSUN!$A$6:$M$500,13,FALSE),0)</f>
        <v>0</v>
      </c>
      <c r="BD19" s="148">
        <f>_xlfn.IFNA(VLOOKUP(CONCATENATE($BD$5,$B19,$C19),'MUR2'!$A$6:$M$60,13,FALSE),0)</f>
        <v>0</v>
      </c>
      <c r="BE19" s="148">
        <f>_xlfn.IFNA(VLOOKUP(CONCATENATE($BE$5,$B19,$C19),'MUR2'!$A$6:$M$100,13,FALSE),0)</f>
        <v>0</v>
      </c>
      <c r="BF19" s="148">
        <f>_xlfn.IFNA(VLOOKUP(CONCATENATE($BF$5,$B19,$C19),FEST!$A$6:$M$135,13,FALSE),0)</f>
        <v>0</v>
      </c>
      <c r="BG19" s="148">
        <f>_xlfn.IFNA(VLOOKUP(CONCATENATE($BG$5,$B19,$C19),FEST!$A$6:$M$133,13,FALSE),0)</f>
        <v>0</v>
      </c>
      <c r="BH19" s="148">
        <f>_xlfn.IFNA(VLOOKUP(CONCATENATE($BH$5,$B19,$C19),'DAR2'!$A$6:$M$133,13,FALSE),0)</f>
        <v>0</v>
      </c>
      <c r="BI19" s="148">
        <f>_xlfn.IFNA(VLOOKUP(CONCATENATE($BI$5,$B19,$C19),'CAP2'!$A$6:$M$135,13,FALSE),0)</f>
        <v>0</v>
      </c>
      <c r="BJ19" s="148">
        <f>_xlfn.IFNA(VLOOKUP(CONCATENATE($BJ$5,$B19,$C19),'OG3'!$A$6:$M$119,13,FALSE),0)</f>
        <v>0</v>
      </c>
      <c r="BK19" s="148">
        <f>_xlfn.IFNA(VLOOKUP(CONCATENATE($BK$5,$B19,$C19),'OG3'!$A$6:$M$119,13,FALSE),0)</f>
        <v>0</v>
      </c>
      <c r="BL19" s="148"/>
      <c r="BM19" s="148"/>
      <c r="BN19" s="148"/>
      <c r="BO19" s="354"/>
      <c r="BP19" s="353"/>
      <c r="BQ19" s="355"/>
      <c r="BR19" s="355"/>
      <c r="BS19" s="355"/>
      <c r="BT19" s="355"/>
      <c r="BU19" s="355"/>
      <c r="BV19" s="137"/>
    </row>
    <row r="20" spans="1:74" x14ac:dyDescent="0.25">
      <c r="A20" s="774"/>
      <c r="B20" s="142"/>
      <c r="C20" s="149"/>
      <c r="D20" s="149"/>
      <c r="E20" s="149"/>
      <c r="F20" s="150"/>
      <c r="G20" s="301"/>
      <c r="H20" s="144"/>
      <c r="I20" s="145"/>
      <c r="J20" s="146"/>
      <c r="K20" s="147">
        <f>_xlfn.IFNA(VLOOKUP(CONCATENATE($K$5,$B20,$C20),'ESP1'!$A$6:$M$500,13,FALSE),0)</f>
        <v>0</v>
      </c>
      <c r="L20" s="148">
        <f>_xlfn.IFNA(VLOOKUP(CONCATENATE($L$5,$B20,$C20),[1]CAPE!$A$6:$M$500,13,FALSE),0)</f>
        <v>0</v>
      </c>
      <c r="M20" s="148">
        <f>_xlfn.IFNA(VLOOKUP(CONCATENATE($M$5,$B20,$C20),'SER1'!$A$6:$M$500,13,FALSE),0)</f>
        <v>0</v>
      </c>
      <c r="N20" s="148">
        <f>_xlfn.IFNA(VLOOKUP(CONCATENATE($N$5,$B20,$C20),'MUR1'!$A$6:$M$500,13,FALSE),0)</f>
        <v>0</v>
      </c>
      <c r="O20" s="148">
        <v>0</v>
      </c>
      <c r="P20" s="148">
        <f>_xlfn.IFNA(VLOOKUP(CONCATENATE($P$5,$B20,$C20),BAL!$A$6:$M$500,13,FALSE),0)</f>
        <v>0</v>
      </c>
      <c r="Q20" s="148">
        <f>_xlfn.IFNA(VLOOKUP(CONCATENATE($Q$5,$B20,$C20),BAL!$A$6:$M$500,13,FALSE),0)</f>
        <v>0</v>
      </c>
      <c r="R20" s="148">
        <f>_xlfn.IFNA(VLOOKUP(CONCATENATE($R$5,$B20,$C20),'OG1'!$A$6:$M$500,13,FALSE),0)</f>
        <v>0</v>
      </c>
      <c r="S20" s="148">
        <f>_xlfn.IFNA(VLOOKUP(CONCATENATE($S$5,$B20,$C20),'DRY1'!$A$6:$M$500,13,FALSE),0)</f>
        <v>0</v>
      </c>
      <c r="T20" s="148">
        <f>_xlfn.IFNA(VLOOKUP(CONCATENATE($T$5,$B20,$C20),[2]hor1!$A$6:$M$500,13,FALSE),0)</f>
        <v>0</v>
      </c>
      <c r="U20" s="148">
        <f>_xlfn.IFNA(VLOOKUP(CONCATENATE($U$5,$B20,$C20),'SER2'!$A$6:$M$534,13,FALSE),0)</f>
        <v>0</v>
      </c>
      <c r="V20" s="148"/>
      <c r="W20" s="148">
        <f>_xlfn.IFNA(VLOOKUP(CONCATENATE($W$5,$B20,$C20),[3]DAR1!$A$6:$M$500,13,FALSE),0)</f>
        <v>0</v>
      </c>
      <c r="X20" s="148">
        <f>_xlfn.IFNA(VLOOKUP(CONCATENATE($X$5,$B20,$C20),BEV!$A$6:$M$500,13,FALSE),0)</f>
        <v>0</v>
      </c>
      <c r="Y20" s="148">
        <f>_xlfn.IFNA(VLOOKUP(CONCATENATE($Y$5,$B20,$C20),'OG2'!$A$6:$M$500,13,FALSE),0)</f>
        <v>0</v>
      </c>
      <c r="Z20" s="148"/>
      <c r="AA20" s="148">
        <f>_xlfn.IFNA(VLOOKUP(CONCATENATE($AA$5,$B20,$C20),'LOG1'!$A$6:$M$500,13,FALSE),0)</f>
        <v>0</v>
      </c>
      <c r="AB20" s="148">
        <f>_xlfn.IFNA(VLOOKUP(CONCATENATE($AB$5,$B20,$C20),'DRY2'!$A$6:$M$500,13,FALSE),0)</f>
        <v>0</v>
      </c>
      <c r="AC20" s="148">
        <f>_xlfn.IFNA(VLOOKUP(CONCATENATE($AC$5,$B20,$C20),'CAP2'!$A$6:$M$500,13,FALSE),0)</f>
        <v>0</v>
      </c>
      <c r="AD20" s="148">
        <f>_xlfn.IFNA(VLOOKUP(CONCATENATE($AD$5,$B20,$C20),'ESP2'!$A$6:$M$500,13,FALSE),0)</f>
        <v>0</v>
      </c>
      <c r="AE20" s="148">
        <f>_xlfn.IFNA(VLOOKUP(CONCATENATE($AE$5,$B20,$C20),MR!$A$6:$M$468,13,FALSE),0)</f>
        <v>0</v>
      </c>
      <c r="AF20" s="148">
        <f>_xlfn.IFNA(VLOOKUP(CONCATENATE($AF$5,$B20,$C20),'OG3'!$A$6:$M$500,13,FALSE),0)</f>
        <v>0</v>
      </c>
      <c r="AG20" s="148">
        <f>_xlfn.IFNA(VLOOKUP(CONCATENATE($AG$5,$B20,$C20),WEST!$A$6:$M$500,13,FALSE),0)</f>
        <v>0</v>
      </c>
      <c r="AH20" s="148">
        <f>_xlfn.IFNA(VLOOKUP(CONCATENATE($AH$5,$B20,$C20),'SER3'!$A$6:$M$500,13,FALSE),0)</f>
        <v>0</v>
      </c>
      <c r="AI20" s="148">
        <f>_xlfn.IFNA(VLOOKUP(CONCATENATE($AI$5,$B20,$C20),[4]DARD2!$A$6:$M$500,13,FALSE),0)</f>
        <v>0</v>
      </c>
      <c r="AJ20" s="148">
        <f>_xlfn.IFNA(VLOOKUP(CONCATENATE($AJ$5,$B20,$C20),'MUR2'!$A$6:$M$500,13,FALSE),0)</f>
        <v>0</v>
      </c>
      <c r="AK20" s="148">
        <f>_xlfn.IFNA(VLOOKUP(CONCATENATE($AK$5,$B20,$C20),RAS!$A$7:$M$501,13,FALSE),0)</f>
        <v>0</v>
      </c>
      <c r="AL20" s="148">
        <f>_xlfn.IFNA(VLOOKUP(CONCATENATE($AL$5,$B20,$C20),'ESP3'!$A$6:$M$500,13,FALSE),0)</f>
        <v>0</v>
      </c>
      <c r="AM20" s="148">
        <f>_xlfn.IFNA(VLOOKUP(CONCATENATE($AM$5,$B20,$C20),FEST!$A$6:$M$500,13,FALSE),0)</f>
        <v>0</v>
      </c>
      <c r="AN20" s="148"/>
      <c r="AO20" s="148"/>
      <c r="AP20" s="148"/>
      <c r="AQ20" s="148">
        <f>_xlfn.IFNA(VLOOKUP(CONCATENATE($AQ$5,$B20,$C20),SC!$A$6:$M$500,13,FALSE),0)</f>
        <v>0</v>
      </c>
      <c r="AR20" s="148">
        <f>_xlfn.IFNA(VLOOKUP(CONCATENATE($AR$5,$B20,$C20),SC!$A$6:$M$500,13,FALSE),0)</f>
        <v>0</v>
      </c>
      <c r="AS20" s="148">
        <f>_xlfn.IFNA(VLOOKUP(CONCATENATE($AS$5,$B20,$C20),SCSAT!$A$6:$M$528,13,FALSE),0)</f>
        <v>0</v>
      </c>
      <c r="AT20" s="148">
        <f>_xlfn.IFNA(VLOOKUP(CONCATENATE($AT$5,$B20,$C20),SCSAT!$A$6:$M$528,13,FALSE),0)</f>
        <v>0</v>
      </c>
      <c r="AU20" s="148">
        <f>_xlfn.IFNA(VLOOKUP(CONCATENATE($AU$5,$B20,$C20),SCSUN!$A$6:$M$500,13,FALSE),0)</f>
        <v>0</v>
      </c>
      <c r="AV20" s="148">
        <f>_xlfn.IFNA(VLOOKUP(CONCATENATE($AV$5,$B20,$C20),SCSUN!$A$6:$M$500,13,FALSE),0)</f>
        <v>0</v>
      </c>
      <c r="AW20" s="148">
        <f>_xlfn.IFNA(VLOOKUP(CONCATENATE($AW$5,$B20,$C20),'DRY2'!$A$6:$M$500,13,FALSE),0)</f>
        <v>0</v>
      </c>
      <c r="AX20" s="148">
        <f>_xlfn.IFNA(VLOOKUP(CONCATENATE($AX$5,$B20,$C20),'ESP3'!$A$6:$M$500,13,FALSE),0)</f>
        <v>0</v>
      </c>
      <c r="AY20" s="148">
        <f>_xlfn.IFNA(VLOOKUP(CONCATENATE($AY$5,$B20,$C20),SC!$A$6:$M$500,13,FALSE),0)</f>
        <v>0</v>
      </c>
      <c r="AZ20" s="148">
        <f>_xlfn.IFNA(VLOOKUP(CONCATENATE($AZ$5,$B20,$C20),SCSAT!$A$6:$M$528,13,FALSE),0)</f>
        <v>0</v>
      </c>
      <c r="BA20" s="148">
        <f>_xlfn.IFNA(VLOOKUP(CONCATENATE($BA$5,$B20,$C20),SCSAT!$A$6:$M$528,13,FALSE),0)</f>
        <v>0</v>
      </c>
      <c r="BB20" s="148">
        <f>_xlfn.IFNA(VLOOKUP(CONCATENATE($BB$5,$B20,$C20),SCSAT!$A$6:$M$528,13,FALSE),0)</f>
        <v>0</v>
      </c>
      <c r="BC20" s="148">
        <f>_xlfn.IFNA(VLOOKUP(CONCATENATE($BC$5,$B20,$C20),SCSUN!$A$6:$M$500,13,FALSE),0)</f>
        <v>0</v>
      </c>
      <c r="BD20" s="148">
        <f>_xlfn.IFNA(VLOOKUP(CONCATENATE($BD$5,$B20,$C20),'MUR2'!$A$6:$M$60,13,FALSE),0)</f>
        <v>0</v>
      </c>
      <c r="BE20" s="148">
        <f>_xlfn.IFNA(VLOOKUP(CONCATENATE($BE$5,$B20,$C20),'MUR2'!$A$6:$M$100,13,FALSE),0)</f>
        <v>0</v>
      </c>
      <c r="BF20" s="148">
        <f>_xlfn.IFNA(VLOOKUP(CONCATENATE($BF$5,$B20,$C20),FEST!$A$6:$M$135,13,FALSE),0)</f>
        <v>0</v>
      </c>
      <c r="BG20" s="148">
        <f>_xlfn.IFNA(VLOOKUP(CONCATENATE($BG$5,$B20,$C20),FEST!$A$6:$M$133,13,FALSE),0)</f>
        <v>0</v>
      </c>
      <c r="BH20" s="148">
        <f>_xlfn.IFNA(VLOOKUP(CONCATENATE($BH$5,$B20,$C20),'DAR2'!$A$6:$M$133,13,FALSE),0)</f>
        <v>0</v>
      </c>
      <c r="BI20" s="148">
        <f>_xlfn.IFNA(VLOOKUP(CONCATENATE($BI$5,$B20,$C20),'CAP2'!$A$6:$M$135,13,FALSE),0)</f>
        <v>0</v>
      </c>
      <c r="BJ20" s="148">
        <f>_xlfn.IFNA(VLOOKUP(CONCATENATE($BJ$5,$B20,$C20),'OG3'!$A$6:$M$119,13,FALSE),0)</f>
        <v>0</v>
      </c>
      <c r="BK20" s="148">
        <f>_xlfn.IFNA(VLOOKUP(CONCATENATE($BK$5,$B20,$C20),'OG3'!$A$6:$M$119,13,FALSE),0)</f>
        <v>0</v>
      </c>
      <c r="BL20" s="148"/>
      <c r="BM20" s="148"/>
      <c r="BN20" s="148"/>
      <c r="BO20" s="354"/>
      <c r="BP20" s="353"/>
      <c r="BQ20" s="355"/>
      <c r="BR20" s="355"/>
      <c r="BS20" s="355"/>
      <c r="BT20" s="355"/>
      <c r="BU20" s="355"/>
      <c r="BV20" s="137"/>
    </row>
    <row r="21" spans="1:74" s="3" customFormat="1" x14ac:dyDescent="0.25">
      <c r="A21" s="774"/>
      <c r="B21" s="142"/>
      <c r="C21" s="149"/>
      <c r="D21" s="149"/>
      <c r="E21" s="149"/>
      <c r="F21" s="150"/>
      <c r="G21" s="301"/>
      <c r="H21" s="144"/>
      <c r="I21" s="145"/>
      <c r="J21" s="146"/>
      <c r="K21" s="147">
        <f>_xlfn.IFNA(VLOOKUP(CONCATENATE($K$5,$B21,$C21),'ESP1'!$A$6:$M$500,13,FALSE),0)</f>
        <v>0</v>
      </c>
      <c r="L21" s="148">
        <f>_xlfn.IFNA(VLOOKUP(CONCATENATE($L$5,$B21,$C21),[1]CAPE!$A$6:$M$500,13,FALSE),0)</f>
        <v>0</v>
      </c>
      <c r="M21" s="148">
        <f>_xlfn.IFNA(VLOOKUP(CONCATENATE($M$5,$B21,$C21),'SER1'!$A$6:$M$500,13,FALSE),0)</f>
        <v>0</v>
      </c>
      <c r="N21" s="148">
        <f>_xlfn.IFNA(VLOOKUP(CONCATENATE($N$5,$B21,$C21),'MUR1'!$A$6:$M$500,13,FALSE),0)</f>
        <v>0</v>
      </c>
      <c r="O21" s="148">
        <v>0</v>
      </c>
      <c r="P21" s="148"/>
      <c r="Q21" s="148"/>
      <c r="R21" s="148">
        <f>_xlfn.IFNA(VLOOKUP(CONCATENATE($R$5,$B21,$C21),'OG1'!$A$6:$M$500,13,FALSE),0)</f>
        <v>0</v>
      </c>
      <c r="S21" s="148">
        <f>_xlfn.IFNA(VLOOKUP(CONCATENATE($S$5,$B21,$C21),'DRY1'!$A$6:$M$500,13,FALSE),0)</f>
        <v>0</v>
      </c>
      <c r="T21" s="148">
        <f>_xlfn.IFNA(VLOOKUP(CONCATENATE($T$5,$B21,$C21),[2]hor1!$A$6:$M$500,13,FALSE),0)</f>
        <v>0</v>
      </c>
      <c r="U21" s="148">
        <f>_xlfn.IFNA(VLOOKUP(CONCATENATE($U$5,$B21,$C21),'SER2'!$A$6:$M$534,13,FALSE),0)</f>
        <v>0</v>
      </c>
      <c r="V21" s="148"/>
      <c r="W21" s="148">
        <f>_xlfn.IFNA(VLOOKUP(CONCATENATE($W$5,$B21,$C21),[3]DAR1!$A$6:$M$500,13,FALSE),0)</f>
        <v>0</v>
      </c>
      <c r="X21" s="148">
        <f>_xlfn.IFNA(VLOOKUP(CONCATENATE($X$5,$B21,$C21),BEV!$A$6:$M$500,13,FALSE),0)</f>
        <v>0</v>
      </c>
      <c r="Y21" s="148">
        <f>_xlfn.IFNA(VLOOKUP(CONCATENATE($Y$5,$B21,$C21),'OG2'!$A$6:$M$500,13,FALSE),0)</f>
        <v>0</v>
      </c>
      <c r="Z21" s="148"/>
      <c r="AA21" s="148">
        <f>_xlfn.IFNA(VLOOKUP(CONCATENATE($AA$5,$B21,$C21),'LOG1'!$A$6:$M$500,13,FALSE),0)</f>
        <v>0</v>
      </c>
      <c r="AB21" s="148">
        <f>_xlfn.IFNA(VLOOKUP(CONCATENATE($AB$5,$B21,$C21),'DRY2'!$A$6:$M$500,13,FALSE),0)</f>
        <v>0</v>
      </c>
      <c r="AC21" s="148">
        <f>_xlfn.IFNA(VLOOKUP(CONCATENATE($AC$5,$B21,$C21),'CAP2'!$A$6:$M$500,13,FALSE),0)</f>
        <v>0</v>
      </c>
      <c r="AD21" s="148">
        <f>_xlfn.IFNA(VLOOKUP(CONCATENATE($AD$5,$B21,$C21),'ESP2'!$A$6:$M$500,13,FALSE),0)</f>
        <v>0</v>
      </c>
      <c r="AE21" s="148">
        <f>_xlfn.IFNA(VLOOKUP(CONCATENATE($AE$5,$B21,$C21),MR!$A$6:$M$468,13,FALSE),0)</f>
        <v>0</v>
      </c>
      <c r="AF21" s="148">
        <f>_xlfn.IFNA(VLOOKUP(CONCATENATE($AF$5,$B21,$C21),'OG3'!$A$6:$M$500,13,FALSE),0)</f>
        <v>0</v>
      </c>
      <c r="AG21" s="148">
        <f>_xlfn.IFNA(VLOOKUP(CONCATENATE($AG$5,$B21,$C21),WEST!$A$6:$M$500,13,FALSE),0)</f>
        <v>0</v>
      </c>
      <c r="AH21" s="148">
        <f>_xlfn.IFNA(VLOOKUP(CONCATENATE($AH$5,$B21,$C21),'SER3'!$A$6:$M$500,13,FALSE),0)</f>
        <v>0</v>
      </c>
      <c r="AI21" s="148">
        <f>_xlfn.IFNA(VLOOKUP(CONCATENATE($AI$5,$B21,$C21),[4]DARD2!$A$6:$M$500,13,FALSE),0)</f>
        <v>0</v>
      </c>
      <c r="AJ21" s="148">
        <f>_xlfn.IFNA(VLOOKUP(CONCATENATE($AJ$5,$B21,$C21),'MUR2'!$A$6:$M$500,13,FALSE),0)</f>
        <v>0</v>
      </c>
      <c r="AK21" s="148">
        <f>_xlfn.IFNA(VLOOKUP(CONCATENATE($AK$5,$B21,$C21),RAS!$A$7:$M$501,13,FALSE),0)</f>
        <v>0</v>
      </c>
      <c r="AL21" s="148">
        <f>_xlfn.IFNA(VLOOKUP(CONCATENATE($AL$5,$B21,$C21),'ESP3'!$A$6:$M$500,13,FALSE),0)</f>
        <v>0</v>
      </c>
      <c r="AM21" s="148">
        <f>_xlfn.IFNA(VLOOKUP(CONCATENATE($AM$5,$B21,$C21),FEST!$A$6:$M$500,13,FALSE),0)</f>
        <v>0</v>
      </c>
      <c r="AN21" s="148"/>
      <c r="AO21" s="148"/>
      <c r="AP21" s="148"/>
      <c r="AQ21" s="148">
        <f>_xlfn.IFNA(VLOOKUP(CONCATENATE($AQ$5,$B21,$C21),SC!$A$6:$M$500,13,FALSE),0)</f>
        <v>0</v>
      </c>
      <c r="AR21" s="148">
        <f>_xlfn.IFNA(VLOOKUP(CONCATENATE($AR$5,$B21,$C21),SC!$A$6:$M$500,13,FALSE),0)</f>
        <v>0</v>
      </c>
      <c r="AS21" s="148">
        <f>_xlfn.IFNA(VLOOKUP(CONCATENATE($AS$5,$B21,$C21),SCSAT!$A$6:$M$528,13,FALSE),0)</f>
        <v>0</v>
      </c>
      <c r="AT21" s="148">
        <f>_xlfn.IFNA(VLOOKUP(CONCATENATE($AT$5,$B21,$C21),SCSAT!$A$6:$M$528,13,FALSE),0)</f>
        <v>0</v>
      </c>
      <c r="AU21" s="148">
        <f>_xlfn.IFNA(VLOOKUP(CONCATENATE($AU$5,$B21,$C21),SCSUN!$A$6:$M$500,13,FALSE),0)</f>
        <v>0</v>
      </c>
      <c r="AV21" s="148">
        <f>_xlfn.IFNA(VLOOKUP(CONCATENATE($AV$5,$B21,$C21),SCSUN!$A$6:$M$500,13,FALSE),0)</f>
        <v>0</v>
      </c>
      <c r="AW21" s="148">
        <f>_xlfn.IFNA(VLOOKUP(CONCATENATE($AW$5,$B21,$C21),'DRY2'!$A$6:$M$500,13,FALSE),0)</f>
        <v>0</v>
      </c>
      <c r="AX21" s="148">
        <f>_xlfn.IFNA(VLOOKUP(CONCATENATE($AX$5,$B21,$C21),'ESP3'!$A$6:$M$500,13,FALSE),0)</f>
        <v>0</v>
      </c>
      <c r="AY21" s="148">
        <f>_xlfn.IFNA(VLOOKUP(CONCATENATE($AY$5,$B21,$C21),SC!$A$6:$M$500,13,FALSE),0)</f>
        <v>0</v>
      </c>
      <c r="AZ21" s="148">
        <f>_xlfn.IFNA(VLOOKUP(CONCATENATE($AZ$5,$B21,$C21),SCSAT!$A$6:$M$528,13,FALSE),0)</f>
        <v>0</v>
      </c>
      <c r="BA21" s="148">
        <f>_xlfn.IFNA(VLOOKUP(CONCATENATE($BA$5,$B21,$C21),SCSAT!$A$6:$M$528,13,FALSE),0)</f>
        <v>0</v>
      </c>
      <c r="BB21" s="148">
        <f>_xlfn.IFNA(VLOOKUP(CONCATENATE($BB$5,$B21,$C21),SCSAT!$A$6:$M$528,13,FALSE),0)</f>
        <v>0</v>
      </c>
      <c r="BC21" s="148">
        <f>_xlfn.IFNA(VLOOKUP(CONCATENATE($BC$5,$B21,$C21),SCSUN!$A$6:$M$500,13,FALSE),0)</f>
        <v>0</v>
      </c>
      <c r="BD21" s="148">
        <f>_xlfn.IFNA(VLOOKUP(CONCATENATE($BD$5,$B21,$C21),'MUR2'!$A$6:$M$60,13,FALSE),0)</f>
        <v>0</v>
      </c>
      <c r="BE21" s="148">
        <f>_xlfn.IFNA(VLOOKUP(CONCATENATE($BE$5,$B21,$C21),'MUR2'!$A$6:$M$100,13,FALSE),0)</f>
        <v>0</v>
      </c>
      <c r="BF21" s="148">
        <f>_xlfn.IFNA(VLOOKUP(CONCATENATE($BF$5,$B21,$C21),FEST!$A$6:$M$135,13,FALSE),0)</f>
        <v>0</v>
      </c>
      <c r="BG21" s="148">
        <f>_xlfn.IFNA(VLOOKUP(CONCATENATE($BG$5,$B21,$C21),FEST!$A$6:$M$133,13,FALSE),0)</f>
        <v>0</v>
      </c>
      <c r="BH21" s="148">
        <f>_xlfn.IFNA(VLOOKUP(CONCATENATE($BH$5,$B21,$C21),'DAR2'!$A$6:$M$133,13,FALSE),0)</f>
        <v>0</v>
      </c>
      <c r="BI21" s="148">
        <f>_xlfn.IFNA(VLOOKUP(CONCATENATE($BI$5,$B21,$C21),'CAP2'!$A$6:$M$135,13,FALSE),0)</f>
        <v>0</v>
      </c>
      <c r="BJ21" s="148">
        <f>_xlfn.IFNA(VLOOKUP(CONCATENATE($BJ$5,$B21,$C21),'OG3'!$A$6:$M$119,13,FALSE),0)</f>
        <v>0</v>
      </c>
      <c r="BK21" s="148">
        <f>_xlfn.IFNA(VLOOKUP(CONCATENATE($BK$5,$B21,$C21),'OG3'!$A$6:$M$119,13,FALSE),0)</f>
        <v>0</v>
      </c>
      <c r="BL21" s="148"/>
      <c r="BM21" s="148"/>
      <c r="BN21" s="148"/>
      <c r="BO21" s="354"/>
      <c r="BP21" s="353"/>
      <c r="BQ21" s="355"/>
      <c r="BR21" s="355"/>
      <c r="BS21" s="355"/>
      <c r="BT21" s="355"/>
      <c r="BU21" s="355"/>
      <c r="BV21" s="133"/>
    </row>
    <row r="22" spans="1:74" s="3" customFormat="1" x14ac:dyDescent="0.25">
      <c r="A22" s="774"/>
      <c r="B22" s="142"/>
      <c r="C22" s="149"/>
      <c r="D22" s="149"/>
      <c r="E22" s="149"/>
      <c r="F22" s="150"/>
      <c r="G22" s="301"/>
      <c r="H22" s="144"/>
      <c r="I22" s="145"/>
      <c r="J22" s="146"/>
      <c r="K22" s="147">
        <f>_xlfn.IFNA(VLOOKUP(CONCATENATE($K$5,$B22,$C22),'ESP1'!$A$6:$M$500,13,FALSE),0)</f>
        <v>0</v>
      </c>
      <c r="L22" s="148">
        <f>_xlfn.IFNA(VLOOKUP(CONCATENATE($L$5,$B22,$C22),[1]CAPE!$A$6:$M$500,13,FALSE),0)</f>
        <v>0</v>
      </c>
      <c r="M22" s="148">
        <f>_xlfn.IFNA(VLOOKUP(CONCATENATE($M$5,$B22,$C22),'SER1'!$A$6:$M$500,13,FALSE),0)</f>
        <v>0</v>
      </c>
      <c r="N22" s="148">
        <f>_xlfn.IFNA(VLOOKUP(CONCATENATE($N$5,$B22,$C22),'MUR1'!$A$6:$M$500,13,FALSE),0)</f>
        <v>0</v>
      </c>
      <c r="O22" s="148">
        <v>0</v>
      </c>
      <c r="P22" s="148"/>
      <c r="Q22" s="148"/>
      <c r="R22" s="148">
        <f>_xlfn.IFNA(VLOOKUP(CONCATENATE($R$5,$B22,$C22),'OG1'!$A$6:$M$500,13,FALSE),0)</f>
        <v>0</v>
      </c>
      <c r="S22" s="148">
        <f>_xlfn.IFNA(VLOOKUP(CONCATENATE($S$5,$B22,$C22),'DRY1'!$A$6:$M$500,13,FALSE),0)</f>
        <v>0</v>
      </c>
      <c r="T22" s="148">
        <f>_xlfn.IFNA(VLOOKUP(CONCATENATE($T$5,$B22,$C22),[2]hor1!$A$6:$M$500,13,FALSE),0)</f>
        <v>0</v>
      </c>
      <c r="U22" s="148">
        <f>_xlfn.IFNA(VLOOKUP(CONCATENATE($U$5,$B22,$C22),'SER2'!$A$6:$M$534,13,FALSE),0)</f>
        <v>0</v>
      </c>
      <c r="V22" s="148"/>
      <c r="W22" s="148">
        <f>_xlfn.IFNA(VLOOKUP(CONCATENATE($W$5,$B22,$C22),[3]DAR1!$A$6:$M$500,13,FALSE),0)</f>
        <v>0</v>
      </c>
      <c r="X22" s="148">
        <f>_xlfn.IFNA(VLOOKUP(CONCATENATE($X$5,$B22,$C22),BEV!$A$6:$M$500,13,FALSE),0)</f>
        <v>0</v>
      </c>
      <c r="Y22" s="148">
        <f>_xlfn.IFNA(VLOOKUP(CONCATENATE($Y$5,$B22,$C22),'OG2'!$A$6:$M$500,13,FALSE),0)</f>
        <v>0</v>
      </c>
      <c r="Z22" s="148"/>
      <c r="AA22" s="148">
        <f>_xlfn.IFNA(VLOOKUP(CONCATENATE($AA$5,$B22,$C22),'LOG1'!$A$6:$M$500,13,FALSE),0)</f>
        <v>0</v>
      </c>
      <c r="AB22" s="148">
        <f>_xlfn.IFNA(VLOOKUP(CONCATENATE($AB$5,$B22,$C22),'DRY2'!$A$6:$M$500,13,FALSE),0)</f>
        <v>0</v>
      </c>
      <c r="AC22" s="148">
        <f>_xlfn.IFNA(VLOOKUP(CONCATENATE($AC$5,$B22,$C22),'CAP2'!$A$6:$M$500,13,FALSE),0)</f>
        <v>0</v>
      </c>
      <c r="AD22" s="148">
        <f>_xlfn.IFNA(VLOOKUP(CONCATENATE($AD$5,$B22,$C22),'ESP2'!$A$6:$M$500,13,FALSE),0)</f>
        <v>0</v>
      </c>
      <c r="AE22" s="148">
        <f>_xlfn.IFNA(VLOOKUP(CONCATENATE($AE$5,$B22,$C22),MR!$A$6:$M$468,13,FALSE),0)</f>
        <v>0</v>
      </c>
      <c r="AF22" s="148">
        <f>_xlfn.IFNA(VLOOKUP(CONCATENATE($AF$5,$B22,$C22),'OG3'!$A$6:$M$500,13,FALSE),0)</f>
        <v>0</v>
      </c>
      <c r="AG22" s="148">
        <f>_xlfn.IFNA(VLOOKUP(CONCATENATE($AG$5,$B22,$C22),WEST!$A$6:$M$500,13,FALSE),0)</f>
        <v>0</v>
      </c>
      <c r="AH22" s="148">
        <f>_xlfn.IFNA(VLOOKUP(CONCATENATE($AH$5,$B22,$C22),'SER3'!$A$6:$M$500,13,FALSE),0)</f>
        <v>0</v>
      </c>
      <c r="AI22" s="148">
        <f>_xlfn.IFNA(VLOOKUP(CONCATENATE($AI$5,$B22,$C22),[4]DARD2!$A$6:$M$500,13,FALSE),0)</f>
        <v>0</v>
      </c>
      <c r="AJ22" s="148">
        <f>_xlfn.IFNA(VLOOKUP(CONCATENATE($AJ$5,$B22,$C22),'MUR2'!$A$6:$M$500,13,FALSE),0)</f>
        <v>0</v>
      </c>
      <c r="AK22" s="148">
        <f>_xlfn.IFNA(VLOOKUP(CONCATENATE($AK$5,$B22,$C22),RAS!$A$7:$M$501,13,FALSE),0)</f>
        <v>0</v>
      </c>
      <c r="AL22" s="148">
        <f>_xlfn.IFNA(VLOOKUP(CONCATENATE($AL$5,$B22,$C22),'ESP3'!$A$6:$M$500,13,FALSE),0)</f>
        <v>0</v>
      </c>
      <c r="AM22" s="148">
        <f>_xlfn.IFNA(VLOOKUP(CONCATENATE($AM$5,$B22,$C22),FEST!$A$6:$M$500,13,FALSE),0)</f>
        <v>0</v>
      </c>
      <c r="AN22" s="148"/>
      <c r="AO22" s="148"/>
      <c r="AP22" s="148"/>
      <c r="AQ22" s="148">
        <f>_xlfn.IFNA(VLOOKUP(CONCATENATE($AQ$5,$B22,$C22),SC!$A$6:$M$500,13,FALSE),0)</f>
        <v>0</v>
      </c>
      <c r="AR22" s="148">
        <f>_xlfn.IFNA(VLOOKUP(CONCATENATE($AR$5,$B22,$C22),SC!$A$6:$M$500,13,FALSE),0)</f>
        <v>0</v>
      </c>
      <c r="AS22" s="148">
        <f>_xlfn.IFNA(VLOOKUP(CONCATENATE($AS$5,$B22,$C22),SCSAT!$A$6:$M$528,13,FALSE),0)</f>
        <v>0</v>
      </c>
      <c r="AT22" s="148">
        <f>_xlfn.IFNA(VLOOKUP(CONCATENATE($AT$5,$B22,$C22),SCSAT!$A$6:$M$528,13,FALSE),0)</f>
        <v>0</v>
      </c>
      <c r="AU22" s="148">
        <f>_xlfn.IFNA(VLOOKUP(CONCATENATE($AU$5,$B22,$C22),SCSUN!$A$6:$M$500,13,FALSE),0)</f>
        <v>0</v>
      </c>
      <c r="AV22" s="148">
        <f>_xlfn.IFNA(VLOOKUP(CONCATENATE($AV$5,$B22,$C22),SCSUN!$A$6:$M$500,13,FALSE),0)</f>
        <v>0</v>
      </c>
      <c r="AW22" s="148">
        <f>_xlfn.IFNA(VLOOKUP(CONCATENATE($AW$5,$B22,$C22),'DRY2'!$A$6:$M$500,13,FALSE),0)</f>
        <v>0</v>
      </c>
      <c r="AX22" s="148">
        <f>_xlfn.IFNA(VLOOKUP(CONCATENATE($AX$5,$B22,$C22),'ESP3'!$A$6:$M$500,13,FALSE),0)</f>
        <v>0</v>
      </c>
      <c r="AY22" s="148">
        <f>_xlfn.IFNA(VLOOKUP(CONCATENATE($AY$5,$B22,$C22),SC!$A$6:$M$500,13,FALSE),0)</f>
        <v>0</v>
      </c>
      <c r="AZ22" s="148">
        <f>_xlfn.IFNA(VLOOKUP(CONCATENATE($AZ$5,$B22,$C22),SCSAT!$A$6:$M$528,13,FALSE),0)</f>
        <v>0</v>
      </c>
      <c r="BA22" s="148">
        <f>_xlfn.IFNA(VLOOKUP(CONCATENATE($BA$5,$B22,$C22),SCSAT!$A$6:$M$528,13,FALSE),0)</f>
        <v>0</v>
      </c>
      <c r="BB22" s="148">
        <f>_xlfn.IFNA(VLOOKUP(CONCATENATE($BB$5,$B22,$C22),SCSAT!$A$6:$M$528,13,FALSE),0)</f>
        <v>0</v>
      </c>
      <c r="BC22" s="148">
        <f>_xlfn.IFNA(VLOOKUP(CONCATENATE($BC$5,$B22,$C22),SCSUN!$A$6:$M$500,13,FALSE),0)</f>
        <v>0</v>
      </c>
      <c r="BD22" s="148">
        <f>_xlfn.IFNA(VLOOKUP(CONCATENATE($BD$5,$B22,$C22),'MUR2'!$A$6:$M$60,13,FALSE),0)</f>
        <v>0</v>
      </c>
      <c r="BE22" s="148">
        <f>_xlfn.IFNA(VLOOKUP(CONCATENATE($BE$5,$B22,$C22),'MUR2'!$A$6:$M$100,13,FALSE),0)</f>
        <v>0</v>
      </c>
      <c r="BF22" s="148">
        <f>_xlfn.IFNA(VLOOKUP(CONCATENATE($BF$5,$B22,$C22),FEST!$A$6:$M$135,13,FALSE),0)</f>
        <v>0</v>
      </c>
      <c r="BG22" s="148">
        <f>_xlfn.IFNA(VLOOKUP(CONCATENATE($BG$5,$B22,$C22),FEST!$A$6:$M$133,13,FALSE),0)</f>
        <v>0</v>
      </c>
      <c r="BH22" s="148">
        <f>_xlfn.IFNA(VLOOKUP(CONCATENATE($BH$5,$B22,$C22),'DAR2'!$A$6:$M$133,13,FALSE),0)</f>
        <v>0</v>
      </c>
      <c r="BI22" s="148">
        <f>_xlfn.IFNA(VLOOKUP(CONCATENATE($BI$5,$B22,$C22),'CAP2'!$A$6:$M$135,13,FALSE),0)</f>
        <v>0</v>
      </c>
      <c r="BJ22" s="148">
        <f>_xlfn.IFNA(VLOOKUP(CONCATENATE($BJ$5,$B22,$C22),'OG3'!$A$6:$M$119,13,FALSE),0)</f>
        <v>0</v>
      </c>
      <c r="BK22" s="148">
        <f>_xlfn.IFNA(VLOOKUP(CONCATENATE($BK$5,$B22,$C22),'OG3'!$A$6:$M$119,13,FALSE),0)</f>
        <v>0</v>
      </c>
      <c r="BL22" s="148"/>
      <c r="BM22" s="148"/>
      <c r="BN22" s="148"/>
      <c r="BO22" s="354"/>
      <c r="BP22" s="353"/>
      <c r="BQ22" s="355"/>
      <c r="BR22" s="355"/>
      <c r="BS22" s="355"/>
      <c r="BT22" s="355"/>
      <c r="BU22" s="355"/>
      <c r="BV22" s="133"/>
    </row>
    <row r="23" spans="1:74" x14ac:dyDescent="0.25">
      <c r="A23" s="774"/>
      <c r="B23" s="142"/>
      <c r="C23" s="149"/>
      <c r="D23" s="149"/>
      <c r="E23" s="149"/>
      <c r="F23" s="150"/>
      <c r="G23" s="301"/>
      <c r="H23" s="144"/>
      <c r="I23" s="145"/>
      <c r="J23" s="146"/>
      <c r="K23" s="147">
        <f>_xlfn.IFNA(VLOOKUP(CONCATENATE($K$5,$B23,$C23),'ESP1'!$A$6:$M$500,13,FALSE),0)</f>
        <v>0</v>
      </c>
      <c r="L23" s="148">
        <f>_xlfn.IFNA(VLOOKUP(CONCATENATE($L$5,$B23,$C23),[1]CAPE!$A$6:$M$500,13,FALSE),0)</f>
        <v>0</v>
      </c>
      <c r="M23" s="148">
        <f>_xlfn.IFNA(VLOOKUP(CONCATENATE($M$5,$B23,$C23),'SER1'!$A$6:$M$500,13,FALSE),0)</f>
        <v>0</v>
      </c>
      <c r="N23" s="148">
        <f>_xlfn.IFNA(VLOOKUP(CONCATENATE($N$5,$B23,$C23),'MUR1'!$A$6:$M$500,13,FALSE),0)</f>
        <v>0</v>
      </c>
      <c r="O23" s="148">
        <v>0</v>
      </c>
      <c r="P23" s="148"/>
      <c r="Q23" s="148"/>
      <c r="R23" s="148">
        <f>_xlfn.IFNA(VLOOKUP(CONCATENATE($R$5,$B23,$C23),'OG1'!$A$6:$M$500,13,FALSE),0)</f>
        <v>0</v>
      </c>
      <c r="S23" s="148">
        <f>_xlfn.IFNA(VLOOKUP(CONCATENATE($S$5,$B23,$C23),'DRY1'!$A$6:$M$500,13,FALSE),0)</f>
        <v>0</v>
      </c>
      <c r="T23" s="148">
        <f>_xlfn.IFNA(VLOOKUP(CONCATENATE($T$5,$B23,$C23),[2]hor1!$A$6:$M$500,13,FALSE),0)</f>
        <v>0</v>
      </c>
      <c r="U23" s="148">
        <f>_xlfn.IFNA(VLOOKUP(CONCATENATE($U$5,$B23,$C23),'SER2'!$A$6:$M$534,13,FALSE),0)</f>
        <v>0</v>
      </c>
      <c r="V23" s="148"/>
      <c r="W23" s="148">
        <f>_xlfn.IFNA(VLOOKUP(CONCATENATE($W$5,$B23,$C23),[3]DAR1!$A$6:$M$500,13,FALSE),0)</f>
        <v>0</v>
      </c>
      <c r="X23" s="148">
        <f>_xlfn.IFNA(VLOOKUP(CONCATENATE($X$5,$B23,$C23),BEV!$A$6:$M$500,13,FALSE),0)</f>
        <v>0</v>
      </c>
      <c r="Y23" s="148">
        <f>_xlfn.IFNA(VLOOKUP(CONCATENATE($Y$5,$B23,$C23),'OG2'!$A$6:$M$500,13,FALSE),0)</f>
        <v>0</v>
      </c>
      <c r="Z23" s="148"/>
      <c r="AA23" s="148">
        <f>_xlfn.IFNA(VLOOKUP(CONCATENATE($AA$5,$B23,$C23),'LOG1'!$A$6:$M$500,13,FALSE),0)</f>
        <v>0</v>
      </c>
      <c r="AB23" s="148">
        <f>_xlfn.IFNA(VLOOKUP(CONCATENATE($AB$5,$B23,$C23),'DRY2'!$A$6:$M$500,13,FALSE),0)</f>
        <v>0</v>
      </c>
      <c r="AC23" s="148">
        <f>_xlfn.IFNA(VLOOKUP(CONCATENATE($AC$5,$B23,$C23),'CAP2'!$A$6:$M$500,13,FALSE),0)</f>
        <v>0</v>
      </c>
      <c r="AD23" s="148">
        <f>_xlfn.IFNA(VLOOKUP(CONCATENATE($AD$5,$B23,$C23),'ESP2'!$A$6:$M$500,13,FALSE),0)</f>
        <v>0</v>
      </c>
      <c r="AE23" s="148">
        <f>_xlfn.IFNA(VLOOKUP(CONCATENATE($AE$5,$B23,$C23),MR!$A$6:$M$468,13,FALSE),0)</f>
        <v>0</v>
      </c>
      <c r="AF23" s="148">
        <f>_xlfn.IFNA(VLOOKUP(CONCATENATE($AF$5,$B23,$C23),'OG3'!$A$6:$M$500,13,FALSE),0)</f>
        <v>0</v>
      </c>
      <c r="AG23" s="148">
        <f>_xlfn.IFNA(VLOOKUP(CONCATENATE($AG$5,$B23,$C23),WEST!$A$6:$M$500,13,FALSE),0)</f>
        <v>0</v>
      </c>
      <c r="AH23" s="148">
        <f>_xlfn.IFNA(VLOOKUP(CONCATENATE($AH$5,$B23,$C23),'SER3'!$A$6:$M$500,13,FALSE),0)</f>
        <v>0</v>
      </c>
      <c r="AI23" s="148">
        <f>_xlfn.IFNA(VLOOKUP(CONCATENATE($AI$5,$B23,$C23),[4]DARD2!$A$6:$M$500,13,FALSE),0)</f>
        <v>0</v>
      </c>
      <c r="AJ23" s="148">
        <f>_xlfn.IFNA(VLOOKUP(CONCATENATE($AJ$5,$B23,$C23),'MUR2'!$A$6:$M$500,13,FALSE),0)</f>
        <v>0</v>
      </c>
      <c r="AK23" s="148">
        <f>_xlfn.IFNA(VLOOKUP(CONCATENATE($AK$5,$B23,$C23),RAS!$A$7:$M$501,13,FALSE),0)</f>
        <v>0</v>
      </c>
      <c r="AL23" s="148">
        <f>_xlfn.IFNA(VLOOKUP(CONCATENATE($AL$5,$B23,$C23),'ESP3'!$A$6:$M$500,13,FALSE),0)</f>
        <v>0</v>
      </c>
      <c r="AM23" s="148">
        <f>_xlfn.IFNA(VLOOKUP(CONCATENATE($AM$5,$B23,$C23),FEST!$A$6:$M$500,13,FALSE),0)</f>
        <v>0</v>
      </c>
      <c r="AN23" s="148"/>
      <c r="AO23" s="148"/>
      <c r="AP23" s="148"/>
      <c r="AQ23" s="148">
        <f>_xlfn.IFNA(VLOOKUP(CONCATENATE($AQ$5,$B23,$C23),SC!$A$6:$M$500,13,FALSE),0)</f>
        <v>0</v>
      </c>
      <c r="AR23" s="148">
        <f>_xlfn.IFNA(VLOOKUP(CONCATENATE($AR$5,$B23,$C23),SC!$A$6:$M$500,13,FALSE),0)</f>
        <v>0</v>
      </c>
      <c r="AS23" s="148">
        <f>_xlfn.IFNA(VLOOKUP(CONCATENATE($AS$5,$B23,$C23),SCSAT!$A$6:$M$528,13,FALSE),0)</f>
        <v>0</v>
      </c>
      <c r="AT23" s="148">
        <f>_xlfn.IFNA(VLOOKUP(CONCATENATE($AT$5,$B23,$C23),SCSAT!$A$6:$M$528,13,FALSE),0)</f>
        <v>0</v>
      </c>
      <c r="AU23" s="148">
        <f>_xlfn.IFNA(VLOOKUP(CONCATENATE($AU$5,$B23,$C23),SCSUN!$A$6:$M$500,13,FALSE),0)</f>
        <v>0</v>
      </c>
      <c r="AV23" s="148">
        <f>_xlfn.IFNA(VLOOKUP(CONCATENATE($AV$5,$B23,$C23),SCSUN!$A$6:$M$500,13,FALSE),0)</f>
        <v>0</v>
      </c>
      <c r="AW23" s="148">
        <f>_xlfn.IFNA(VLOOKUP(CONCATENATE($AW$5,$B23,$C23),'DRY2'!$A$6:$M$500,13,FALSE),0)</f>
        <v>0</v>
      </c>
      <c r="AX23" s="148">
        <f>_xlfn.IFNA(VLOOKUP(CONCATENATE($AX$5,$B23,$C23),'ESP3'!$A$6:$M$500,13,FALSE),0)</f>
        <v>0</v>
      </c>
      <c r="AY23" s="148">
        <f>_xlfn.IFNA(VLOOKUP(CONCATENATE($AY$5,$B23,$C23),SC!$A$6:$M$500,13,FALSE),0)</f>
        <v>0</v>
      </c>
      <c r="AZ23" s="148">
        <f>_xlfn.IFNA(VLOOKUP(CONCATENATE($AZ$5,$B23,$C23),SCSAT!$A$6:$M$528,13,FALSE),0)</f>
        <v>0</v>
      </c>
      <c r="BA23" s="148">
        <f>_xlfn.IFNA(VLOOKUP(CONCATENATE($BA$5,$B23,$C23),SCSAT!$A$6:$M$528,13,FALSE),0)</f>
        <v>0</v>
      </c>
      <c r="BB23" s="148">
        <f>_xlfn.IFNA(VLOOKUP(CONCATENATE($BB$5,$B23,$C23),SCSAT!$A$6:$M$528,13,FALSE),0)</f>
        <v>0</v>
      </c>
      <c r="BC23" s="148">
        <f>_xlfn.IFNA(VLOOKUP(CONCATENATE($BC$5,$B23,$C23),SCSUN!$A$6:$M$500,13,FALSE),0)</f>
        <v>0</v>
      </c>
      <c r="BD23" s="148">
        <f>_xlfn.IFNA(VLOOKUP(CONCATENATE($BD$5,$B23,$C23),'MUR2'!$A$6:$M$60,13,FALSE),0)</f>
        <v>0</v>
      </c>
      <c r="BE23" s="148">
        <f>_xlfn.IFNA(VLOOKUP(CONCATENATE($BE$5,$B23,$C23),'MUR2'!$A$6:$M$100,13,FALSE),0)</f>
        <v>0</v>
      </c>
      <c r="BF23" s="148">
        <f>_xlfn.IFNA(VLOOKUP(CONCATENATE($BF$5,$B23,$C23),FEST!$A$6:$M$135,13,FALSE),0)</f>
        <v>0</v>
      </c>
      <c r="BG23" s="148">
        <f>_xlfn.IFNA(VLOOKUP(CONCATENATE($BG$5,$B23,$C23),FEST!$A$6:$M$133,13,FALSE),0)</f>
        <v>0</v>
      </c>
      <c r="BH23" s="148">
        <f>_xlfn.IFNA(VLOOKUP(CONCATENATE($BH$5,$B23,$C23),'DAR2'!$A$6:$M$133,13,FALSE),0)</f>
        <v>0</v>
      </c>
      <c r="BI23" s="148">
        <f>_xlfn.IFNA(VLOOKUP(CONCATENATE($BI$5,$B23,$C23),'CAP2'!$A$6:$M$135,13,FALSE),0)</f>
        <v>0</v>
      </c>
      <c r="BJ23" s="148">
        <f>_xlfn.IFNA(VLOOKUP(CONCATENATE($BJ$5,$B23,$C23),'OG3'!$A$6:$M$119,13,FALSE),0)</f>
        <v>0</v>
      </c>
      <c r="BK23" s="148">
        <f>_xlfn.IFNA(VLOOKUP(CONCATENATE($BK$5,$B23,$C23),'OG3'!$A$6:$M$119,13,FALSE),0)</f>
        <v>0</v>
      </c>
      <c r="BL23" s="148"/>
      <c r="BM23" s="148"/>
      <c r="BN23" s="148"/>
      <c r="BO23" s="354"/>
      <c r="BP23" s="353"/>
      <c r="BQ23" s="355"/>
      <c r="BR23" s="355"/>
      <c r="BS23" s="355"/>
      <c r="BT23" s="355"/>
      <c r="BU23" s="355"/>
      <c r="BV23" s="137"/>
    </row>
    <row r="24" spans="1:74" x14ac:dyDescent="0.25">
      <c r="A24" s="774"/>
      <c r="B24" s="142"/>
      <c r="C24" s="149"/>
      <c r="D24" s="149"/>
      <c r="E24" s="149"/>
      <c r="F24" s="150"/>
      <c r="G24" s="301"/>
      <c r="H24" s="144"/>
      <c r="I24" s="145"/>
      <c r="J24" s="146"/>
      <c r="K24" s="147">
        <f>_xlfn.IFNA(VLOOKUP(CONCATENATE($K$5,$B24,$C24),'ESP1'!$A$6:$M$500,13,FALSE),0)</f>
        <v>0</v>
      </c>
      <c r="L24" s="148">
        <f>_xlfn.IFNA(VLOOKUP(CONCATENATE($L$5,$B24,$C24),[1]CAPE!$A$6:$M$500,13,FALSE),0)</f>
        <v>0</v>
      </c>
      <c r="M24" s="148">
        <f>_xlfn.IFNA(VLOOKUP(CONCATENATE($M$5,$B24,$C24),'SER1'!$A$6:$M$500,13,FALSE),0)</f>
        <v>0</v>
      </c>
      <c r="N24" s="148">
        <f>_xlfn.IFNA(VLOOKUP(CONCATENATE($N$5,$B24,$C24),'MUR1'!$A$6:$M$500,13,FALSE),0)</f>
        <v>0</v>
      </c>
      <c r="O24" s="148">
        <v>0</v>
      </c>
      <c r="P24" s="148"/>
      <c r="Q24" s="148"/>
      <c r="R24" s="148">
        <f>_xlfn.IFNA(VLOOKUP(CONCATENATE($R$5,$B24,$C24),'OG1'!$A$6:$M$500,13,FALSE),0)</f>
        <v>0</v>
      </c>
      <c r="S24" s="148">
        <f>_xlfn.IFNA(VLOOKUP(CONCATENATE($S$5,$B24,$C24),'DRY1'!$A$6:$M$500,13,FALSE),0)</f>
        <v>0</v>
      </c>
      <c r="T24" s="148">
        <f>_xlfn.IFNA(VLOOKUP(CONCATENATE($T$5,$B24,$C24),[2]hor1!$A$6:$M$500,13,FALSE),0)</f>
        <v>0</v>
      </c>
      <c r="U24" s="148">
        <f>_xlfn.IFNA(VLOOKUP(CONCATENATE($U$5,$B24,$C24),'SER2'!$A$6:$M$534,13,FALSE),0)</f>
        <v>0</v>
      </c>
      <c r="V24" s="148"/>
      <c r="W24" s="148">
        <f>_xlfn.IFNA(VLOOKUP(CONCATENATE($W$5,$B24,$C24),[3]DAR1!$A$6:$M$500,13,FALSE),0)</f>
        <v>0</v>
      </c>
      <c r="X24" s="148">
        <f>_xlfn.IFNA(VLOOKUP(CONCATENATE($X$5,$B24,$C24),BEV!$A$6:$M$500,13,FALSE),0)</f>
        <v>0</v>
      </c>
      <c r="Y24" s="148">
        <f>_xlfn.IFNA(VLOOKUP(CONCATENATE($Y$5,$B24,$C24),'OG2'!$A$6:$M$500,13,FALSE),0)</f>
        <v>0</v>
      </c>
      <c r="Z24" s="148"/>
      <c r="AA24" s="148">
        <f>_xlfn.IFNA(VLOOKUP(CONCATENATE($AA$5,$B24,$C24),'LOG1'!$A$6:$M$500,13,FALSE),0)</f>
        <v>0</v>
      </c>
      <c r="AB24" s="148">
        <f>_xlfn.IFNA(VLOOKUP(CONCATENATE($AB$5,$B24,$C24),'DRY2'!$A$6:$M$500,13,FALSE),0)</f>
        <v>0</v>
      </c>
      <c r="AC24" s="148">
        <f>_xlfn.IFNA(VLOOKUP(CONCATENATE($AC$5,$B24,$C24),'CAP2'!$A$6:$M$500,13,FALSE),0)</f>
        <v>0</v>
      </c>
      <c r="AD24" s="148">
        <f>_xlfn.IFNA(VLOOKUP(CONCATENATE($AD$5,$B24,$C24),'ESP2'!$A$6:$M$500,13,FALSE),0)</f>
        <v>0</v>
      </c>
      <c r="AE24" s="148">
        <f>_xlfn.IFNA(VLOOKUP(CONCATENATE($AE$5,$B24,$C24),MR!$A$6:$M$468,13,FALSE),0)</f>
        <v>0</v>
      </c>
      <c r="AF24" s="148">
        <f>_xlfn.IFNA(VLOOKUP(CONCATENATE($AF$5,$B24,$C24),'OG3'!$A$6:$M$500,13,FALSE),0)</f>
        <v>0</v>
      </c>
      <c r="AG24" s="148">
        <f>_xlfn.IFNA(VLOOKUP(CONCATENATE($AG$5,$B24,$C24),WEST!$A$6:$M$500,13,FALSE),0)</f>
        <v>0</v>
      </c>
      <c r="AH24" s="148">
        <f>_xlfn.IFNA(VLOOKUP(CONCATENATE($AH$5,$B24,$C24),'SER3'!$A$6:$M$500,13,FALSE),0)</f>
        <v>0</v>
      </c>
      <c r="AI24" s="148">
        <f>_xlfn.IFNA(VLOOKUP(CONCATENATE($AI$5,$B24,$C24),[4]DARD2!$A$6:$M$500,13,FALSE),0)</f>
        <v>0</v>
      </c>
      <c r="AJ24" s="148">
        <f>_xlfn.IFNA(VLOOKUP(CONCATENATE($AJ$5,$B24,$C24),'MUR2'!$A$6:$M$500,13,FALSE),0)</f>
        <v>0</v>
      </c>
      <c r="AK24" s="148">
        <f>_xlfn.IFNA(VLOOKUP(CONCATENATE($AK$5,$B24,$C24),RAS!$A$7:$M$501,13,FALSE),0)</f>
        <v>0</v>
      </c>
      <c r="AL24" s="148">
        <f>_xlfn.IFNA(VLOOKUP(CONCATENATE($AL$5,$B24,$C24),'ESP3'!$A$6:$M$500,13,FALSE),0)</f>
        <v>0</v>
      </c>
      <c r="AM24" s="148">
        <f>_xlfn.IFNA(VLOOKUP(CONCATENATE($AM$5,$B24,$C24),FEST!$A$6:$M$500,13,FALSE),0)</f>
        <v>0</v>
      </c>
      <c r="AN24" s="148"/>
      <c r="AO24" s="148"/>
      <c r="AP24" s="148"/>
      <c r="AQ24" s="148">
        <f>_xlfn.IFNA(VLOOKUP(CONCATENATE($AQ$5,$B24,$C24),SC!$A$6:$M$500,13,FALSE),0)</f>
        <v>0</v>
      </c>
      <c r="AR24" s="148">
        <f>_xlfn.IFNA(VLOOKUP(CONCATENATE($AR$5,$B24,$C24),SC!$A$6:$M$500,13,FALSE),0)</f>
        <v>0</v>
      </c>
      <c r="AS24" s="148">
        <f>_xlfn.IFNA(VLOOKUP(CONCATENATE($AS$5,$B24,$C24),SCSAT!$A$6:$M$528,13,FALSE),0)</f>
        <v>0</v>
      </c>
      <c r="AT24" s="148">
        <f>_xlfn.IFNA(VLOOKUP(CONCATENATE($AT$5,$B24,$C24),SCSAT!$A$6:$M$528,13,FALSE),0)</f>
        <v>0</v>
      </c>
      <c r="AU24" s="148">
        <f>_xlfn.IFNA(VLOOKUP(CONCATENATE($AU$5,$B24,$C24),SCSUN!$A$6:$M$500,13,FALSE),0)</f>
        <v>0</v>
      </c>
      <c r="AV24" s="148">
        <f>_xlfn.IFNA(VLOOKUP(CONCATENATE($AV$5,$B24,$C24),SCSUN!$A$6:$M$500,13,FALSE),0)</f>
        <v>0</v>
      </c>
      <c r="AW24" s="148">
        <f>_xlfn.IFNA(VLOOKUP(CONCATENATE($AW$5,$B24,$C24),'DRY2'!$A$6:$M$500,13,FALSE),0)</f>
        <v>0</v>
      </c>
      <c r="AX24" s="148">
        <f>_xlfn.IFNA(VLOOKUP(CONCATENATE($AX$5,$B24,$C24),'ESP3'!$A$6:$M$500,13,FALSE),0)</f>
        <v>0</v>
      </c>
      <c r="AY24" s="148">
        <f>_xlfn.IFNA(VLOOKUP(CONCATENATE($AY$5,$B24,$C24),SC!$A$6:$M$500,13,FALSE),0)</f>
        <v>0</v>
      </c>
      <c r="AZ24" s="148">
        <f>_xlfn.IFNA(VLOOKUP(CONCATENATE($AZ$5,$B24,$C24),SCSAT!$A$6:$M$528,13,FALSE),0)</f>
        <v>0</v>
      </c>
      <c r="BA24" s="148">
        <f>_xlfn.IFNA(VLOOKUP(CONCATENATE($BA$5,$B24,$C24),SCSAT!$A$6:$M$528,13,FALSE),0)</f>
        <v>0</v>
      </c>
      <c r="BB24" s="148">
        <f>_xlfn.IFNA(VLOOKUP(CONCATENATE($BB$5,$B24,$C24),SCSAT!$A$6:$M$528,13,FALSE),0)</f>
        <v>0</v>
      </c>
      <c r="BC24" s="148">
        <f>_xlfn.IFNA(VLOOKUP(CONCATENATE($BC$5,$B24,$C24),SCSUN!$A$6:$M$500,13,FALSE),0)</f>
        <v>0</v>
      </c>
      <c r="BD24" s="148">
        <f>_xlfn.IFNA(VLOOKUP(CONCATENATE($BD$5,$B24,$C24),'MUR2'!$A$6:$M$60,13,FALSE),0)</f>
        <v>0</v>
      </c>
      <c r="BE24" s="148">
        <f>_xlfn.IFNA(VLOOKUP(CONCATENATE($BE$5,$B24,$C24),'MUR2'!$A$6:$M$100,13,FALSE),0)</f>
        <v>0</v>
      </c>
      <c r="BF24" s="148">
        <f>_xlfn.IFNA(VLOOKUP(CONCATENATE($BF$5,$B24,$C24),FEST!$A$6:$M$135,13,FALSE),0)</f>
        <v>0</v>
      </c>
      <c r="BG24" s="148">
        <f>_xlfn.IFNA(VLOOKUP(CONCATENATE($BG$5,$B24,$C24),FEST!$A$6:$M$133,13,FALSE),0)</f>
        <v>0</v>
      </c>
      <c r="BH24" s="148">
        <f>_xlfn.IFNA(VLOOKUP(CONCATENATE($BH$5,$B24,$C24),'DAR2'!$A$6:$M$133,13,FALSE),0)</f>
        <v>0</v>
      </c>
      <c r="BI24" s="148">
        <f>_xlfn.IFNA(VLOOKUP(CONCATENATE($BI$5,$B24,$C24),'CAP2'!$A$6:$M$135,13,FALSE),0)</f>
        <v>0</v>
      </c>
      <c r="BJ24" s="148">
        <f>_xlfn.IFNA(VLOOKUP(CONCATENATE($BJ$5,$B24,$C24),'OG3'!$A$6:$M$119,13,FALSE),0)</f>
        <v>0</v>
      </c>
      <c r="BK24" s="148">
        <f>_xlfn.IFNA(VLOOKUP(CONCATENATE($BK$5,$B24,$C24),'OG3'!$A$6:$M$119,13,FALSE),0)</f>
        <v>0</v>
      </c>
      <c r="BL24" s="148"/>
      <c r="BM24" s="148"/>
      <c r="BN24" s="148"/>
      <c r="BO24" s="354"/>
      <c r="BP24" s="353"/>
      <c r="BQ24" s="355"/>
      <c r="BR24" s="355"/>
      <c r="BS24" s="355"/>
      <c r="BT24" s="355"/>
      <c r="BU24" s="355"/>
      <c r="BV24" s="137"/>
    </row>
    <row r="25" spans="1:74" x14ac:dyDescent="0.25">
      <c r="A25" s="774"/>
      <c r="B25" s="142"/>
      <c r="C25" s="149"/>
      <c r="D25" s="149"/>
      <c r="E25" s="149"/>
      <c r="F25" s="150"/>
      <c r="G25" s="301"/>
      <c r="H25" s="144"/>
      <c r="I25" s="145"/>
      <c r="J25" s="146"/>
      <c r="K25" s="147">
        <f>_xlfn.IFNA(VLOOKUP(CONCATENATE($K$5,$B25,$C25),'ESP1'!$A$6:$M$500,13,FALSE),0)</f>
        <v>0</v>
      </c>
      <c r="L25" s="148">
        <f>_xlfn.IFNA(VLOOKUP(CONCATENATE($L$5,$B25,$C25),[1]CAPE!$A$6:$M$500,13,FALSE),0)</f>
        <v>0</v>
      </c>
      <c r="M25" s="148">
        <f>_xlfn.IFNA(VLOOKUP(CONCATENATE($M$5,$B25,$C25),'SER1'!$A$6:$M$500,13,FALSE),0)</f>
        <v>0</v>
      </c>
      <c r="N25" s="148">
        <f>_xlfn.IFNA(VLOOKUP(CONCATENATE($N$5,$B25,$C25),'MUR1'!$A$6:$M$500,13,FALSE),0)</f>
        <v>0</v>
      </c>
      <c r="O25" s="148">
        <v>0</v>
      </c>
      <c r="P25" s="148"/>
      <c r="Q25" s="148"/>
      <c r="R25" s="148">
        <f>_xlfn.IFNA(VLOOKUP(CONCATENATE($R$5,$B25,$C25),'OG1'!$A$6:$M$500,13,FALSE),0)</f>
        <v>0</v>
      </c>
      <c r="S25" s="148">
        <f>_xlfn.IFNA(VLOOKUP(CONCATENATE($S$5,$B25,$C25),'DRY1'!$A$6:$M$500,13,FALSE),0)</f>
        <v>0</v>
      </c>
      <c r="T25" s="148">
        <f>_xlfn.IFNA(VLOOKUP(CONCATENATE($T$5,$B25,$C25),[2]hor1!$A$6:$M$500,13,FALSE),0)</f>
        <v>0</v>
      </c>
      <c r="U25" s="148">
        <f>_xlfn.IFNA(VLOOKUP(CONCATENATE($U$5,$B25,$C25),'SER2'!$A$6:$M$534,13,FALSE),0)</f>
        <v>0</v>
      </c>
      <c r="V25" s="148"/>
      <c r="W25" s="148">
        <f>_xlfn.IFNA(VLOOKUP(CONCATENATE($W$5,$B25,$C25),[3]DAR1!$A$6:$M$500,13,FALSE),0)</f>
        <v>0</v>
      </c>
      <c r="X25" s="148">
        <f>_xlfn.IFNA(VLOOKUP(CONCATENATE($X$5,$B25,$C25),BEV!$A$6:$M$500,13,FALSE),0)</f>
        <v>0</v>
      </c>
      <c r="Y25" s="148">
        <f>_xlfn.IFNA(VLOOKUP(CONCATENATE($Y$5,$B25,$C25),'OG2'!$A$6:$M$500,13,FALSE),0)</f>
        <v>0</v>
      </c>
      <c r="Z25" s="148"/>
      <c r="AA25" s="148">
        <f>_xlfn.IFNA(VLOOKUP(CONCATENATE($AA$5,$B25,$C25),'LOG1'!$A$6:$M$500,13,FALSE),0)</f>
        <v>0</v>
      </c>
      <c r="AB25" s="148">
        <f>_xlfn.IFNA(VLOOKUP(CONCATENATE($AB$5,$B25,$C25),'DRY2'!$A$6:$M$500,13,FALSE),0)</f>
        <v>0</v>
      </c>
      <c r="AC25" s="148">
        <f>_xlfn.IFNA(VLOOKUP(CONCATENATE($AC$5,$B25,$C25),'CAP2'!$A$6:$M$500,13,FALSE),0)</f>
        <v>0</v>
      </c>
      <c r="AD25" s="148">
        <f>_xlfn.IFNA(VLOOKUP(CONCATENATE($AD$5,$B25,$C25),'ESP2'!$A$6:$M$500,13,FALSE),0)</f>
        <v>0</v>
      </c>
      <c r="AE25" s="148">
        <f>_xlfn.IFNA(VLOOKUP(CONCATENATE($AE$5,$B25,$C25),MR!$A$6:$M$468,13,FALSE),0)</f>
        <v>0</v>
      </c>
      <c r="AF25" s="148">
        <f>_xlfn.IFNA(VLOOKUP(CONCATENATE($AF$5,$B25,$C25),'OG3'!$A$6:$M$500,13,FALSE),0)</f>
        <v>0</v>
      </c>
      <c r="AG25" s="148">
        <f>_xlfn.IFNA(VLOOKUP(CONCATENATE($AG$5,$B25,$C25),WEST!$A$6:$M$500,13,FALSE),0)</f>
        <v>0</v>
      </c>
      <c r="AH25" s="148">
        <f>_xlfn.IFNA(VLOOKUP(CONCATENATE($AH$5,$B25,$C25),'SER3'!$A$6:$M$500,13,FALSE),0)</f>
        <v>0</v>
      </c>
      <c r="AI25" s="148">
        <f>_xlfn.IFNA(VLOOKUP(CONCATENATE($AI$5,$B25,$C25),[4]DARD2!$A$6:$M$500,13,FALSE),0)</f>
        <v>0</v>
      </c>
      <c r="AJ25" s="148">
        <f>_xlfn.IFNA(VLOOKUP(CONCATENATE($AJ$5,$B25,$C25),'MUR2'!$A$6:$M$500,13,FALSE),0)</f>
        <v>0</v>
      </c>
      <c r="AK25" s="148">
        <f>_xlfn.IFNA(VLOOKUP(CONCATENATE($AK$5,$B25,$C25),RAS!$A$7:$M$501,13,FALSE),0)</f>
        <v>0</v>
      </c>
      <c r="AL25" s="148">
        <f>_xlfn.IFNA(VLOOKUP(CONCATENATE($AL$5,$B25,$C25),'ESP3'!$A$6:$M$500,13,FALSE),0)</f>
        <v>0</v>
      </c>
      <c r="AM25" s="148">
        <f>_xlfn.IFNA(VLOOKUP(CONCATENATE($AM$5,$B25,$C25),FEST!$A$6:$M$500,13,FALSE),0)</f>
        <v>0</v>
      </c>
      <c r="AN25" s="148"/>
      <c r="AO25" s="148"/>
      <c r="AP25" s="148"/>
      <c r="AQ25" s="148">
        <f>_xlfn.IFNA(VLOOKUP(CONCATENATE($AQ$5,$B25,$C25),SC!$A$6:$M$500,13,FALSE),0)</f>
        <v>0</v>
      </c>
      <c r="AR25" s="148">
        <f>_xlfn.IFNA(VLOOKUP(CONCATENATE($AR$5,$B25,$C25),SC!$A$6:$M$500,13,FALSE),0)</f>
        <v>0</v>
      </c>
      <c r="AS25" s="148">
        <f>_xlfn.IFNA(VLOOKUP(CONCATENATE($AS$5,$B25,$C25),SCSAT!$A$6:$M$528,13,FALSE),0)</f>
        <v>0</v>
      </c>
      <c r="AT25" s="148">
        <f>_xlfn.IFNA(VLOOKUP(CONCATENATE($AT$5,$B25,$C25),SCSAT!$A$6:$M$528,13,FALSE),0)</f>
        <v>0</v>
      </c>
      <c r="AU25" s="148">
        <f>_xlfn.IFNA(VLOOKUP(CONCATENATE($AU$5,$B25,$C25),SCSUN!$A$6:$M$500,13,FALSE),0)</f>
        <v>0</v>
      </c>
      <c r="AV25" s="148">
        <f>_xlfn.IFNA(VLOOKUP(CONCATENATE($AV$5,$B25,$C25),SCSUN!$A$6:$M$500,13,FALSE),0)</f>
        <v>0</v>
      </c>
      <c r="AW25" s="148">
        <f>_xlfn.IFNA(VLOOKUP(CONCATENATE($AW$5,$B25,$C25),'DRY2'!$A$6:$M$500,13,FALSE),0)</f>
        <v>0</v>
      </c>
      <c r="AX25" s="148">
        <f>_xlfn.IFNA(VLOOKUP(CONCATENATE($AX$5,$B25,$C25),'ESP3'!$A$6:$M$500,13,FALSE),0)</f>
        <v>0</v>
      </c>
      <c r="AY25" s="148">
        <f>_xlfn.IFNA(VLOOKUP(CONCATENATE($AY$5,$B25,$C25),SC!$A$6:$M$500,13,FALSE),0)</f>
        <v>0</v>
      </c>
      <c r="AZ25" s="148">
        <f>_xlfn.IFNA(VLOOKUP(CONCATENATE($AZ$5,$B25,$C25),SCSAT!$A$6:$M$528,13,FALSE),0)</f>
        <v>0</v>
      </c>
      <c r="BA25" s="148">
        <f>_xlfn.IFNA(VLOOKUP(CONCATENATE($BA$5,$B25,$C25),SCSAT!$A$6:$M$528,13,FALSE),0)</f>
        <v>0</v>
      </c>
      <c r="BB25" s="148">
        <f>_xlfn.IFNA(VLOOKUP(CONCATENATE($BB$5,$B25,$C25),SCSAT!$A$6:$M$528,13,FALSE),0)</f>
        <v>0</v>
      </c>
      <c r="BC25" s="148">
        <f>_xlfn.IFNA(VLOOKUP(CONCATENATE($BC$5,$B25,$C25),SCSUN!$A$6:$M$500,13,FALSE),0)</f>
        <v>0</v>
      </c>
      <c r="BD25" s="148">
        <f>_xlfn.IFNA(VLOOKUP(CONCATENATE($BD$5,$B25,$C25),'MUR2'!$A$6:$M$60,13,FALSE),0)</f>
        <v>0</v>
      </c>
      <c r="BE25" s="148">
        <f>_xlfn.IFNA(VLOOKUP(CONCATENATE($BE$5,$B25,$C25),'MUR2'!$A$6:$M$100,13,FALSE),0)</f>
        <v>0</v>
      </c>
      <c r="BF25" s="148">
        <f>_xlfn.IFNA(VLOOKUP(CONCATENATE($BF$5,$B25,$C25),FEST!$A$6:$M$135,13,FALSE),0)</f>
        <v>0</v>
      </c>
      <c r="BG25" s="148">
        <f>_xlfn.IFNA(VLOOKUP(CONCATENATE($BG$5,$B25,$C25),FEST!$A$6:$M$133,13,FALSE),0)</f>
        <v>0</v>
      </c>
      <c r="BH25" s="148">
        <f>_xlfn.IFNA(VLOOKUP(CONCATENATE($BH$5,$B25,$C25),'DAR2'!$A$6:$M$133,13,FALSE),0)</f>
        <v>0</v>
      </c>
      <c r="BI25" s="148">
        <f>_xlfn.IFNA(VLOOKUP(CONCATENATE($BI$5,$B25,$C25),'CAP2'!$A$6:$M$135,13,FALSE),0)</f>
        <v>0</v>
      </c>
      <c r="BJ25" s="148">
        <f>_xlfn.IFNA(VLOOKUP(CONCATENATE($BJ$5,$B25,$C25),'OG3'!$A$6:$M$119,13,FALSE),0)</f>
        <v>0</v>
      </c>
      <c r="BK25" s="148">
        <f>_xlfn.IFNA(VLOOKUP(CONCATENATE($BK$5,$B25,$C25),'OG3'!$A$6:$M$119,13,FALSE),0)</f>
        <v>0</v>
      </c>
      <c r="BL25" s="148"/>
      <c r="BM25" s="148"/>
      <c r="BN25" s="148"/>
      <c r="BO25" s="354"/>
      <c r="BP25" s="353"/>
      <c r="BQ25" s="355"/>
      <c r="BR25" s="355"/>
      <c r="BS25" s="355"/>
      <c r="BT25" s="355"/>
      <c r="BU25" s="355"/>
      <c r="BV25" s="137"/>
    </row>
    <row r="26" spans="1:74" x14ac:dyDescent="0.25">
      <c r="A26" s="774"/>
      <c r="B26" s="142"/>
      <c r="C26" s="149"/>
      <c r="D26" s="149"/>
      <c r="E26" s="149"/>
      <c r="F26" s="150"/>
      <c r="G26" s="301"/>
      <c r="H26" s="144"/>
      <c r="I26" s="145"/>
      <c r="J26" s="146"/>
      <c r="K26" s="147">
        <f>_xlfn.IFNA(VLOOKUP(CONCATENATE($K$5,$B26,$C26),'ESP1'!$A$6:$M$500,13,FALSE),0)</f>
        <v>0</v>
      </c>
      <c r="L26" s="148">
        <f>_xlfn.IFNA(VLOOKUP(CONCATENATE($L$5,$B26,$C26),[1]CAPE!$A$6:$M$500,13,FALSE),0)</f>
        <v>0</v>
      </c>
      <c r="M26" s="148">
        <f>_xlfn.IFNA(VLOOKUP(CONCATENATE($M$5,$B26,$C26),'SER1'!$A$6:$M$500,13,FALSE),0)</f>
        <v>0</v>
      </c>
      <c r="N26" s="148">
        <f>_xlfn.IFNA(VLOOKUP(CONCATENATE($N$5,$B26,$C26),'MUR1'!$A$6:$M$500,13,FALSE),0)</f>
        <v>0</v>
      </c>
      <c r="O26" s="148">
        <v>0</v>
      </c>
      <c r="P26" s="148"/>
      <c r="Q26" s="148"/>
      <c r="R26" s="148">
        <f>_xlfn.IFNA(VLOOKUP(CONCATENATE($R$5,$B26,$C26),'OG1'!$A$6:$M$500,13,FALSE),0)</f>
        <v>0</v>
      </c>
      <c r="S26" s="148">
        <f>_xlfn.IFNA(VLOOKUP(CONCATENATE($S$5,$B26,$C26),'DRY1'!$A$6:$M$500,13,FALSE),0)</f>
        <v>0</v>
      </c>
      <c r="T26" s="148">
        <f>_xlfn.IFNA(VLOOKUP(CONCATENATE($T$5,$B26,$C26),[2]hor1!$A$6:$M$500,13,FALSE),0)</f>
        <v>0</v>
      </c>
      <c r="U26" s="148">
        <f>_xlfn.IFNA(VLOOKUP(CONCATENATE($U$5,$B26,$C26),'SER2'!$A$6:$M$534,13,FALSE),0)</f>
        <v>0</v>
      </c>
      <c r="V26" s="148"/>
      <c r="W26" s="148">
        <f>_xlfn.IFNA(VLOOKUP(CONCATENATE($W$5,$B26,$C26),[3]DAR1!$A$6:$M$500,13,FALSE),0)</f>
        <v>0</v>
      </c>
      <c r="X26" s="148">
        <f>_xlfn.IFNA(VLOOKUP(CONCATENATE($X$5,$B26,$C26),BEV!$A$6:$M$500,13,FALSE),0)</f>
        <v>0</v>
      </c>
      <c r="Y26" s="148">
        <f>_xlfn.IFNA(VLOOKUP(CONCATENATE($Y$5,$B26,$C26),'OG2'!$A$6:$M$500,13,FALSE),0)</f>
        <v>0</v>
      </c>
      <c r="Z26" s="148"/>
      <c r="AA26" s="148">
        <f>_xlfn.IFNA(VLOOKUP(CONCATENATE($AA$5,$B26,$C26),'LOG1'!$A$6:$M$500,13,FALSE),0)</f>
        <v>0</v>
      </c>
      <c r="AB26" s="148">
        <f>_xlfn.IFNA(VLOOKUP(CONCATENATE($AB$5,$B26,$C26),'DRY2'!$A$6:$M$500,13,FALSE),0)</f>
        <v>0</v>
      </c>
      <c r="AC26" s="148">
        <f>_xlfn.IFNA(VLOOKUP(CONCATENATE($AC$5,$B26,$C26),'CAP2'!$A$6:$M$500,13,FALSE),0)</f>
        <v>0</v>
      </c>
      <c r="AD26" s="148">
        <f>_xlfn.IFNA(VLOOKUP(CONCATENATE($AD$5,$B26,$C26),'ESP2'!$A$6:$M$500,13,FALSE),0)</f>
        <v>0</v>
      </c>
      <c r="AE26" s="148">
        <f>_xlfn.IFNA(VLOOKUP(CONCATENATE($AE$5,$B26,$C26),MR!$A$6:$M$468,13,FALSE),0)</f>
        <v>0</v>
      </c>
      <c r="AF26" s="148">
        <f>_xlfn.IFNA(VLOOKUP(CONCATENATE($AF$5,$B26,$C26),'OG3'!$A$6:$M$500,13,FALSE),0)</f>
        <v>0</v>
      </c>
      <c r="AG26" s="148">
        <f>_xlfn.IFNA(VLOOKUP(CONCATENATE($AG$5,$B26,$C26),WEST!$A$6:$M$500,13,FALSE),0)</f>
        <v>0</v>
      </c>
      <c r="AH26" s="148">
        <f>_xlfn.IFNA(VLOOKUP(CONCATENATE($AH$5,$B26,$C26),'SER3'!$A$6:$M$500,13,FALSE),0)</f>
        <v>0</v>
      </c>
      <c r="AI26" s="148">
        <f>_xlfn.IFNA(VLOOKUP(CONCATENATE($AI$5,$B26,$C26),[4]DARD2!$A$6:$M$500,13,FALSE),0)</f>
        <v>0</v>
      </c>
      <c r="AJ26" s="148">
        <f>_xlfn.IFNA(VLOOKUP(CONCATENATE($AJ$5,$B26,$C26),'MUR2'!$A$6:$M$500,13,FALSE),0)</f>
        <v>0</v>
      </c>
      <c r="AK26" s="148">
        <f>_xlfn.IFNA(VLOOKUP(CONCATENATE($AK$5,$B26,$C26),RAS!$A$7:$M$501,13,FALSE),0)</f>
        <v>0</v>
      </c>
      <c r="AL26" s="148">
        <f>_xlfn.IFNA(VLOOKUP(CONCATENATE($AL$5,$B26,$C26),'ESP3'!$A$6:$M$500,13,FALSE),0)</f>
        <v>0</v>
      </c>
      <c r="AM26" s="148">
        <f>_xlfn.IFNA(VLOOKUP(CONCATENATE($AM$5,$B26,$C26),FEST!$A$6:$M$500,13,FALSE),0)</f>
        <v>0</v>
      </c>
      <c r="AN26" s="148"/>
      <c r="AO26" s="148"/>
      <c r="AP26" s="148"/>
      <c r="AQ26" s="148">
        <f>_xlfn.IFNA(VLOOKUP(CONCATENATE($AQ$5,$B26,$C26),SC!$A$6:$M$500,13,FALSE),0)</f>
        <v>0</v>
      </c>
      <c r="AR26" s="148">
        <f>_xlfn.IFNA(VLOOKUP(CONCATENATE($AR$5,$B26,$C26),SC!$A$6:$M$500,13,FALSE),0)</f>
        <v>0</v>
      </c>
      <c r="AS26" s="148">
        <f>_xlfn.IFNA(VLOOKUP(CONCATENATE($AS$5,$B26,$C26),SCSAT!$A$6:$M$528,13,FALSE),0)</f>
        <v>0</v>
      </c>
      <c r="AT26" s="148">
        <f>_xlfn.IFNA(VLOOKUP(CONCATENATE($AT$5,$B26,$C26),SCSAT!$A$6:$M$528,13,FALSE),0)</f>
        <v>0</v>
      </c>
      <c r="AU26" s="148">
        <f>_xlfn.IFNA(VLOOKUP(CONCATENATE($AU$5,$B26,$C26),SCSUN!$A$6:$M$500,13,FALSE),0)</f>
        <v>0</v>
      </c>
      <c r="AV26" s="148">
        <f>_xlfn.IFNA(VLOOKUP(CONCATENATE($AV$5,$B26,$C26),SCSUN!$A$6:$M$500,13,FALSE),0)</f>
        <v>0</v>
      </c>
      <c r="AW26" s="148">
        <f>_xlfn.IFNA(VLOOKUP(CONCATENATE($AW$5,$B26,$C26),'DRY2'!$A$6:$M$500,13,FALSE),0)</f>
        <v>0</v>
      </c>
      <c r="AX26" s="148">
        <f>_xlfn.IFNA(VLOOKUP(CONCATENATE($AX$5,$B26,$C26),'ESP3'!$A$6:$M$500,13,FALSE),0)</f>
        <v>0</v>
      </c>
      <c r="AY26" s="148">
        <f>_xlfn.IFNA(VLOOKUP(CONCATENATE($AY$5,$B26,$C26),SC!$A$6:$M$500,13,FALSE),0)</f>
        <v>0</v>
      </c>
      <c r="AZ26" s="148">
        <f>_xlfn.IFNA(VLOOKUP(CONCATENATE($AZ$5,$B26,$C26),SCSAT!$A$6:$M$528,13,FALSE),0)</f>
        <v>0</v>
      </c>
      <c r="BA26" s="148">
        <f>_xlfn.IFNA(VLOOKUP(CONCATENATE($BA$5,$B26,$C26),SCSAT!$A$6:$M$528,13,FALSE),0)</f>
        <v>0</v>
      </c>
      <c r="BB26" s="148">
        <f>_xlfn.IFNA(VLOOKUP(CONCATENATE($BB$5,$B26,$C26),SCSAT!$A$6:$M$528,13,FALSE),0)</f>
        <v>0</v>
      </c>
      <c r="BC26" s="148">
        <f>_xlfn.IFNA(VLOOKUP(CONCATENATE($BC$5,$B26,$C26),SCSUN!$A$6:$M$500,13,FALSE),0)</f>
        <v>0</v>
      </c>
      <c r="BD26" s="148">
        <f>_xlfn.IFNA(VLOOKUP(CONCATENATE($BD$5,$B26,$C26),'MUR2'!$A$6:$M$60,13,FALSE),0)</f>
        <v>0</v>
      </c>
      <c r="BE26" s="148">
        <f>_xlfn.IFNA(VLOOKUP(CONCATENATE($BE$5,$B26,$C26),'MUR2'!$A$6:$M$100,13,FALSE),0)</f>
        <v>0</v>
      </c>
      <c r="BF26" s="148">
        <f>_xlfn.IFNA(VLOOKUP(CONCATENATE($BF$5,$B26,$C26),FEST!$A$6:$M$135,13,FALSE),0)</f>
        <v>0</v>
      </c>
      <c r="BG26" s="148">
        <f>_xlfn.IFNA(VLOOKUP(CONCATENATE($BG$5,$B26,$C26),FEST!$A$6:$M$133,13,FALSE),0)</f>
        <v>0</v>
      </c>
      <c r="BH26" s="148">
        <f>_xlfn.IFNA(VLOOKUP(CONCATENATE($BH$5,$B26,$C26),'DAR2'!$A$6:$M$133,13,FALSE),0)</f>
        <v>0</v>
      </c>
      <c r="BI26" s="148">
        <f>_xlfn.IFNA(VLOOKUP(CONCATENATE($BI$5,$B26,$C26),'CAP2'!$A$6:$M$135,13,FALSE),0)</f>
        <v>0</v>
      </c>
      <c r="BJ26" s="148">
        <f>_xlfn.IFNA(VLOOKUP(CONCATENATE($BJ$5,$B26,$C26),'OG3'!$A$6:$M$119,13,FALSE),0)</f>
        <v>0</v>
      </c>
      <c r="BK26" s="148">
        <f>_xlfn.IFNA(VLOOKUP(CONCATENATE($BK$5,$B26,$C26),'OG3'!$A$6:$M$119,13,FALSE),0)</f>
        <v>0</v>
      </c>
      <c r="BL26" s="148"/>
      <c r="BM26" s="148"/>
      <c r="BN26" s="148"/>
      <c r="BO26" s="354"/>
      <c r="BP26" s="353"/>
      <c r="BQ26" s="355"/>
      <c r="BR26" s="355"/>
      <c r="BS26" s="355"/>
      <c r="BT26" s="355"/>
      <c r="BU26" s="355"/>
      <c r="BV26" s="137"/>
    </row>
    <row r="27" spans="1:74" x14ac:dyDescent="0.25">
      <c r="A27" s="774"/>
      <c r="B27" s="142"/>
      <c r="C27" s="149"/>
      <c r="D27" s="143"/>
      <c r="E27" s="143"/>
      <c r="F27" s="150"/>
      <c r="G27" s="301"/>
      <c r="H27" s="144"/>
      <c r="I27" s="145"/>
      <c r="J27" s="146"/>
      <c r="K27" s="147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>
        <f>_xlfn.IFNA(VLOOKUP(CONCATENATE($AQ$5,$B27,$C27),SC!$A$6:$M$500,13,FALSE),0)</f>
        <v>0</v>
      </c>
      <c r="AR27" s="148">
        <f>_xlfn.IFNA(VLOOKUP(CONCATENATE($AR$5,$B27,$C27),SC!$A$6:$M$500,13,FALSE),0)</f>
        <v>0</v>
      </c>
      <c r="AS27" s="148">
        <f>_xlfn.IFNA(VLOOKUP(CONCATENATE($AS$5,$B27,$C27),SCSAT!$A$6:$M$528,13,FALSE),0)</f>
        <v>0</v>
      </c>
      <c r="AT27" s="148">
        <f>_xlfn.IFNA(VLOOKUP(CONCATENATE($AT$5,$B27,$C27),SCSAT!$A$6:$M$528,13,FALSE),0)</f>
        <v>0</v>
      </c>
      <c r="AU27" s="148">
        <f>_xlfn.IFNA(VLOOKUP(CONCATENATE($AU$5,$B27,$C27),SCSUN!$A$6:$M$500,13,FALSE),0)</f>
        <v>0</v>
      </c>
      <c r="AV27" s="148">
        <f>_xlfn.IFNA(VLOOKUP(CONCATENATE($AV$5,$B27,$C27),SCSUN!$A$6:$M$500,13,FALSE),0)</f>
        <v>0</v>
      </c>
      <c r="AW27" s="148">
        <f>_xlfn.IFNA(VLOOKUP(CONCATENATE($AW$5,$B27,$C27),'DRY2'!$A$6:$M$500,13,FALSE),0)</f>
        <v>0</v>
      </c>
      <c r="AX27" s="148">
        <f>_xlfn.IFNA(VLOOKUP(CONCATENATE($AX$5,$B27,$C27),'ESP3'!$A$6:$M$500,13,FALSE),0)</f>
        <v>0</v>
      </c>
      <c r="AY27" s="148">
        <f>_xlfn.IFNA(VLOOKUP(CONCATENATE($AY$5,$B27,$C27),SC!$A$6:$M$500,13,FALSE),0)</f>
        <v>0</v>
      </c>
      <c r="AZ27" s="148">
        <f>_xlfn.IFNA(VLOOKUP(CONCATENATE($AZ$5,$B27,$C27),SCSAT!$A$6:$M$528,13,FALSE),0)</f>
        <v>0</v>
      </c>
      <c r="BA27" s="148">
        <f>_xlfn.IFNA(VLOOKUP(CONCATENATE($BA$5,$B27,$C27),SCSAT!$A$6:$M$528,13,FALSE),0)</f>
        <v>0</v>
      </c>
      <c r="BB27" s="148">
        <f>_xlfn.IFNA(VLOOKUP(CONCATENATE($BB$5,$B27,$C27),SCSAT!$A$6:$M$528,13,FALSE),0)</f>
        <v>0</v>
      </c>
      <c r="BC27" s="148">
        <f>_xlfn.IFNA(VLOOKUP(CONCATENATE($BC$5,$B27,$C27),SCSUN!$A$6:$M$500,13,FALSE),0)</f>
        <v>0</v>
      </c>
      <c r="BD27" s="148">
        <f>_xlfn.IFNA(VLOOKUP(CONCATENATE($BD$5,$B27,$C27),'MUR2'!$A$6:$M$60,13,FALSE),0)</f>
        <v>0</v>
      </c>
      <c r="BE27" s="148">
        <f>_xlfn.IFNA(VLOOKUP(CONCATENATE($BE$5,$B27,$C27),'MUR2'!$A$6:$M$100,13,FALSE),0)</f>
        <v>0</v>
      </c>
      <c r="BF27" s="148">
        <f>_xlfn.IFNA(VLOOKUP(CONCATENATE($BF$5,$B27,$C27),FEST!$A$6:$M$135,13,FALSE),0)</f>
        <v>0</v>
      </c>
      <c r="BG27" s="148">
        <f>_xlfn.IFNA(VLOOKUP(CONCATENATE($BG$5,$B27,$C27),FEST!$A$6:$M$133,13,FALSE),0)</f>
        <v>0</v>
      </c>
      <c r="BH27" s="148">
        <f>_xlfn.IFNA(VLOOKUP(CONCATENATE($BH$5,$B27,$C27),'DAR2'!$A$6:$M$133,13,FALSE),0)</f>
        <v>0</v>
      </c>
      <c r="BI27" s="148">
        <f>_xlfn.IFNA(VLOOKUP(CONCATENATE($BI$5,$B27,$C27),'CAP2'!$A$6:$M$135,13,FALSE),0)</f>
        <v>0</v>
      </c>
      <c r="BJ27" s="148">
        <f>_xlfn.IFNA(VLOOKUP(CONCATENATE($BJ$5,$B27,$C27),'OG3'!$A$6:$M$119,13,FALSE),0)</f>
        <v>0</v>
      </c>
      <c r="BK27" s="148">
        <f>_xlfn.IFNA(VLOOKUP(CONCATENATE($BK$5,$B27,$C27),'OG3'!$A$6:$M$119,13,FALSE),0)</f>
        <v>0</v>
      </c>
      <c r="BL27" s="148"/>
      <c r="BM27" s="148"/>
      <c r="BN27" s="148"/>
      <c r="BO27" s="354"/>
      <c r="BP27" s="353"/>
      <c r="BQ27" s="355"/>
      <c r="BR27" s="355"/>
      <c r="BS27" s="355"/>
      <c r="BT27" s="355"/>
      <c r="BU27" s="355"/>
      <c r="BV27" s="137"/>
    </row>
    <row r="28" spans="1:74" x14ac:dyDescent="0.25">
      <c r="A28" s="774"/>
      <c r="B28" s="142"/>
      <c r="C28" s="149"/>
      <c r="D28" s="149"/>
      <c r="E28" s="149"/>
      <c r="F28" s="150"/>
      <c r="G28" s="301"/>
      <c r="H28" s="144"/>
      <c r="I28" s="145"/>
      <c r="J28" s="146"/>
      <c r="K28" s="147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>
        <f>_xlfn.IFNA(VLOOKUP(CONCATENATE($AQ$5,$B28,$C28),SC!$A$6:$M$500,13,FALSE),0)</f>
        <v>0</v>
      </c>
      <c r="AR28" s="148">
        <f>_xlfn.IFNA(VLOOKUP(CONCATENATE($AR$5,$B28,$C28),SC!$A$6:$M$500,13,FALSE),0)</f>
        <v>0</v>
      </c>
      <c r="AS28" s="148">
        <f>_xlfn.IFNA(VLOOKUP(CONCATENATE($AS$5,$B28,$C28),SCSAT!$A$6:$M$528,13,FALSE),0)</f>
        <v>0</v>
      </c>
      <c r="AT28" s="148">
        <f>_xlfn.IFNA(VLOOKUP(CONCATENATE($AT$5,$B28,$C28),SCSAT!$A$6:$M$528,13,FALSE),0)</f>
        <v>0</v>
      </c>
      <c r="AU28" s="148">
        <f>_xlfn.IFNA(VLOOKUP(CONCATENATE($AU$5,$B28,$C28),SCSUN!$A$6:$M$500,13,FALSE),0)</f>
        <v>0</v>
      </c>
      <c r="AV28" s="148">
        <f>_xlfn.IFNA(VLOOKUP(CONCATENATE($AV$5,$B28,$C28),SCSUN!$A$6:$M$500,13,FALSE),0)</f>
        <v>0</v>
      </c>
      <c r="AW28" s="148">
        <f>_xlfn.IFNA(VLOOKUP(CONCATENATE($AW$5,$B28,$C28),'DRY2'!$A$6:$M$500,13,FALSE),0)</f>
        <v>0</v>
      </c>
      <c r="AX28" s="148">
        <f>_xlfn.IFNA(VLOOKUP(CONCATENATE($AX$5,$B28,$C28),'ESP3'!$A$6:$M$500,13,FALSE),0)</f>
        <v>0</v>
      </c>
      <c r="AY28" s="148">
        <f>_xlfn.IFNA(VLOOKUP(CONCATENATE($AY$5,$B28,$C28),SC!$A$6:$M$500,13,FALSE),0)</f>
        <v>0</v>
      </c>
      <c r="AZ28" s="148">
        <f>_xlfn.IFNA(VLOOKUP(CONCATENATE($AZ$5,$B28,$C28),SCSAT!$A$6:$M$528,13,FALSE),0)</f>
        <v>0</v>
      </c>
      <c r="BA28" s="148">
        <f>_xlfn.IFNA(VLOOKUP(CONCATENATE($BA$5,$B28,$C28),SCSAT!$A$6:$M$528,13,FALSE),0)</f>
        <v>0</v>
      </c>
      <c r="BB28" s="148"/>
      <c r="BC28" s="148">
        <f>_xlfn.IFNA(VLOOKUP(CONCATENATE($BC$5,$B28,$C28),SCSUN!$A$6:$M$500,13,FALSE),0)</f>
        <v>0</v>
      </c>
      <c r="BD28" s="148">
        <f>_xlfn.IFNA(VLOOKUP(CONCATENATE($BD$5,$B28,$C28),'MUR2'!$A$6:$M$60,13,FALSE),0)</f>
        <v>0</v>
      </c>
      <c r="BE28" s="148">
        <f>_xlfn.IFNA(VLOOKUP(CONCATENATE($BE$5,$B28,$C28),'MUR2'!$A$6:$M$100,13,FALSE),0)</f>
        <v>0</v>
      </c>
      <c r="BF28" s="148">
        <f>_xlfn.IFNA(VLOOKUP(CONCATENATE($BF$5,$B28,$C28),FEST!$A$6:$M$135,13,FALSE),0)</f>
        <v>0</v>
      </c>
      <c r="BG28" s="148">
        <f>_xlfn.IFNA(VLOOKUP(CONCATENATE($BG$5,$B28,$C28),FEST!$A$6:$M$133,13,FALSE),0)</f>
        <v>0</v>
      </c>
      <c r="BH28" s="148">
        <f>_xlfn.IFNA(VLOOKUP(CONCATENATE($BH$5,$B28,$C28),'DAR2'!$A$6:$M$133,13,FALSE),0)</f>
        <v>0</v>
      </c>
      <c r="BI28" s="148">
        <f>_xlfn.IFNA(VLOOKUP(CONCATENATE($BI$5,$B28,$C28),'CAP2'!$A$6:$M$135,13,FALSE),0)</f>
        <v>0</v>
      </c>
      <c r="BJ28" s="148">
        <f>_xlfn.IFNA(VLOOKUP(CONCATENATE($BJ$5,$B28,$C28),'OG3'!$A$6:$M$119,13,FALSE),0)</f>
        <v>0</v>
      </c>
      <c r="BK28" s="148">
        <f>_xlfn.IFNA(VLOOKUP(CONCATENATE($BK$5,$B28,$C28),'OG3'!$A$6:$M$119,13,FALSE),0)</f>
        <v>0</v>
      </c>
      <c r="BL28" s="148"/>
      <c r="BM28" s="148"/>
      <c r="BN28" s="148"/>
      <c r="BO28" s="354"/>
      <c r="BP28" s="353"/>
      <c r="BQ28" s="355"/>
      <c r="BR28" s="355"/>
      <c r="BS28" s="355"/>
      <c r="BT28" s="355"/>
      <c r="BU28" s="355"/>
      <c r="BV28" s="137"/>
    </row>
    <row r="29" spans="1:74" x14ac:dyDescent="0.25">
      <c r="A29" s="774"/>
      <c r="B29" s="142"/>
      <c r="C29" s="149"/>
      <c r="D29" s="149"/>
      <c r="E29" s="149"/>
      <c r="F29" s="150"/>
      <c r="G29" s="301"/>
      <c r="H29" s="144"/>
      <c r="I29" s="145"/>
      <c r="J29" s="146"/>
      <c r="K29" s="147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>
        <f>_xlfn.IFNA(VLOOKUP(CONCATENATE($AQ$5,$B29,$C29),SC!$A$6:$M$500,13,FALSE),0)</f>
        <v>0</v>
      </c>
      <c r="AR29" s="148">
        <f>_xlfn.IFNA(VLOOKUP(CONCATENATE($AR$5,$B29,$C29),SC!$A$6:$M$500,13,FALSE),0)</f>
        <v>0</v>
      </c>
      <c r="AS29" s="148">
        <f>_xlfn.IFNA(VLOOKUP(CONCATENATE($AS$5,$B29,$C29),SCSAT!$A$6:$M$528,13,FALSE),0)</f>
        <v>0</v>
      </c>
      <c r="AT29" s="148">
        <f>_xlfn.IFNA(VLOOKUP(CONCATENATE($AT$5,$B29,$C29),SCSAT!$A$6:$M$528,13,FALSE),0)</f>
        <v>0</v>
      </c>
      <c r="AU29" s="148">
        <f>_xlfn.IFNA(VLOOKUP(CONCATENATE($AU$5,$B29,$C29),SCSUN!$A$6:$M$500,13,FALSE),0)</f>
        <v>0</v>
      </c>
      <c r="AV29" s="148">
        <f>_xlfn.IFNA(VLOOKUP(CONCATENATE($AV$5,$B29,$C29),SCSUN!$A$6:$M$500,13,FALSE),0)</f>
        <v>0</v>
      </c>
      <c r="AW29" s="148">
        <f>_xlfn.IFNA(VLOOKUP(CONCATENATE($AW$5,$B29,$C29),'DRY2'!$A$6:$M$500,13,FALSE),0)</f>
        <v>0</v>
      </c>
      <c r="AX29" s="148">
        <f>_xlfn.IFNA(VLOOKUP(CONCATENATE($AX$5,$B29,$C29),'ESP3'!$A$6:$M$500,13,FALSE),0)</f>
        <v>0</v>
      </c>
      <c r="AY29" s="148">
        <f>_xlfn.IFNA(VLOOKUP(CONCATENATE($AY$5,$B29,$C29),SC!$A$6:$M$500,13,FALSE),0)</f>
        <v>0</v>
      </c>
      <c r="AZ29" s="148">
        <f>_xlfn.IFNA(VLOOKUP(CONCATENATE($AZ$5,$B29,$C29),SCSAT!$A$6:$M$528,13,FALSE),0)</f>
        <v>0</v>
      </c>
      <c r="BA29" s="148">
        <f>_xlfn.IFNA(VLOOKUP(CONCATENATE($BA$5,$B29,$C29),SCSAT!$A$6:$M$528,13,FALSE),0)</f>
        <v>0</v>
      </c>
      <c r="BB29" s="148"/>
      <c r="BC29" s="148">
        <f>_xlfn.IFNA(VLOOKUP(CONCATENATE($BC$5,$B29,$C29),SCSUN!$A$6:$M$500,13,FALSE),0)</f>
        <v>0</v>
      </c>
      <c r="BD29" s="148">
        <f>_xlfn.IFNA(VLOOKUP(CONCATENATE($BD$5,$B29,$C29),'MUR2'!$A$6:$M$60,13,FALSE),0)</f>
        <v>0</v>
      </c>
      <c r="BE29" s="148">
        <f>_xlfn.IFNA(VLOOKUP(CONCATENATE($BE$5,$B29,$C29),'MUR2'!$A$6:$M$100,13,FALSE),0)</f>
        <v>0</v>
      </c>
      <c r="BF29" s="148">
        <f>_xlfn.IFNA(VLOOKUP(CONCATENATE($BF$5,$B29,$C29),FEST!$A$6:$M$135,13,FALSE),0)</f>
        <v>0</v>
      </c>
      <c r="BG29" s="148">
        <f>_xlfn.IFNA(VLOOKUP(CONCATENATE($BG$5,$B29,$C29),FEST!$A$6:$M$133,13,FALSE),0)</f>
        <v>0</v>
      </c>
      <c r="BH29" s="148">
        <f>_xlfn.IFNA(VLOOKUP(CONCATENATE($BH$5,$B29,$C29),'DAR2'!$A$6:$M$133,13,FALSE),0)</f>
        <v>0</v>
      </c>
      <c r="BI29" s="148">
        <f>_xlfn.IFNA(VLOOKUP(CONCATENATE($BI$5,$B29,$C29),'CAP2'!$A$6:$M$135,13,FALSE),0)</f>
        <v>0</v>
      </c>
      <c r="BJ29" s="148">
        <f>_xlfn.IFNA(VLOOKUP(CONCATENATE($BJ$5,$B29,$C29),'OG3'!$A$6:$M$119,13,FALSE),0)</f>
        <v>0</v>
      </c>
      <c r="BK29" s="148">
        <f>_xlfn.IFNA(VLOOKUP(CONCATENATE($BK$5,$B29,$C29),'OG3'!$A$6:$M$119,13,FALSE),0)</f>
        <v>0</v>
      </c>
      <c r="BL29" s="148"/>
      <c r="BM29" s="148"/>
      <c r="BN29" s="148"/>
      <c r="BO29" s="354"/>
      <c r="BP29" s="353"/>
      <c r="BQ29" s="355"/>
      <c r="BR29" s="355"/>
      <c r="BS29" s="355"/>
      <c r="BT29" s="355"/>
      <c r="BU29" s="355"/>
      <c r="BV29" s="137"/>
    </row>
    <row r="30" spans="1:74" x14ac:dyDescent="0.25">
      <c r="A30" s="774"/>
      <c r="B30" s="142"/>
      <c r="C30" s="149"/>
      <c r="D30" s="149"/>
      <c r="E30" s="149"/>
      <c r="F30" s="150"/>
      <c r="G30" s="301"/>
      <c r="H30" s="144"/>
      <c r="I30" s="145"/>
      <c r="J30" s="146"/>
      <c r="K30" s="147">
        <f>_xlfn.IFNA(VLOOKUP(CONCATENATE($K$5,$B30,$C30),'ESP1'!$A$6:$M$500,13,FALSE),0)</f>
        <v>0</v>
      </c>
      <c r="L30" s="148">
        <f>_xlfn.IFNA(VLOOKUP(CONCATENATE($L$5,$B30,$C30),'ESP1'!$A$6:$M$500,13,FALSE),0)</f>
        <v>0</v>
      </c>
      <c r="M30" s="148"/>
      <c r="N30" s="148"/>
      <c r="O30" s="148">
        <f>_xlfn.IFNA(VLOOKUP(CONCATENATE($O$5,$B30,$C30),'MUR1'!$A$6:$M$133,13,FALSE),0)</f>
        <v>0</v>
      </c>
      <c r="P30" s="148"/>
      <c r="Q30" s="148"/>
      <c r="R30" s="148">
        <f>_xlfn.IFNA(VLOOKUP(CONCATENATE($R$5,$B30,$C30),'MUR1'!$A$6:$M$133,13,FALSE),0)</f>
        <v>0</v>
      </c>
      <c r="S30" s="148">
        <v>0</v>
      </c>
      <c r="T30" s="148">
        <v>0</v>
      </c>
      <c r="U30" s="148">
        <f>_xlfn.IFNA(VLOOKUP(CONCATENATE($U$5,$B30,$C30),'SER1'!$A$6:$M$133,13,FALSE),0)</f>
        <v>0</v>
      </c>
      <c r="V30" s="148"/>
      <c r="W30" s="148">
        <f>_xlfn.IFNA(VLOOKUP(CONCATENATE($W$5,$B30,$C30),'DAR1'!$A$6:$M$133,13,FALSE),0)</f>
        <v>0</v>
      </c>
      <c r="X30" s="148"/>
      <c r="Y30" s="148">
        <f>_xlfn.IFNA(VLOOKUP(CONCATENATE($Y$5,$B30,$C30),'SER2'!$A$6:$M$167,13,FALSE),0)</f>
        <v>0</v>
      </c>
      <c r="Z30" s="148"/>
      <c r="AA30" s="148">
        <f>_xlfn.IFNA(VLOOKUP(CONCATENATE($AA$5,$B30,$C30),'SER2'!$A$6:$M$234,13,FALSE),0)</f>
        <v>0</v>
      </c>
      <c r="AB30" s="148"/>
      <c r="AC30" s="148"/>
      <c r="AD30" s="148">
        <f>_xlfn.IFNA(VLOOKUP(CONCATENATE($AD$5,$B30,$C30),'ESP2'!$A$6:$M$125,13,FALSE),0)</f>
        <v>0</v>
      </c>
      <c r="AE30" s="148">
        <f>_xlfn.IFNA(VLOOKUP(CONCATENATE($AE$5,$B30,$C30),'ESP2'!$A$6:$M$125,13,FALSE),0)</f>
        <v>0</v>
      </c>
      <c r="AF30" s="148">
        <f>_xlfn.IFNA(VLOOKUP(CONCATENATE($AF$5,$B30,$C30),'ESP2'!$A$6:$M$125,13,FALSE),0)</f>
        <v>0</v>
      </c>
      <c r="AG30" s="148">
        <f>_xlfn.IFNA(VLOOKUP(CONCATENATE($AG$5,$B30,$C30),CAPE!$A$6:$M$133,13,FALSE),0)</f>
        <v>0</v>
      </c>
      <c r="AH30" s="148">
        <f>_xlfn.IFNA(VLOOKUP(CONCATENATE($AH$5,$B30,$C30),CAPE!$A$6:$M$133,13,FALSE),0)</f>
        <v>0</v>
      </c>
      <c r="AI30" s="148">
        <f>_xlfn.IFNA(VLOOKUP(CONCATENATE($AI$5,$B30,$C30),'OG1'!$A$8:$M$942,13,FALSE),0)</f>
        <v>0</v>
      </c>
      <c r="AJ30" s="148">
        <f>_xlfn.IFNA(VLOOKUP(CONCATENATE($AJ$5,$B30,$C30),'OG1'!$A$8:$M$942,13,FALSE),0)</f>
        <v>0</v>
      </c>
      <c r="AK30" s="148">
        <f>_xlfn.IFNA(VLOOKUP(CONCATENATE($AK$5,$B30,$C30),'DRY1'!$A$8:$M$943,13,FALSE),0)</f>
        <v>0</v>
      </c>
      <c r="AL30" s="148">
        <f>_xlfn.IFNA(VLOOKUP(CONCATENATE($AL$5,$B30,$C30),'DRY1'!$A$8:$M$943,13,FALSE),0)</f>
        <v>0</v>
      </c>
      <c r="AM30" s="148">
        <f>_xlfn.IFNA(VLOOKUP(CONCATENATE($AM$5,$B30,$C30),'BAL3'!$A$6:$M$135,13,FALSE),0)</f>
        <v>0</v>
      </c>
      <c r="AN30" s="148">
        <f>_xlfn.IFNA(VLOOKUP(CONCATENATE($AN$5,$B30,$C30),'BAL3'!$A$6:$M$135,13,FALSE),0)</f>
        <v>0</v>
      </c>
      <c r="AO30" s="148">
        <f>_xlfn.IFNA(VLOOKUP(CONCATENATE($AO$5,$B30,$C30),'OG2'!$A$6:$M$499,13,FALSE),0)</f>
        <v>0</v>
      </c>
      <c r="AP30" s="148">
        <f>_xlfn.IFNA(VLOOKUP(CONCATENATE($AP$5,$B30,$C30),'OG2'!$A$6:$M$499,13,FALSE),0)</f>
        <v>0</v>
      </c>
      <c r="AQ30" s="148">
        <f>_xlfn.IFNA(VLOOKUP(CONCATENATE($AQ$5,$B30,$C30),SC!$A$6:$M$500,13,FALSE),0)</f>
        <v>0</v>
      </c>
      <c r="AR30" s="148">
        <f>_xlfn.IFNA(VLOOKUP(CONCATENATE($AR$5,$B30,$C30),SC!$A$6:$M$500,13,FALSE),0)</f>
        <v>0</v>
      </c>
      <c r="AS30" s="148">
        <f>_xlfn.IFNA(VLOOKUP(CONCATENATE($AS$5,$B30,$C30),SCSAT!$A$6:$M$528,13,FALSE),0)</f>
        <v>0</v>
      </c>
      <c r="AT30" s="148">
        <f>_xlfn.IFNA(VLOOKUP(CONCATENATE($AT$5,$B30,$C30),SCSAT!$A$6:$M$528,13,FALSE),0)</f>
        <v>0</v>
      </c>
      <c r="AU30" s="148">
        <f>_xlfn.IFNA(VLOOKUP(CONCATENATE($AU$5,$B30,$C30),SCSUN!$A$6:$M$500,13,FALSE),0)</f>
        <v>0</v>
      </c>
      <c r="AV30" s="148">
        <f>_xlfn.IFNA(VLOOKUP(CONCATENATE($AV$5,$B30,$C30),SCSUN!$A$6:$M$500,13,FALSE),0)</f>
        <v>0</v>
      </c>
      <c r="AW30" s="148">
        <f>_xlfn.IFNA(VLOOKUP(CONCATENATE($AW$5,$B30,$C30),'DRY2'!$A$6:$M$500,13,FALSE),0)</f>
        <v>0</v>
      </c>
      <c r="AX30" s="148">
        <f>_xlfn.IFNA(VLOOKUP(CONCATENATE($AX$5,$B30,$C30),'ESP3'!$A$6:$M$500,13,FALSE),0)</f>
        <v>0</v>
      </c>
      <c r="AY30" s="148">
        <f>_xlfn.IFNA(VLOOKUP(CONCATENATE($AY$5,$B30,$C30),SC!$A$6:$M$500,13,FALSE),0)</f>
        <v>0</v>
      </c>
      <c r="AZ30" s="148"/>
      <c r="BA30" s="148">
        <f>_xlfn.IFNA(VLOOKUP(CONCATENATE($BA$5,$B30,$C30),SCSAT!$A$6:$M$528,13,FALSE),0)</f>
        <v>0</v>
      </c>
      <c r="BB30" s="148"/>
      <c r="BC30" s="148">
        <f>_xlfn.IFNA(VLOOKUP(CONCATENATE($BC$5,$B30,$C30),SCSUN!$A$6:$M$500,13,FALSE),0)</f>
        <v>0</v>
      </c>
      <c r="BD30" s="148">
        <f>_xlfn.IFNA(VLOOKUP(CONCATENATE($BD$5,$B30,$C30),'MUR2'!$A$6:$M$60,13,FALSE),0)</f>
        <v>0</v>
      </c>
      <c r="BE30" s="148">
        <f>_xlfn.IFNA(VLOOKUP(CONCATENATE($BE$5,$B30,$C30),'MUR2'!$A$6:$M$100,13,FALSE),0)</f>
        <v>0</v>
      </c>
      <c r="BF30" s="148">
        <f>_xlfn.IFNA(VLOOKUP(CONCATENATE($BF$5,$B30,$C30),FEST!$A$6:$M$135,13,FALSE),0)</f>
        <v>0</v>
      </c>
      <c r="BG30" s="148">
        <f>_xlfn.IFNA(VLOOKUP(CONCATENATE($BG$5,$B30,$C30),FEST!$A$6:$M$133,13,FALSE),0)</f>
        <v>0</v>
      </c>
      <c r="BH30" s="148">
        <f>_xlfn.IFNA(VLOOKUP(CONCATENATE($BH$5,$B30,$C30),'DAR2'!$A$6:$M$133,13,FALSE),0)</f>
        <v>0</v>
      </c>
      <c r="BI30" s="148">
        <f>_xlfn.IFNA(VLOOKUP(CONCATENATE($BI$5,$B30,$C30),'CAP2'!$A$6:$M$135,13,FALSE),0)</f>
        <v>0</v>
      </c>
      <c r="BJ30" s="148">
        <f>_xlfn.IFNA(VLOOKUP(CONCATENATE($BJ$5,$B30,$C30),'OG3'!$A$6:$M$119,13,FALSE),0)</f>
        <v>0</v>
      </c>
      <c r="BK30" s="148">
        <f>_xlfn.IFNA(VLOOKUP(CONCATENATE($BK$5,$B30,$C30),'OG3'!$A$6:$M$119,13,FALSE),0)</f>
        <v>0</v>
      </c>
      <c r="BL30" s="148"/>
      <c r="BM30" s="148"/>
      <c r="BN30" s="148"/>
      <c r="BO30" s="354"/>
      <c r="BP30" s="353"/>
      <c r="BQ30" s="355"/>
      <c r="BR30" s="355"/>
      <c r="BS30" s="355"/>
      <c r="BT30" s="355"/>
      <c r="BU30" s="355"/>
      <c r="BV30" s="137"/>
    </row>
    <row r="31" spans="1:74" x14ac:dyDescent="0.25">
      <c r="A31" s="774"/>
      <c r="B31" s="142"/>
      <c r="C31" s="149"/>
      <c r="D31" s="149"/>
      <c r="E31" s="149"/>
      <c r="F31" s="150"/>
      <c r="G31" s="301"/>
      <c r="H31" s="144"/>
      <c r="I31" s="145"/>
      <c r="J31" s="146"/>
      <c r="K31" s="147">
        <f>_xlfn.IFNA(VLOOKUP(CONCATENATE($K$5,$B31,$C31),'ESP1'!$A$6:$M$500,13,FALSE),0)</f>
        <v>0</v>
      </c>
      <c r="L31" s="148">
        <f>_xlfn.IFNA(VLOOKUP(CONCATENATE($L$5,$B31,$C31),'ESP1'!$A$6:$M$500,13,FALSE),0)</f>
        <v>0</v>
      </c>
      <c r="M31" s="148"/>
      <c r="N31" s="148"/>
      <c r="O31" s="148">
        <f>_xlfn.IFNA(VLOOKUP(CONCATENATE($O$5,$B31,$C31),'MUR1'!$A$6:$M$133,13,FALSE),0)</f>
        <v>0</v>
      </c>
      <c r="P31" s="148"/>
      <c r="Q31" s="148"/>
      <c r="R31" s="148">
        <f>_xlfn.IFNA(VLOOKUP(CONCATENATE($R$5,$B31,$C31),'MUR1'!$A$6:$M$133,13,FALSE),0)</f>
        <v>0</v>
      </c>
      <c r="S31" s="148">
        <v>0</v>
      </c>
      <c r="T31" s="148">
        <v>0</v>
      </c>
      <c r="U31" s="148">
        <f>_xlfn.IFNA(VLOOKUP(CONCATENATE($U$5,$B31,$C31),'SER1'!$A$6:$M$133,13,FALSE),0)</f>
        <v>0</v>
      </c>
      <c r="V31" s="148"/>
      <c r="W31" s="148">
        <f>_xlfn.IFNA(VLOOKUP(CONCATENATE($W$5,$B31,$C31),'DAR1'!$A$6:$M$133,13,FALSE),0)</f>
        <v>0</v>
      </c>
      <c r="X31" s="148"/>
      <c r="Y31" s="148">
        <f>_xlfn.IFNA(VLOOKUP(CONCATENATE($Y$5,$B31,$C31),'SER2'!$A$6:$M$167,13,FALSE),0)</f>
        <v>0</v>
      </c>
      <c r="Z31" s="148"/>
      <c r="AA31" s="148">
        <f>_xlfn.IFNA(VLOOKUP(CONCATENATE($AA$5,$B31,$C31),'SER2'!$A$6:$M$234,13,FALSE),0)</f>
        <v>0</v>
      </c>
      <c r="AB31" s="148"/>
      <c r="AC31" s="148"/>
      <c r="AD31" s="148">
        <f>_xlfn.IFNA(VLOOKUP(CONCATENATE($AD$5,$B31,$C31),'ESP2'!$A$6:$M$125,13,FALSE),0)</f>
        <v>0</v>
      </c>
      <c r="AE31" s="148">
        <f>_xlfn.IFNA(VLOOKUP(CONCATENATE($AE$5,$B31,$C31),'ESP2'!$A$6:$M$125,13,FALSE),0)</f>
        <v>0</v>
      </c>
      <c r="AF31" s="148">
        <f>_xlfn.IFNA(VLOOKUP(CONCATENATE($AF$5,$B31,$C31),'ESP2'!$A$6:$M$125,13,FALSE),0)</f>
        <v>0</v>
      </c>
      <c r="AG31" s="148">
        <f>_xlfn.IFNA(VLOOKUP(CONCATENATE($AG$5,$B31,$C31),CAPE!$A$6:$M$133,13,FALSE),0)</f>
        <v>0</v>
      </c>
      <c r="AH31" s="148">
        <f>_xlfn.IFNA(VLOOKUP(CONCATENATE($AH$5,$B31,$C31),CAPE!$A$6:$M$133,13,FALSE),0)</f>
        <v>0</v>
      </c>
      <c r="AI31" s="148">
        <f>_xlfn.IFNA(VLOOKUP(CONCATENATE($AI$5,$B31,$C31),'OG1'!$A$8:$M$942,13,FALSE),0)</f>
        <v>0</v>
      </c>
      <c r="AJ31" s="148">
        <f>_xlfn.IFNA(VLOOKUP(CONCATENATE($AJ$5,$B31,$C31),'OG1'!$A$8:$M$942,13,FALSE),0)</f>
        <v>0</v>
      </c>
      <c r="AK31" s="148">
        <f>_xlfn.IFNA(VLOOKUP(CONCATENATE($AK$5,$B31,$C31),'DRY1'!$A$8:$M$943,13,FALSE),0)</f>
        <v>0</v>
      </c>
      <c r="AL31" s="148">
        <f>_xlfn.IFNA(VLOOKUP(CONCATENATE($AL$5,$B31,$C31),'DRY1'!$A$8:$M$943,13,FALSE),0)</f>
        <v>0</v>
      </c>
      <c r="AM31" s="148">
        <f>_xlfn.IFNA(VLOOKUP(CONCATENATE($AM$5,$B31,$C31),'BAL3'!$A$6:$M$135,13,FALSE),0)</f>
        <v>0</v>
      </c>
      <c r="AN31" s="148">
        <f>_xlfn.IFNA(VLOOKUP(CONCATENATE($AN$5,$B31,$C31),'BAL3'!$A$6:$M$135,13,FALSE),0)</f>
        <v>0</v>
      </c>
      <c r="AO31" s="148">
        <f>_xlfn.IFNA(VLOOKUP(CONCATENATE($AO$5,$B31,$C31),'OG2'!$A$6:$M$499,13,FALSE),0)</f>
        <v>0</v>
      </c>
      <c r="AP31" s="148">
        <f>_xlfn.IFNA(VLOOKUP(CONCATENATE($AP$5,$B31,$C31),'OG2'!$A$6:$M$499,13,FALSE),0)</f>
        <v>0</v>
      </c>
      <c r="AQ31" s="148">
        <f>_xlfn.IFNA(VLOOKUP(CONCATENATE($AQ$5,$B31,$C31),SC!$A$6:$M$500,13,FALSE),0)</f>
        <v>0</v>
      </c>
      <c r="AR31" s="148">
        <f>_xlfn.IFNA(VLOOKUP(CONCATENATE($AR$5,$B31,$C31),SC!$A$6:$M$500,13,FALSE),0)</f>
        <v>0</v>
      </c>
      <c r="AS31" s="148">
        <f>_xlfn.IFNA(VLOOKUP(CONCATENATE($AS$5,$B31,$C31),SCSAT!$A$6:$M$528,13,FALSE),0)</f>
        <v>0</v>
      </c>
      <c r="AT31" s="148">
        <f>_xlfn.IFNA(VLOOKUP(CONCATENATE($AT$5,$B31,$C31),SCSAT!$A$6:$M$528,13,FALSE),0)</f>
        <v>0</v>
      </c>
      <c r="AU31" s="148">
        <f>_xlfn.IFNA(VLOOKUP(CONCATENATE($AU$5,$B31,$C31),SCSUN!$A$6:$M$500,13,FALSE),0)</f>
        <v>0</v>
      </c>
      <c r="AV31" s="148">
        <f>_xlfn.IFNA(VLOOKUP(CONCATENATE($AV$5,$B31,$C31),SCSUN!$A$6:$M$500,13,FALSE),0)</f>
        <v>0</v>
      </c>
      <c r="AW31" s="148">
        <f>_xlfn.IFNA(VLOOKUP(CONCATENATE($AW$5,$B31,$C31),'DRY2'!$A$6:$M$500,13,FALSE),0)</f>
        <v>0</v>
      </c>
      <c r="AX31" s="148">
        <f>_xlfn.IFNA(VLOOKUP(CONCATENATE($AX$5,$B31,$C31),'ESP3'!$A$6:$M$500,13,FALSE),0)</f>
        <v>0</v>
      </c>
      <c r="AY31" s="148">
        <f>_xlfn.IFNA(VLOOKUP(CONCATENATE($AY$5,$B31,$C31),SC!$A$6:$M$500,13,FALSE),0)</f>
        <v>0</v>
      </c>
      <c r="AZ31" s="148"/>
      <c r="BA31" s="148">
        <f>_xlfn.IFNA(VLOOKUP(CONCATENATE($BA$5,$B31,$C31),SCSAT!$A$6:$M$528,13,FALSE),0)</f>
        <v>0</v>
      </c>
      <c r="BB31" s="148"/>
      <c r="BC31" s="148">
        <f>_xlfn.IFNA(VLOOKUP(CONCATENATE($BC$5,$B31,$C31),SCSUN!$A$6:$M$500,13,FALSE),0)</f>
        <v>0</v>
      </c>
      <c r="BD31" s="148">
        <f>_xlfn.IFNA(VLOOKUP(CONCATENATE($BD$5,$B31,$C31),'MUR2'!$A$6:$M$60,13,FALSE),0)</f>
        <v>0</v>
      </c>
      <c r="BE31" s="148">
        <f>_xlfn.IFNA(VLOOKUP(CONCATENATE($BE$5,$B31,$C31),'MUR2'!$A$6:$M$100,13,FALSE),0)</f>
        <v>0</v>
      </c>
      <c r="BF31" s="148">
        <f>_xlfn.IFNA(VLOOKUP(CONCATENATE($BF$5,$B31,$C31),FEST!$A$6:$M$135,13,FALSE),0)</f>
        <v>0</v>
      </c>
      <c r="BG31" s="148">
        <f>_xlfn.IFNA(VLOOKUP(CONCATENATE($BG$5,$B31,$C31),FEST!$A$6:$M$133,13,FALSE),0)</f>
        <v>0</v>
      </c>
      <c r="BH31" s="148">
        <f>_xlfn.IFNA(VLOOKUP(CONCATENATE($BH$5,$B31,$C31),'DAR2'!$A$6:$M$133,13,FALSE),0)</f>
        <v>0</v>
      </c>
      <c r="BI31" s="148">
        <f>_xlfn.IFNA(VLOOKUP(CONCATENATE($BI$5,$B31,$C31),'CAP2'!$A$6:$M$135,13,FALSE),0)</f>
        <v>0</v>
      </c>
      <c r="BJ31" s="148">
        <f>_xlfn.IFNA(VLOOKUP(CONCATENATE($BJ$5,$B31,$C31),'OG3'!$A$6:$M$119,13,FALSE),0)</f>
        <v>0</v>
      </c>
      <c r="BK31" s="148">
        <f>_xlfn.IFNA(VLOOKUP(CONCATENATE($BK$5,$B31,$C31),'OG3'!$A$6:$M$119,13,FALSE),0)</f>
        <v>0</v>
      </c>
      <c r="BL31" s="148"/>
      <c r="BM31" s="148"/>
      <c r="BN31" s="148"/>
      <c r="BO31" s="354"/>
      <c r="BP31" s="353"/>
      <c r="BQ31" s="355"/>
      <c r="BR31" s="355"/>
      <c r="BS31" s="355"/>
      <c r="BT31" s="355"/>
      <c r="BU31" s="355"/>
      <c r="BV31" s="137"/>
    </row>
    <row r="32" spans="1:74" x14ac:dyDescent="0.25">
      <c r="A32" s="774"/>
      <c r="B32" s="142"/>
      <c r="C32" s="149"/>
      <c r="D32" s="149"/>
      <c r="E32" s="149"/>
      <c r="F32" s="150"/>
      <c r="G32" s="301"/>
      <c r="H32" s="144"/>
      <c r="I32" s="145"/>
      <c r="J32" s="146"/>
      <c r="K32" s="147">
        <f>_xlfn.IFNA(VLOOKUP(CONCATENATE($K$5,$B32,$C32),'ESP1'!$A$6:$M$500,13,FALSE),0)</f>
        <v>0</v>
      </c>
      <c r="L32" s="148">
        <f>_xlfn.IFNA(VLOOKUP(CONCATENATE($L$5,$B32,$C32),'ESP1'!$A$6:$M$500,13,FALSE),0)</f>
        <v>0</v>
      </c>
      <c r="M32" s="148"/>
      <c r="N32" s="148"/>
      <c r="O32" s="148">
        <f>_xlfn.IFNA(VLOOKUP(CONCATENATE($O$5,$B32,$C32),'MUR1'!$A$6:$M$133,13,FALSE),0)</f>
        <v>0</v>
      </c>
      <c r="P32" s="148"/>
      <c r="Q32" s="148"/>
      <c r="R32" s="148">
        <f>_xlfn.IFNA(VLOOKUP(CONCATENATE($R$5,$B32,$C32),'MUR1'!$A$6:$M$133,13,FALSE),0)</f>
        <v>0</v>
      </c>
      <c r="S32" s="148">
        <v>0</v>
      </c>
      <c r="T32" s="148">
        <v>0</v>
      </c>
      <c r="U32" s="148">
        <f>_xlfn.IFNA(VLOOKUP(CONCATENATE($U$5,$B32,$C32),'SER1'!$A$6:$M$133,13,FALSE),0)</f>
        <v>0</v>
      </c>
      <c r="V32" s="148"/>
      <c r="W32" s="148">
        <f>_xlfn.IFNA(VLOOKUP(CONCATENATE($W$5,$B32,$C32),'DAR1'!$A$6:$M$133,13,FALSE),0)</f>
        <v>0</v>
      </c>
      <c r="X32" s="148"/>
      <c r="Y32" s="148">
        <f>_xlfn.IFNA(VLOOKUP(CONCATENATE($Y$5,$B32,$C32),'SER2'!$A$6:$M$167,13,FALSE),0)</f>
        <v>0</v>
      </c>
      <c r="Z32" s="148"/>
      <c r="AA32" s="148">
        <f>_xlfn.IFNA(VLOOKUP(CONCATENATE($AA$5,$B32,$C32),'SER2'!$A$6:$M$234,13,FALSE),0)</f>
        <v>0</v>
      </c>
      <c r="AB32" s="148"/>
      <c r="AC32" s="148"/>
      <c r="AD32" s="148">
        <f>_xlfn.IFNA(VLOOKUP(CONCATENATE($AD$5,$B32,$C32),'ESP2'!$A$6:$M$125,13,FALSE),0)</f>
        <v>0</v>
      </c>
      <c r="AE32" s="148">
        <f>_xlfn.IFNA(VLOOKUP(CONCATENATE($AE$5,$B32,$C32),'ESP2'!$A$6:$M$125,13,FALSE),0)</f>
        <v>0</v>
      </c>
      <c r="AF32" s="148">
        <f>_xlfn.IFNA(VLOOKUP(CONCATENATE($AF$5,$B32,$C32),'ESP2'!$A$6:$M$125,13,FALSE),0)</f>
        <v>0</v>
      </c>
      <c r="AG32" s="148">
        <f>_xlfn.IFNA(VLOOKUP(CONCATENATE($AG$5,$B32,$C32),CAPE!$A$6:$M$133,13,FALSE),0)</f>
        <v>0</v>
      </c>
      <c r="AH32" s="148">
        <f>_xlfn.IFNA(VLOOKUP(CONCATENATE($AH$5,$B32,$C32),CAPE!$A$6:$M$133,13,FALSE),0)</f>
        <v>0</v>
      </c>
      <c r="AI32" s="148">
        <f>_xlfn.IFNA(VLOOKUP(CONCATENATE($AI$5,$B32,$C32),'OG1'!$A$8:$M$942,13,FALSE),0)</f>
        <v>0</v>
      </c>
      <c r="AJ32" s="148">
        <f>_xlfn.IFNA(VLOOKUP(CONCATENATE($AJ$5,$B32,$C32),'OG1'!$A$8:$M$942,13,FALSE),0)</f>
        <v>0</v>
      </c>
      <c r="AK32" s="148">
        <f>_xlfn.IFNA(VLOOKUP(CONCATENATE($AK$5,$B32,$C32),'DRY1'!$A$8:$M$943,13,FALSE),0)</f>
        <v>0</v>
      </c>
      <c r="AL32" s="148">
        <f>_xlfn.IFNA(VLOOKUP(CONCATENATE($AL$5,$B32,$C32),'DRY1'!$A$8:$M$943,13,FALSE),0)</f>
        <v>0</v>
      </c>
      <c r="AM32" s="148">
        <f>_xlfn.IFNA(VLOOKUP(CONCATENATE($AM$5,$B32,$C32),'BAL3'!$A$6:$M$135,13,FALSE),0)</f>
        <v>0</v>
      </c>
      <c r="AN32" s="148">
        <f>_xlfn.IFNA(VLOOKUP(CONCATENATE($AN$5,$B32,$C32),'BAL3'!$A$6:$M$135,13,FALSE),0)</f>
        <v>0</v>
      </c>
      <c r="AO32" s="148">
        <f>_xlfn.IFNA(VLOOKUP(CONCATENATE($AO$5,$B32,$C32),'OG2'!$A$6:$M$499,13,FALSE),0)</f>
        <v>0</v>
      </c>
      <c r="AP32" s="148">
        <f>_xlfn.IFNA(VLOOKUP(CONCATENATE($AP$5,$B32,$C32),'OG2'!$A$6:$M$499,13,FALSE),0)</f>
        <v>0</v>
      </c>
      <c r="AQ32" s="148">
        <f>_xlfn.IFNA(VLOOKUP(CONCATENATE($AQ$5,$B32,$C32),SC!$A$6:$M$500,13,FALSE),0)</f>
        <v>0</v>
      </c>
      <c r="AR32" s="148">
        <f>_xlfn.IFNA(VLOOKUP(CONCATENATE($AR$5,$B32,$C32),SC!$A$6:$M$500,13,FALSE),0)</f>
        <v>0</v>
      </c>
      <c r="AS32" s="148">
        <f>_xlfn.IFNA(VLOOKUP(CONCATENATE($AS$5,$B32,$C32),SCSAT!$A$6:$M$528,13,FALSE),0)</f>
        <v>0</v>
      </c>
      <c r="AT32" s="148">
        <f>_xlfn.IFNA(VLOOKUP(CONCATENATE($AT$5,$B32,$C32),SCSAT!$A$6:$M$528,13,FALSE),0)</f>
        <v>0</v>
      </c>
      <c r="AU32" s="148">
        <f>_xlfn.IFNA(VLOOKUP(CONCATENATE($AU$5,$B32,$C32),SCSUN!$A$6:$M$500,13,FALSE),0)</f>
        <v>0</v>
      </c>
      <c r="AV32" s="148">
        <f>_xlfn.IFNA(VLOOKUP(CONCATENATE($AV$5,$B32,$C32),SCSUN!$A$6:$M$500,13,FALSE),0)</f>
        <v>0</v>
      </c>
      <c r="AW32" s="148">
        <f>_xlfn.IFNA(VLOOKUP(CONCATENATE($AW$5,$B32,$C32),'DRY2'!$A$6:$M$500,13,FALSE),0)</f>
        <v>0</v>
      </c>
      <c r="AX32" s="148">
        <f>_xlfn.IFNA(VLOOKUP(CONCATENATE($AX$5,$B32,$C32),'ESP3'!$A$6:$M$500,13,FALSE),0)</f>
        <v>0</v>
      </c>
      <c r="AY32" s="148">
        <f>_xlfn.IFNA(VLOOKUP(CONCATENATE($AY$5,$B32,$C32),SC!$A$6:$M$500,13,FALSE),0)</f>
        <v>0</v>
      </c>
      <c r="AZ32" s="148"/>
      <c r="BA32" s="148">
        <f>_xlfn.IFNA(VLOOKUP(CONCATENATE($BA$5,$B32,$C32),SCSAT!$A$6:$M$528,13,FALSE),0)</f>
        <v>0</v>
      </c>
      <c r="BB32" s="148"/>
      <c r="BC32" s="148">
        <f>_xlfn.IFNA(VLOOKUP(CONCATENATE($BC$5,$B32,$C32),SCSUN!$A$6:$M$500,13,FALSE),0)</f>
        <v>0</v>
      </c>
      <c r="BD32" s="148">
        <f>_xlfn.IFNA(VLOOKUP(CONCATENATE($BD$5,$B32,$C32),'MUR2'!$A$6:$M$60,13,FALSE),0)</f>
        <v>0</v>
      </c>
      <c r="BE32" s="148">
        <f>_xlfn.IFNA(VLOOKUP(CONCATENATE($BE$5,$B32,$C32),'MUR2'!$A$6:$M$100,13,FALSE),0)</f>
        <v>0</v>
      </c>
      <c r="BF32" s="148">
        <f>_xlfn.IFNA(VLOOKUP(CONCATENATE($BF$5,$B32,$C32),FEST!$A$6:$M$135,13,FALSE),0)</f>
        <v>0</v>
      </c>
      <c r="BG32" s="148">
        <f>_xlfn.IFNA(VLOOKUP(CONCATENATE($BG$5,$B32,$C32),FEST!$A$6:$M$133,13,FALSE),0)</f>
        <v>0</v>
      </c>
      <c r="BH32" s="148">
        <f>_xlfn.IFNA(VLOOKUP(CONCATENATE($BH$5,$B32,$C32),'DAR2'!$A$6:$M$133,13,FALSE),0)</f>
        <v>0</v>
      </c>
      <c r="BI32" s="148">
        <f>_xlfn.IFNA(VLOOKUP(CONCATENATE($BI$5,$B32,$C32),'CAP2'!$A$6:$M$135,13,FALSE),0)</f>
        <v>0</v>
      </c>
      <c r="BJ32" s="148">
        <f>_xlfn.IFNA(VLOOKUP(CONCATENATE($BJ$5,$B32,$C32),'OG3'!$A$6:$M$119,13,FALSE),0)</f>
        <v>0</v>
      </c>
      <c r="BK32" s="148">
        <f>_xlfn.IFNA(VLOOKUP(CONCATENATE($BK$5,$B32,$C32),'OG3'!$A$6:$M$119,13,FALSE),0)</f>
        <v>0</v>
      </c>
      <c r="BL32" s="148"/>
      <c r="BM32" s="148"/>
      <c r="BN32" s="148"/>
      <c r="BO32" s="354"/>
      <c r="BP32" s="353"/>
      <c r="BQ32" s="355"/>
      <c r="BR32" s="355"/>
      <c r="BS32" s="355"/>
      <c r="BT32" s="355"/>
      <c r="BU32" s="355"/>
      <c r="BV32" s="137"/>
    </row>
    <row r="33" spans="1:74" x14ac:dyDescent="0.25">
      <c r="A33" s="774"/>
      <c r="B33" s="142"/>
      <c r="C33" s="149"/>
      <c r="D33" s="149"/>
      <c r="E33" s="149"/>
      <c r="F33" s="150"/>
      <c r="G33" s="301"/>
      <c r="H33" s="144"/>
      <c r="I33" s="145"/>
      <c r="J33" s="146"/>
      <c r="K33" s="147">
        <f>_xlfn.IFNA(VLOOKUP(CONCATENATE($K$5,$B33,$C33),'ESP1'!$A$6:$M$500,13,FALSE),0)</f>
        <v>0</v>
      </c>
      <c r="L33" s="148">
        <f>_xlfn.IFNA(VLOOKUP(CONCATENATE($L$5,$B33,$C33),'ESP1'!$A$6:$M$500,13,FALSE),0)</f>
        <v>0</v>
      </c>
      <c r="M33" s="148"/>
      <c r="N33" s="148"/>
      <c r="O33" s="148">
        <f>_xlfn.IFNA(VLOOKUP(CONCATENATE($O$5,$B33,$C33),'MUR1'!$A$6:$M$133,13,FALSE),0)</f>
        <v>0</v>
      </c>
      <c r="P33" s="148"/>
      <c r="Q33" s="148"/>
      <c r="R33" s="148">
        <f>_xlfn.IFNA(VLOOKUP(CONCATENATE($R$5,$B33,$C33),'MUR1'!$A$6:$M$133,13,FALSE),0)</f>
        <v>0</v>
      </c>
      <c r="S33" s="148">
        <v>0</v>
      </c>
      <c r="T33" s="148">
        <v>0</v>
      </c>
      <c r="U33" s="148">
        <f>_xlfn.IFNA(VLOOKUP(CONCATENATE($U$5,$B33,$C33),'SER1'!$A$6:$M$133,13,FALSE),0)</f>
        <v>0</v>
      </c>
      <c r="V33" s="148"/>
      <c r="W33" s="148">
        <f>_xlfn.IFNA(VLOOKUP(CONCATENATE($W$5,$B33,$C33),'DAR1'!$A$6:$M$133,13,FALSE),0)</f>
        <v>0</v>
      </c>
      <c r="X33" s="148"/>
      <c r="Y33" s="148">
        <f>_xlfn.IFNA(VLOOKUP(CONCATENATE($Y$5,$B33,$C33),'SER2'!$A$6:$M$167,13,FALSE),0)</f>
        <v>0</v>
      </c>
      <c r="Z33" s="148"/>
      <c r="AA33" s="148">
        <f>_xlfn.IFNA(VLOOKUP(CONCATENATE($AA$5,$B33,$C33),'SER2'!$A$6:$M$234,13,FALSE),0)</f>
        <v>0</v>
      </c>
      <c r="AB33" s="148"/>
      <c r="AC33" s="148"/>
      <c r="AD33" s="148">
        <f>_xlfn.IFNA(VLOOKUP(CONCATENATE($AD$5,$B33,$C33),'ESP2'!$A$6:$M$125,13,FALSE),0)</f>
        <v>0</v>
      </c>
      <c r="AE33" s="148">
        <f>_xlfn.IFNA(VLOOKUP(CONCATENATE($AE$5,$B33,$C33),'ESP2'!$A$6:$M$125,13,FALSE),0)</f>
        <v>0</v>
      </c>
      <c r="AF33" s="148">
        <f>_xlfn.IFNA(VLOOKUP(CONCATENATE($AF$5,$B33,$C33),'ESP2'!$A$6:$M$125,13,FALSE),0)</f>
        <v>0</v>
      </c>
      <c r="AG33" s="148">
        <f>_xlfn.IFNA(VLOOKUP(CONCATENATE($AG$5,$B33,$C33),CAPE!$A$6:$M$133,13,FALSE),0)</f>
        <v>0</v>
      </c>
      <c r="AH33" s="148">
        <f>_xlfn.IFNA(VLOOKUP(CONCATENATE($AH$5,$B33,$C33),CAPE!$A$6:$M$133,13,FALSE),0)</f>
        <v>0</v>
      </c>
      <c r="AI33" s="148">
        <f>_xlfn.IFNA(VLOOKUP(CONCATENATE($AI$5,$B33,$C33),'OG1'!$A$8:$M$942,13,FALSE),0)</f>
        <v>0</v>
      </c>
      <c r="AJ33" s="148">
        <f>_xlfn.IFNA(VLOOKUP(CONCATENATE($AJ$5,$B33,$C33),'OG1'!$A$8:$M$942,13,FALSE),0)</f>
        <v>0</v>
      </c>
      <c r="AK33" s="148">
        <f>_xlfn.IFNA(VLOOKUP(CONCATENATE($AK$5,$B33,$C33),'DRY1'!$A$8:$M$943,13,FALSE),0)</f>
        <v>0</v>
      </c>
      <c r="AL33" s="148">
        <f>_xlfn.IFNA(VLOOKUP(CONCATENATE($AL$5,$B33,$C33),'DRY1'!$A$8:$M$943,13,FALSE),0)</f>
        <v>0</v>
      </c>
      <c r="AM33" s="148">
        <f>_xlfn.IFNA(VLOOKUP(CONCATENATE($AM$5,$B33,$C33),'BAL3'!$A$6:$M$135,13,FALSE),0)</f>
        <v>0</v>
      </c>
      <c r="AN33" s="148">
        <f>_xlfn.IFNA(VLOOKUP(CONCATENATE($AN$5,$B33,$C33),'BAL3'!$A$6:$M$135,13,FALSE),0)</f>
        <v>0</v>
      </c>
      <c r="AO33" s="148">
        <f>_xlfn.IFNA(VLOOKUP(CONCATENATE($AO$5,$B33,$C33),'OG2'!$A$6:$M$499,13,FALSE),0)</f>
        <v>0</v>
      </c>
      <c r="AP33" s="148">
        <f>_xlfn.IFNA(VLOOKUP(CONCATENATE($AP$5,$B33,$C33),'OG2'!$A$6:$M$499,13,FALSE),0)</f>
        <v>0</v>
      </c>
      <c r="AQ33" s="148">
        <f>_xlfn.IFNA(VLOOKUP(CONCATENATE($AQ$5,$B33,$C33),SC!$A$6:$M$500,13,FALSE),0)</f>
        <v>0</v>
      </c>
      <c r="AR33" s="148">
        <f>_xlfn.IFNA(VLOOKUP(CONCATENATE($AR$5,$B33,$C33),SC!$A$6:$M$500,13,FALSE),0)</f>
        <v>0</v>
      </c>
      <c r="AS33" s="148">
        <f>_xlfn.IFNA(VLOOKUP(CONCATENATE($AS$5,$B33,$C33),SCSAT!$A$6:$M$528,13,FALSE),0)</f>
        <v>0</v>
      </c>
      <c r="AT33" s="148">
        <f>_xlfn.IFNA(VLOOKUP(CONCATENATE($AT$5,$B33,$C33),SCSAT!$A$6:$M$528,13,FALSE),0)</f>
        <v>0</v>
      </c>
      <c r="AU33" s="148">
        <f>_xlfn.IFNA(VLOOKUP(CONCATENATE($AU$5,$B33,$C33),SCSUN!$A$6:$M$500,13,FALSE),0)</f>
        <v>0</v>
      </c>
      <c r="AV33" s="148">
        <f>_xlfn.IFNA(VLOOKUP(CONCATENATE($AV$5,$B33,$C33),SCSUN!$A$6:$M$500,13,FALSE),0)</f>
        <v>0</v>
      </c>
      <c r="AW33" s="148">
        <f>_xlfn.IFNA(VLOOKUP(CONCATENATE($AW$5,$B33,$C33),'DRY2'!$A$6:$M$500,13,FALSE),0)</f>
        <v>0</v>
      </c>
      <c r="AX33" s="148">
        <f>_xlfn.IFNA(VLOOKUP(CONCATENATE($AX$5,$B33,$C33),'ESP3'!$A$6:$M$500,13,FALSE),0)</f>
        <v>0</v>
      </c>
      <c r="AY33" s="148">
        <f>_xlfn.IFNA(VLOOKUP(CONCATENATE($AY$5,$B33,$C33),SC!$A$6:$M$500,13,FALSE),0)</f>
        <v>0</v>
      </c>
      <c r="AZ33" s="148"/>
      <c r="BA33" s="148">
        <f>_xlfn.IFNA(VLOOKUP(CONCATENATE($BA$5,$B33,$C33),SCSAT!$A$6:$M$528,13,FALSE),0)</f>
        <v>0</v>
      </c>
      <c r="BB33" s="148"/>
      <c r="BC33" s="148">
        <f>_xlfn.IFNA(VLOOKUP(CONCATENATE($BC$5,$B33,$C33),SCSUN!$A$6:$M$500,13,FALSE),0)</f>
        <v>0</v>
      </c>
      <c r="BD33" s="148">
        <f>_xlfn.IFNA(VLOOKUP(CONCATENATE($BD$5,$B33,$C33),'MUR2'!$A$6:$M$60,13,FALSE),0)</f>
        <v>0</v>
      </c>
      <c r="BE33" s="148">
        <f>_xlfn.IFNA(VLOOKUP(CONCATENATE($BE$5,$B33,$C33),'MUR2'!$A$6:$M$100,13,FALSE),0)</f>
        <v>0</v>
      </c>
      <c r="BF33" s="148">
        <f>_xlfn.IFNA(VLOOKUP(CONCATENATE($BF$5,$B33,$C33),FEST!$A$6:$M$135,13,FALSE),0)</f>
        <v>0</v>
      </c>
      <c r="BG33" s="148">
        <f>_xlfn.IFNA(VLOOKUP(CONCATENATE($BG$5,$B33,$C33),FEST!$A$6:$M$133,13,FALSE),0)</f>
        <v>0</v>
      </c>
      <c r="BH33" s="148">
        <f>_xlfn.IFNA(VLOOKUP(CONCATENATE($BH$5,$B33,$C33),'DAR2'!$A$6:$M$133,13,FALSE),0)</f>
        <v>0</v>
      </c>
      <c r="BI33" s="148">
        <f>_xlfn.IFNA(VLOOKUP(CONCATENATE($BI$5,$B33,$C33),'CAP2'!$A$6:$M$135,13,FALSE),0)</f>
        <v>0</v>
      </c>
      <c r="BJ33" s="148">
        <f>_xlfn.IFNA(VLOOKUP(CONCATENATE($BJ$5,$B33,$C33),'OG3'!$A$6:$M$119,13,FALSE),0)</f>
        <v>0</v>
      </c>
      <c r="BK33" s="148">
        <f>_xlfn.IFNA(VLOOKUP(CONCATENATE($BK$5,$B33,$C33),'OG3'!$A$6:$M$119,13,FALSE),0)</f>
        <v>0</v>
      </c>
      <c r="BL33" s="148"/>
      <c r="BM33" s="148"/>
      <c r="BN33" s="148"/>
      <c r="BO33" s="354"/>
      <c r="BP33" s="353"/>
      <c r="BQ33" s="355"/>
      <c r="BR33" s="355"/>
      <c r="BS33" s="355"/>
      <c r="BT33" s="355"/>
      <c r="BU33" s="355"/>
      <c r="BV33" s="137"/>
    </row>
    <row r="34" spans="1:74" x14ac:dyDescent="0.25">
      <c r="A34" s="774"/>
      <c r="B34" s="142"/>
      <c r="C34" s="149"/>
      <c r="D34" s="143"/>
      <c r="E34" s="143"/>
      <c r="F34" s="150"/>
      <c r="G34" s="301"/>
      <c r="H34" s="144"/>
      <c r="I34" s="145"/>
      <c r="J34" s="146"/>
      <c r="K34" s="147">
        <f>_xlfn.IFNA(VLOOKUP(CONCATENATE($K$5,$B34,$C34),'ESP1'!$A$6:$M$500,13,FALSE),0)</f>
        <v>0</v>
      </c>
      <c r="L34" s="148">
        <f>_xlfn.IFNA(VLOOKUP(CONCATENATE($L$5,$B34,$C34),'ESP1'!$A$6:$M$500,13,FALSE),0)</f>
        <v>0</v>
      </c>
      <c r="M34" s="148"/>
      <c r="N34" s="148"/>
      <c r="O34" s="148">
        <f>_xlfn.IFNA(VLOOKUP(CONCATENATE($O$5,$B34,$C34),'MUR1'!$A$6:$M$133,13,FALSE),0)</f>
        <v>0</v>
      </c>
      <c r="P34" s="148"/>
      <c r="Q34" s="148"/>
      <c r="R34" s="148">
        <f>_xlfn.IFNA(VLOOKUP(CONCATENATE($R$5,$B34,$C34),'MUR1'!$A$6:$M$133,13,FALSE),0)</f>
        <v>0</v>
      </c>
      <c r="S34" s="148">
        <v>0</v>
      </c>
      <c r="T34" s="148">
        <v>0</v>
      </c>
      <c r="U34" s="148">
        <f>_xlfn.IFNA(VLOOKUP(CONCATENATE($U$5,$B34,$C34),CAPE!$A$6:$M$133,13,FALSE),0)</f>
        <v>0</v>
      </c>
      <c r="V34" s="148"/>
      <c r="W34" s="148">
        <f>_xlfn.IFNA(VLOOKUP(CONCATENATE($W$5,$B34,$C34),'DAR1'!$A$6:$M$133,13,FALSE),0)</f>
        <v>0</v>
      </c>
      <c r="X34" s="148"/>
      <c r="Y34" s="148">
        <f>_xlfn.IFNA(VLOOKUP(CONCATENATE($Y$5,$B34,$C34),'SER2'!$A$6:$M$167,13,FALSE),0)</f>
        <v>0</v>
      </c>
      <c r="Z34" s="148"/>
      <c r="AA34" s="148">
        <f>_xlfn.IFNA(VLOOKUP(CONCATENATE($AA$5,$B34,$C34),'SER2'!$A$6:$M$234,13,FALSE),0)</f>
        <v>0</v>
      </c>
      <c r="AB34" s="148"/>
      <c r="AC34" s="148"/>
      <c r="AD34" s="148">
        <f>_xlfn.IFNA(VLOOKUP(CONCATENATE($AD$5,$B34,$C34),'ESP2'!$A$6:$M$125,13,FALSE),0)</f>
        <v>0</v>
      </c>
      <c r="AE34" s="148">
        <f>_xlfn.IFNA(VLOOKUP(CONCATENATE($AE$5,$B34,$C34),'ESP2'!$A$6:$M$125,13,FALSE),0)</f>
        <v>0</v>
      </c>
      <c r="AF34" s="148">
        <f>_xlfn.IFNA(VLOOKUP(CONCATENATE($AF$5,$B34,$C34),'ESP2'!$A$6:$M$125,13,FALSE),0)</f>
        <v>0</v>
      </c>
      <c r="AG34" s="148">
        <f>_xlfn.IFNA(VLOOKUP(CONCATENATE($AG$5,$B34,$C34),CAPE!$A$6:$M$133,13,FALSE),0)</f>
        <v>0</v>
      </c>
      <c r="AH34" s="148">
        <f>_xlfn.IFNA(VLOOKUP(CONCATENATE($AH$5,$B34,$C34),CAPE!$A$6:$M$133,13,FALSE),0)</f>
        <v>0</v>
      </c>
      <c r="AI34" s="148">
        <f>_xlfn.IFNA(VLOOKUP(CONCATENATE($AI$5,$B34,$C34),'OG1'!$A$8:$M$942,13,FALSE),0)</f>
        <v>0</v>
      </c>
      <c r="AJ34" s="148">
        <f>_xlfn.IFNA(VLOOKUP(CONCATENATE($AJ$5,$B34,$C34),'OG1'!$A$8:$M$942,13,FALSE),0)</f>
        <v>0</v>
      </c>
      <c r="AK34" s="148">
        <f>_xlfn.IFNA(VLOOKUP(CONCATENATE($AK$5,$B34,$C34),'DRY1'!$A$8:$M$943,13,FALSE),0)</f>
        <v>0</v>
      </c>
      <c r="AL34" s="148">
        <f>_xlfn.IFNA(VLOOKUP(CONCATENATE($AL$5,$B34,$C34),'DRY1'!$A$8:$M$943,13,FALSE),0)</f>
        <v>0</v>
      </c>
      <c r="AM34" s="148">
        <f>_xlfn.IFNA(VLOOKUP(CONCATENATE($AM$5,$B34,$C34),'BAL3'!$A$6:$M$135,13,FALSE),0)</f>
        <v>0</v>
      </c>
      <c r="AN34" s="148">
        <f>_xlfn.IFNA(VLOOKUP(CONCATENATE($AN$5,$B34,$C34),'BAL3'!$A$6:$M$135,13,FALSE),0)</f>
        <v>0</v>
      </c>
      <c r="AO34" s="148">
        <f>_xlfn.IFNA(VLOOKUP(CONCATENATE($AO$5,$B34,$C34),'OG2'!$A$6:$M$499,13,FALSE),0)</f>
        <v>0</v>
      </c>
      <c r="AP34" s="148">
        <f>_xlfn.IFNA(VLOOKUP(CONCATENATE($AP$5,$B34,$C34),'OG2'!$A$6:$M$499,13,FALSE),0)</f>
        <v>0</v>
      </c>
      <c r="AQ34" s="148">
        <f>_xlfn.IFNA(VLOOKUP(CONCATENATE($AQ$5,$B34,$C34),SC!$A$6:$M$500,13,FALSE),0)</f>
        <v>0</v>
      </c>
      <c r="AR34" s="148">
        <f>_xlfn.IFNA(VLOOKUP(CONCATENATE($AR$5,$B34,$C34),SC!$A$6:$M$500,13,FALSE),0)</f>
        <v>0</v>
      </c>
      <c r="AS34" s="148">
        <f>_xlfn.IFNA(VLOOKUP(CONCATENATE($AS$5,$B34,$C34),SCSAT!$A$6:$M$528,13,FALSE),0)</f>
        <v>0</v>
      </c>
      <c r="AT34" s="148">
        <f>_xlfn.IFNA(VLOOKUP(CONCATENATE($AT$5,$B34,$C34),SCSAT!$A$6:$M$528,13,FALSE),0)</f>
        <v>0</v>
      </c>
      <c r="AU34" s="148">
        <f>_xlfn.IFNA(VLOOKUP(CONCATENATE($AU$5,$B34,$C34),SCSUN!$A$6:$M$500,13,FALSE),0)</f>
        <v>0</v>
      </c>
      <c r="AV34" s="148">
        <f>_xlfn.IFNA(VLOOKUP(CONCATENATE($AV$5,$B34,$C34),SCSUN!$A$6:$M$500,13,FALSE),0)</f>
        <v>0</v>
      </c>
      <c r="AW34" s="148">
        <f>_xlfn.IFNA(VLOOKUP(CONCATENATE($AW$5,$B34,$C34),'DRY2'!$A$6:$M$500,13,FALSE),0)</f>
        <v>0</v>
      </c>
      <c r="AX34" s="148">
        <f>_xlfn.IFNA(VLOOKUP(CONCATENATE($AX$5,$B34,$C34),'ESP3'!$A$6:$M$500,13,FALSE),0)</f>
        <v>0</v>
      </c>
      <c r="AY34" s="148">
        <f>_xlfn.IFNA(VLOOKUP(CONCATENATE($AY$5,$B34,$C34),SC!$A$6:$M$500,13,FALSE),0)</f>
        <v>0</v>
      </c>
      <c r="AZ34" s="148"/>
      <c r="BA34" s="148">
        <f>_xlfn.IFNA(VLOOKUP(CONCATENATE($BA$5,$B34,$C34),SCSAT!$A$6:$M$528,13,FALSE),0)</f>
        <v>0</v>
      </c>
      <c r="BB34" s="148"/>
      <c r="BC34" s="148">
        <f>_xlfn.IFNA(VLOOKUP(CONCATENATE($BC$5,$B34,$C34),SCSUN!$A$6:$M$500,13,FALSE),0)</f>
        <v>0</v>
      </c>
      <c r="BD34" s="148">
        <f>_xlfn.IFNA(VLOOKUP(CONCATENATE($BD$5,$B34,$C34),'MUR2'!$A$6:$M$60,13,FALSE),0)</f>
        <v>0</v>
      </c>
      <c r="BE34" s="148">
        <f>_xlfn.IFNA(VLOOKUP(CONCATENATE($BE$5,$B34,$C34),'MUR2'!$A$6:$M$100,13,FALSE),0)</f>
        <v>0</v>
      </c>
      <c r="BF34" s="148">
        <f>_xlfn.IFNA(VLOOKUP(CONCATENATE($BF$5,$B34,$C34),FEST!$A$6:$M$135,13,FALSE),0)</f>
        <v>0</v>
      </c>
      <c r="BG34" s="148">
        <f>_xlfn.IFNA(VLOOKUP(CONCATENATE($BG$5,$B34,$C34),FEST!$A$6:$M$133,13,FALSE),0)</f>
        <v>0</v>
      </c>
      <c r="BH34" s="148">
        <f>_xlfn.IFNA(VLOOKUP(CONCATENATE($BH$5,$B34,$C34),'DAR2'!$A$6:$M$133,13,FALSE),0)</f>
        <v>0</v>
      </c>
      <c r="BI34" s="148">
        <f>_xlfn.IFNA(VLOOKUP(CONCATENATE($BI$5,$B34,$C34),'CAP2'!$A$6:$M$135,13,FALSE),0)</f>
        <v>0</v>
      </c>
      <c r="BJ34" s="148">
        <f>_xlfn.IFNA(VLOOKUP(CONCATENATE($BJ$5,$B34,$C34),'OG3'!$A$6:$M$119,13,FALSE),0)</f>
        <v>0</v>
      </c>
      <c r="BK34" s="148">
        <f>_xlfn.IFNA(VLOOKUP(CONCATENATE($BK$5,$B34,$C34),'OG3'!$A$6:$M$119,13,FALSE),0)</f>
        <v>0</v>
      </c>
      <c r="BL34" s="148"/>
      <c r="BM34" s="148"/>
      <c r="BN34" s="148"/>
      <c r="BO34" s="354"/>
      <c r="BP34" s="353"/>
      <c r="BQ34" s="355"/>
      <c r="BR34" s="355"/>
      <c r="BS34" s="355"/>
      <c r="BT34" s="355"/>
      <c r="BU34" s="355"/>
      <c r="BV34" s="137"/>
    </row>
    <row r="35" spans="1:74" x14ac:dyDescent="0.25">
      <c r="A35" s="774"/>
      <c r="B35" s="142"/>
      <c r="C35" s="149"/>
      <c r="D35" s="149"/>
      <c r="E35" s="149"/>
      <c r="F35" s="150"/>
      <c r="G35" s="301"/>
      <c r="H35" s="144"/>
      <c r="I35" s="145"/>
      <c r="J35" s="146"/>
      <c r="K35" s="147">
        <f>_xlfn.IFNA(VLOOKUP(CONCATENATE($K$5,$B35,$C35),'ESP1'!$A$6:$M$500,13,FALSE),0)</f>
        <v>0</v>
      </c>
      <c r="L35" s="148">
        <f>_xlfn.IFNA(VLOOKUP(CONCATENATE($L$5,$B35,$C35),'ESP1'!$A$6:$M$500,13,FALSE),0)</f>
        <v>0</v>
      </c>
      <c r="M35" s="148"/>
      <c r="N35" s="148"/>
      <c r="O35" s="148">
        <f>_xlfn.IFNA(VLOOKUP(CONCATENATE($O$5,$B35,$C35),'MUR1'!$A$6:$M$133,13,FALSE),0)</f>
        <v>0</v>
      </c>
      <c r="P35" s="148"/>
      <c r="Q35" s="148"/>
      <c r="R35" s="148">
        <f>_xlfn.IFNA(VLOOKUP(CONCATENATE($R$5,$B35,$C35),'MUR1'!$A$6:$M$133,13,FALSE),0)</f>
        <v>0</v>
      </c>
      <c r="S35" s="148">
        <v>0</v>
      </c>
      <c r="T35" s="148">
        <v>0</v>
      </c>
      <c r="U35" s="148">
        <f>_xlfn.IFNA(VLOOKUP(CONCATENATE($U$5,$B35,$C35),CAPE!$A$6:$M$133,13,FALSE),0)</f>
        <v>0</v>
      </c>
      <c r="V35" s="148"/>
      <c r="W35" s="148">
        <f>_xlfn.IFNA(VLOOKUP(CONCATENATE($W$5,$B35,$C35),'DAR1'!$A$6:$M$133,13,FALSE),0)</f>
        <v>0</v>
      </c>
      <c r="X35" s="148"/>
      <c r="Y35" s="148">
        <f>_xlfn.IFNA(VLOOKUP(CONCATENATE($Y$5,$B35,$C35),'SER2'!$A$6:$M$167,13,FALSE),0)</f>
        <v>0</v>
      </c>
      <c r="Z35" s="148"/>
      <c r="AA35" s="148">
        <f>_xlfn.IFNA(VLOOKUP(CONCATENATE($AA$5,$B35,$C35),'SER2'!$A$6:$M$234,13,FALSE),0)</f>
        <v>0</v>
      </c>
      <c r="AB35" s="148"/>
      <c r="AC35" s="148"/>
      <c r="AD35" s="148">
        <f>_xlfn.IFNA(VLOOKUP(CONCATENATE($AD$5,$B35,$C35),'ESP2'!$A$6:$M$125,13,FALSE),0)</f>
        <v>0</v>
      </c>
      <c r="AE35" s="148">
        <f>_xlfn.IFNA(VLOOKUP(CONCATENATE($AE$5,$B35,$C35),'ESP2'!$A$6:$M$125,13,FALSE),0)</f>
        <v>0</v>
      </c>
      <c r="AF35" s="148">
        <f>_xlfn.IFNA(VLOOKUP(CONCATENATE($AF$5,$B35,$C35),'ESP2'!$A$6:$M$125,13,FALSE),0)</f>
        <v>0</v>
      </c>
      <c r="AG35" s="148">
        <f>_xlfn.IFNA(VLOOKUP(CONCATENATE($AG$5,$B35,$C35),CAPE!$A$6:$M$133,13,FALSE),0)</f>
        <v>0</v>
      </c>
      <c r="AH35" s="148">
        <f>_xlfn.IFNA(VLOOKUP(CONCATENATE($AH$5,$B35,$C35),CAPE!$A$6:$M$133,13,FALSE),0)</f>
        <v>0</v>
      </c>
      <c r="AI35" s="148">
        <f>_xlfn.IFNA(VLOOKUP(CONCATENATE($AI$5,$B35,$C35),'OG1'!$A$8:$M$942,13,FALSE),0)</f>
        <v>0</v>
      </c>
      <c r="AJ35" s="148">
        <f>_xlfn.IFNA(VLOOKUP(CONCATENATE($AJ$5,$B35,$C35),'OG1'!$A$8:$M$942,13,FALSE),0)</f>
        <v>0</v>
      </c>
      <c r="AK35" s="148">
        <f>_xlfn.IFNA(VLOOKUP(CONCATENATE($AK$5,$B35,$C35),'DRY1'!$A$8:$M$943,13,FALSE),0)</f>
        <v>0</v>
      </c>
      <c r="AL35" s="148">
        <f>_xlfn.IFNA(VLOOKUP(CONCATENATE($AL$5,$B35,$C35),'DRY1'!$A$8:$M$943,13,FALSE),0)</f>
        <v>0</v>
      </c>
      <c r="AM35" s="148">
        <f>_xlfn.IFNA(VLOOKUP(CONCATENATE($AM$5,$B35,$C35),'BAL3'!$A$6:$M$135,13,FALSE),0)</f>
        <v>0</v>
      </c>
      <c r="AN35" s="148">
        <f>_xlfn.IFNA(VLOOKUP(CONCATENATE($AN$5,$B35,$C35),'BAL3'!$A$6:$M$135,13,FALSE),0)</f>
        <v>0</v>
      </c>
      <c r="AO35" s="148">
        <f>_xlfn.IFNA(VLOOKUP(CONCATENATE($AO$5,$B35,$C35),'OG2'!$A$6:$M$499,13,FALSE),0)</f>
        <v>0</v>
      </c>
      <c r="AP35" s="148">
        <f>_xlfn.IFNA(VLOOKUP(CONCATENATE($AP$5,$B35,$C35),'OG2'!$A$6:$M$499,13,FALSE),0)</f>
        <v>0</v>
      </c>
      <c r="AQ35" s="148">
        <f>_xlfn.IFNA(VLOOKUP(CONCATENATE($AQ$5,$B35,$C35),SC!$A$6:$M$500,13,FALSE),0)</f>
        <v>0</v>
      </c>
      <c r="AR35" s="148">
        <f>_xlfn.IFNA(VLOOKUP(CONCATENATE($AR$5,$B35,$C35),SC!$A$6:$M$500,13,FALSE),0)</f>
        <v>0</v>
      </c>
      <c r="AS35" s="148">
        <f>_xlfn.IFNA(VLOOKUP(CONCATENATE($AS$5,$B35,$C35),SCSAT!$A$6:$M$528,13,FALSE),0)</f>
        <v>0</v>
      </c>
      <c r="AT35" s="148">
        <f>_xlfn.IFNA(VLOOKUP(CONCATENATE($AT$5,$B35,$C35),SCSAT!$A$6:$M$528,13,FALSE),0)</f>
        <v>0</v>
      </c>
      <c r="AU35" s="148">
        <f>_xlfn.IFNA(VLOOKUP(CONCATENATE($AU$5,$B35,$C35),SCSUN!$A$6:$M$500,13,FALSE),0)</f>
        <v>0</v>
      </c>
      <c r="AV35" s="148">
        <f>_xlfn.IFNA(VLOOKUP(CONCATENATE($AV$5,$B35,$C35),SCSUN!$A$6:$M$500,13,FALSE),0)</f>
        <v>0</v>
      </c>
      <c r="AW35" s="148">
        <f>_xlfn.IFNA(VLOOKUP(CONCATENATE($AW$5,$B35,$C35),'DRY2'!$A$6:$M$500,13,FALSE),0)</f>
        <v>0</v>
      </c>
      <c r="AX35" s="148">
        <f>_xlfn.IFNA(VLOOKUP(CONCATENATE($AX$5,$B35,$C35),'ESP3'!$A$6:$M$500,13,FALSE),0)</f>
        <v>0</v>
      </c>
      <c r="AY35" s="148">
        <f>_xlfn.IFNA(VLOOKUP(CONCATENATE($AY$5,$B35,$C35),SC!$A$6:$M$500,13,FALSE),0)</f>
        <v>0</v>
      </c>
      <c r="AZ35" s="148"/>
      <c r="BA35" s="148">
        <f>_xlfn.IFNA(VLOOKUP(CONCATENATE($BA$5,$B35,$C35),SCSAT!$A$6:$M$528,13,FALSE),0)</f>
        <v>0</v>
      </c>
      <c r="BB35" s="148"/>
      <c r="BC35" s="148">
        <f>_xlfn.IFNA(VLOOKUP(CONCATENATE($BC$5,$B35,$C35),SCSUN!$A$6:$M$500,13,FALSE),0)</f>
        <v>0</v>
      </c>
      <c r="BD35" s="148">
        <f>_xlfn.IFNA(VLOOKUP(CONCATENATE($BD$5,$B35,$C35),'MUR2'!$A$6:$M$60,13,FALSE),0)</f>
        <v>0</v>
      </c>
      <c r="BE35" s="148">
        <f>_xlfn.IFNA(VLOOKUP(CONCATENATE($BE$5,$B35,$C35),'MUR2'!$A$6:$M$100,13,FALSE),0)</f>
        <v>0</v>
      </c>
      <c r="BF35" s="148">
        <f>_xlfn.IFNA(VLOOKUP(CONCATENATE($BF$5,$B35,$C35),FEST!$A$6:$M$135,13,FALSE),0)</f>
        <v>0</v>
      </c>
      <c r="BG35" s="148">
        <f>_xlfn.IFNA(VLOOKUP(CONCATENATE($BG$5,$B35,$C35),FEST!$A$6:$M$133,13,FALSE),0)</f>
        <v>0</v>
      </c>
      <c r="BH35" s="148">
        <f>_xlfn.IFNA(VLOOKUP(CONCATENATE($BH$5,$B35,$C35),'DAR2'!$A$6:$M$133,13,FALSE),0)</f>
        <v>0</v>
      </c>
      <c r="BI35" s="148">
        <f>_xlfn.IFNA(VLOOKUP(CONCATENATE($BI$5,$B35,$C35),'CAP2'!$A$6:$M$135,13,FALSE),0)</f>
        <v>0</v>
      </c>
      <c r="BJ35" s="148">
        <f>_xlfn.IFNA(VLOOKUP(CONCATENATE($BJ$5,$B35,$C35),'OG3'!$A$6:$M$119,13,FALSE),0)</f>
        <v>0</v>
      </c>
      <c r="BK35" s="148">
        <f>_xlfn.IFNA(VLOOKUP(CONCATENATE($BK$5,$B35,$C35),'OG3'!$A$6:$M$119,13,FALSE),0)</f>
        <v>0</v>
      </c>
      <c r="BL35" s="148"/>
      <c r="BM35" s="148"/>
      <c r="BN35" s="148"/>
      <c r="BO35" s="354"/>
      <c r="BP35" s="353"/>
      <c r="BQ35" s="355"/>
      <c r="BR35" s="355"/>
      <c r="BS35" s="355"/>
      <c r="BT35" s="355"/>
      <c r="BU35" s="355"/>
      <c r="BV35" s="137"/>
    </row>
    <row r="36" spans="1:74" s="3" customFormat="1" x14ac:dyDescent="0.25">
      <c r="A36" s="774"/>
      <c r="B36" s="142"/>
      <c r="C36" s="149"/>
      <c r="D36" s="149"/>
      <c r="E36" s="149"/>
      <c r="F36" s="150"/>
      <c r="G36" s="301"/>
      <c r="H36" s="144"/>
      <c r="I36" s="145"/>
      <c r="J36" s="146"/>
      <c r="K36" s="147">
        <f>_xlfn.IFNA(VLOOKUP(CONCATENATE($K$5,$B36,$C36),'ESP1'!$A$6:$M$500,13,FALSE),0)</f>
        <v>0</v>
      </c>
      <c r="L36" s="148">
        <f>_xlfn.IFNA(VLOOKUP(CONCATENATE($L$5,$B36,$C36),'ESP1'!$A$6:$M$500,13,FALSE),0)</f>
        <v>0</v>
      </c>
      <c r="M36" s="148"/>
      <c r="N36" s="148"/>
      <c r="O36" s="148">
        <f>_xlfn.IFNA(VLOOKUP(CONCATENATE($O$5,$B36,$C36),'MUR1'!$A$6:$M$133,13,FALSE),0)</f>
        <v>0</v>
      </c>
      <c r="P36" s="148"/>
      <c r="Q36" s="148"/>
      <c r="R36" s="148">
        <f>_xlfn.IFNA(VLOOKUP(CONCATENATE($R$5,$B36,$C36),'MUR1'!$A$6:$M$133,13,FALSE),0)</f>
        <v>0</v>
      </c>
      <c r="S36" s="148">
        <v>0</v>
      </c>
      <c r="T36" s="148">
        <v>0</v>
      </c>
      <c r="U36" s="148">
        <f>_xlfn.IFNA(VLOOKUP(CONCATENATE($U$5,$B36,$C36),CAPE!$A$6:$M$133,13,FALSE),0)</f>
        <v>0</v>
      </c>
      <c r="V36" s="148"/>
      <c r="W36" s="148">
        <f>_xlfn.IFNA(VLOOKUP(CONCATENATE($W$5,$B36,$C36),'DAR1'!$A$6:$M$133,13,FALSE),0)</f>
        <v>0</v>
      </c>
      <c r="X36" s="148"/>
      <c r="Y36" s="148">
        <f>_xlfn.IFNA(VLOOKUP(CONCATENATE($Y$5,$B36,$C36),'SER2'!$A$6:$M$167,13,FALSE),0)</f>
        <v>0</v>
      </c>
      <c r="Z36" s="148"/>
      <c r="AA36" s="148">
        <f>_xlfn.IFNA(VLOOKUP(CONCATENATE($AA$5,$B36,$C36),'SER2'!$A$6:$M$234,13,FALSE),0)</f>
        <v>0</v>
      </c>
      <c r="AB36" s="148"/>
      <c r="AC36" s="148"/>
      <c r="AD36" s="148">
        <f>_xlfn.IFNA(VLOOKUP(CONCATENATE($AD$5,$B36,$C36),'ESP2'!$A$6:$M$125,13,FALSE),0)</f>
        <v>0</v>
      </c>
      <c r="AE36" s="148">
        <f>_xlfn.IFNA(VLOOKUP(CONCATENATE($AE$5,$B36,$C36),'ESP2'!$A$6:$M$125,13,FALSE),0)</f>
        <v>0</v>
      </c>
      <c r="AF36" s="148">
        <f>_xlfn.IFNA(VLOOKUP(CONCATENATE($AF$5,$B36,$C36),'ESP2'!$A$6:$M$125,13,FALSE),0)</f>
        <v>0</v>
      </c>
      <c r="AG36" s="148">
        <f>_xlfn.IFNA(VLOOKUP(CONCATENATE($AG$5,$B36,$C36),CAPE!$A$6:$M$133,13,FALSE),0)</f>
        <v>0</v>
      </c>
      <c r="AH36" s="148">
        <f>_xlfn.IFNA(VLOOKUP(CONCATENATE($AH$5,$B36,$C36),CAPE!$A$6:$M$133,13,FALSE),0)</f>
        <v>0</v>
      </c>
      <c r="AI36" s="148">
        <f>_xlfn.IFNA(VLOOKUP(CONCATENATE($AI$5,$B36,$C36),'OG1'!$A$8:$M$942,13,FALSE),0)</f>
        <v>0</v>
      </c>
      <c r="AJ36" s="148">
        <f>_xlfn.IFNA(VLOOKUP(CONCATENATE($AJ$5,$B36,$C36),'OG1'!$A$8:$M$942,13,FALSE),0)</f>
        <v>0</v>
      </c>
      <c r="AK36" s="148">
        <f>_xlfn.IFNA(VLOOKUP(CONCATENATE($AK$5,$B36,$C36),'DRY1'!$A$8:$M$943,13,FALSE),0)</f>
        <v>0</v>
      </c>
      <c r="AL36" s="148">
        <f>_xlfn.IFNA(VLOOKUP(CONCATENATE($AL$5,$B36,$C36),'DRY1'!$A$8:$M$943,13,FALSE),0)</f>
        <v>0</v>
      </c>
      <c r="AM36" s="148">
        <f>_xlfn.IFNA(VLOOKUP(CONCATENATE($AM$5,$B36,$C36),'BAL3'!$A$6:$M$135,13,FALSE),0)</f>
        <v>0</v>
      </c>
      <c r="AN36" s="148">
        <f>_xlfn.IFNA(VLOOKUP(CONCATENATE($AN$5,$B36,$C36),'BAL3'!$A$6:$M$135,13,FALSE),0)</f>
        <v>0</v>
      </c>
      <c r="AO36" s="148">
        <f>_xlfn.IFNA(VLOOKUP(CONCATENATE($AO$5,$B36,$C36),'OG2'!$A$6:$M$499,13,FALSE),0)</f>
        <v>0</v>
      </c>
      <c r="AP36" s="148">
        <f>_xlfn.IFNA(VLOOKUP(CONCATENATE($AP$5,$B36,$C36),'OG2'!$A$6:$M$499,13,FALSE),0)</f>
        <v>0</v>
      </c>
      <c r="AQ36" s="148">
        <f>_xlfn.IFNA(VLOOKUP(CONCATENATE($AQ$5,$B36,$C36),SC!$A$6:$M$500,13,FALSE),0)</f>
        <v>0</v>
      </c>
      <c r="AR36" s="148">
        <f>_xlfn.IFNA(VLOOKUP(CONCATENATE($AR$5,$B36,$C36),SC!$A$6:$M$500,13,FALSE),0)</f>
        <v>0</v>
      </c>
      <c r="AS36" s="148">
        <f>_xlfn.IFNA(VLOOKUP(CONCATENATE($AS$5,$B36,$C36),SCSAT!$A$6:$M$528,13,FALSE),0)</f>
        <v>0</v>
      </c>
      <c r="AT36" s="148">
        <f>_xlfn.IFNA(VLOOKUP(CONCATENATE($AT$5,$B36,$C36),SCSAT!$A$6:$M$528,13,FALSE),0)</f>
        <v>0</v>
      </c>
      <c r="AU36" s="148">
        <f>_xlfn.IFNA(VLOOKUP(CONCATENATE($AU$5,$B36,$C36),SCSUN!$A$6:$M$500,13,FALSE),0)</f>
        <v>0</v>
      </c>
      <c r="AV36" s="148">
        <f>_xlfn.IFNA(VLOOKUP(CONCATENATE($AV$5,$B36,$C36),SCSUN!$A$6:$M$500,13,FALSE),0)</f>
        <v>0</v>
      </c>
      <c r="AW36" s="148">
        <f>_xlfn.IFNA(VLOOKUP(CONCATENATE($AW$5,$B36,$C36),'DRY2'!$A$6:$M$500,13,FALSE),0)</f>
        <v>0</v>
      </c>
      <c r="AX36" s="148">
        <f>_xlfn.IFNA(VLOOKUP(CONCATENATE($AX$5,$B36,$C36),'ESP3'!$A$6:$M$500,13,FALSE),0)</f>
        <v>0</v>
      </c>
      <c r="AY36" s="148">
        <f>_xlfn.IFNA(VLOOKUP(CONCATENATE($AY$5,$B36,$C36),SC!$A$6:$M$500,13,FALSE),0)</f>
        <v>0</v>
      </c>
      <c r="AZ36" s="148"/>
      <c r="BA36" s="148">
        <f>_xlfn.IFNA(VLOOKUP(CONCATENATE($BA$5,$B36,$C36),SCSAT!$A$6:$M$528,13,FALSE),0)</f>
        <v>0</v>
      </c>
      <c r="BB36" s="148"/>
      <c r="BC36" s="148">
        <f>_xlfn.IFNA(VLOOKUP(CONCATENATE($BC$5,$B36,$C36),SCSUN!$A$6:$M$500,13,FALSE),0)</f>
        <v>0</v>
      </c>
      <c r="BD36" s="148">
        <f>_xlfn.IFNA(VLOOKUP(CONCATENATE($BD$5,$B36,$C36),'MUR2'!$A$6:$M$60,13,FALSE),0)</f>
        <v>0</v>
      </c>
      <c r="BE36" s="148">
        <f>_xlfn.IFNA(VLOOKUP(CONCATENATE($BE$5,$B36,$C36),'MUR2'!$A$6:$M$100,13,FALSE),0)</f>
        <v>0</v>
      </c>
      <c r="BF36" s="148">
        <f>_xlfn.IFNA(VLOOKUP(CONCATENATE($BF$5,$B36,$C36),FEST!$A$6:$M$135,13,FALSE),0)</f>
        <v>0</v>
      </c>
      <c r="BG36" s="148">
        <f>_xlfn.IFNA(VLOOKUP(CONCATENATE($BG$5,$B36,$C36),FEST!$A$6:$M$133,13,FALSE),0)</f>
        <v>0</v>
      </c>
      <c r="BH36" s="148">
        <f>_xlfn.IFNA(VLOOKUP(CONCATENATE($BH$5,$B36,$C36),'DAR2'!$A$6:$M$133,13,FALSE),0)</f>
        <v>0</v>
      </c>
      <c r="BI36" s="148">
        <f>_xlfn.IFNA(VLOOKUP(CONCATENATE($BI$5,$B36,$C36),'CAP2'!$A$6:$M$135,13,FALSE),0)</f>
        <v>0</v>
      </c>
      <c r="BJ36" s="148">
        <f>_xlfn.IFNA(VLOOKUP(CONCATENATE($BJ$5,$B36,$C36),'OG3'!$A$6:$M$119,13,FALSE),0)</f>
        <v>0</v>
      </c>
      <c r="BK36" s="148">
        <f>_xlfn.IFNA(VLOOKUP(CONCATENATE($BK$5,$B36,$C36),'OG3'!$A$6:$M$119,13,FALSE),0)</f>
        <v>0</v>
      </c>
      <c r="BL36" s="148"/>
      <c r="BM36" s="148"/>
      <c r="BN36" s="148"/>
      <c r="BO36" s="354"/>
      <c r="BP36" s="353"/>
      <c r="BQ36" s="355"/>
      <c r="BR36" s="355"/>
      <c r="BS36" s="355"/>
      <c r="BT36" s="355"/>
      <c r="BU36" s="355"/>
      <c r="BV36" s="133"/>
    </row>
    <row r="37" spans="1:74" x14ac:dyDescent="0.25">
      <c r="A37" s="774"/>
      <c r="B37" s="142"/>
      <c r="C37" s="149"/>
      <c r="D37" s="149"/>
      <c r="E37" s="149"/>
      <c r="F37" s="150"/>
      <c r="G37" s="301"/>
      <c r="H37" s="144"/>
      <c r="I37" s="145"/>
      <c r="J37" s="146"/>
      <c r="K37" s="147">
        <f>_xlfn.IFNA(VLOOKUP(CONCATENATE($K$5,$B37,$C37),'ESP1'!$A$6:$M$500,13,FALSE),0)</f>
        <v>0</v>
      </c>
      <c r="L37" s="148">
        <f>_xlfn.IFNA(VLOOKUP(CONCATENATE($L$5,$B37,$C37),'ESP1'!$A$6:$M$500,13,FALSE),0)</f>
        <v>0</v>
      </c>
      <c r="M37" s="148"/>
      <c r="N37" s="148"/>
      <c r="O37" s="148">
        <f>_xlfn.IFNA(VLOOKUP(CONCATENATE($O$5,$B37,$C37),'MUR1'!$A$6:$M$133,13,FALSE),0)</f>
        <v>0</v>
      </c>
      <c r="P37" s="148"/>
      <c r="Q37" s="148"/>
      <c r="R37" s="148">
        <f>_xlfn.IFNA(VLOOKUP(CONCATENATE($R$5,$B37,$C37),'MUR1'!$A$6:$M$133,13,FALSE),0)</f>
        <v>0</v>
      </c>
      <c r="S37" s="148">
        <v>0</v>
      </c>
      <c r="T37" s="148">
        <v>0</v>
      </c>
      <c r="U37" s="148">
        <f>_xlfn.IFNA(VLOOKUP(CONCATENATE($U$5,$B37,$C37),CAPE!$A$6:$M$133,13,FALSE),0)</f>
        <v>0</v>
      </c>
      <c r="V37" s="148"/>
      <c r="W37" s="148">
        <f>_xlfn.IFNA(VLOOKUP(CONCATENATE($W$5,$B37,$C37),'DAR1'!$A$6:$M$133,13,FALSE),0)</f>
        <v>0</v>
      </c>
      <c r="X37" s="148"/>
      <c r="Y37" s="148">
        <f>_xlfn.IFNA(VLOOKUP(CONCATENATE($Y$5,$B37,$C37),'SER2'!$A$6:$M$167,13,FALSE),0)</f>
        <v>0</v>
      </c>
      <c r="Z37" s="148"/>
      <c r="AA37" s="148">
        <f>_xlfn.IFNA(VLOOKUP(CONCATENATE($AA$5,$B37,$C37),'SER2'!$A$6:$M$234,13,FALSE),0)</f>
        <v>0</v>
      </c>
      <c r="AB37" s="148"/>
      <c r="AC37" s="148"/>
      <c r="AD37" s="148">
        <f>_xlfn.IFNA(VLOOKUP(CONCATENATE($AD$5,$B37,$C37),'ESP2'!$A$6:$M$125,13,FALSE),0)</f>
        <v>0</v>
      </c>
      <c r="AE37" s="148">
        <f>_xlfn.IFNA(VLOOKUP(CONCATENATE($AE$5,$B37,$C37),'ESP2'!$A$6:$M$125,13,FALSE),0)</f>
        <v>0</v>
      </c>
      <c r="AF37" s="148">
        <f>_xlfn.IFNA(VLOOKUP(CONCATENATE($AF$5,$B37,$C37),'ESP2'!$A$6:$M$125,13,FALSE),0)</f>
        <v>0</v>
      </c>
      <c r="AG37" s="148">
        <f>_xlfn.IFNA(VLOOKUP(CONCATENATE($AG$5,$B37,$C37),CAPE!$A$6:$M$133,13,FALSE),0)</f>
        <v>0</v>
      </c>
      <c r="AH37" s="148">
        <f>_xlfn.IFNA(VLOOKUP(CONCATENATE($AH$5,$B37,$C37),CAPE!$A$6:$M$133,13,FALSE),0)</f>
        <v>0</v>
      </c>
      <c r="AI37" s="148">
        <f>_xlfn.IFNA(VLOOKUP(CONCATENATE($AI$5,$B37,$C37),'OG1'!$A$8:$M$942,13,FALSE),0)</f>
        <v>0</v>
      </c>
      <c r="AJ37" s="148">
        <f>_xlfn.IFNA(VLOOKUP(CONCATENATE($AJ$5,$B37,$C37),'OG1'!$A$8:$M$942,13,FALSE),0)</f>
        <v>0</v>
      </c>
      <c r="AK37" s="148">
        <f>_xlfn.IFNA(VLOOKUP(CONCATENATE($AK$5,$B37,$C37),'DRY1'!$A$8:$M$943,13,FALSE),0)</f>
        <v>0</v>
      </c>
      <c r="AL37" s="148">
        <f>_xlfn.IFNA(VLOOKUP(CONCATENATE($AL$5,$B37,$C37),'DRY1'!$A$8:$M$943,13,FALSE),0)</f>
        <v>0</v>
      </c>
      <c r="AM37" s="148">
        <f>_xlfn.IFNA(VLOOKUP(CONCATENATE($AM$5,$B37,$C37),'BAL3'!$A$6:$M$135,13,FALSE),0)</f>
        <v>0</v>
      </c>
      <c r="AN37" s="148">
        <f>_xlfn.IFNA(VLOOKUP(CONCATENATE($AN$5,$B37,$C37),'BAL3'!$A$6:$M$135,13,FALSE),0)</f>
        <v>0</v>
      </c>
      <c r="AO37" s="148">
        <f>_xlfn.IFNA(VLOOKUP(CONCATENATE($AO$5,$B37,$C37),'OG2'!$A$6:$M$499,13,FALSE),0)</f>
        <v>0</v>
      </c>
      <c r="AP37" s="148">
        <f>_xlfn.IFNA(VLOOKUP(CONCATENATE($AP$5,$B37,$C37),'OG2'!$A$6:$M$499,13,FALSE),0)</f>
        <v>0</v>
      </c>
      <c r="AQ37" s="148">
        <f>_xlfn.IFNA(VLOOKUP(CONCATENATE($AQ$5,$B37,$C37),SC!$A$6:$M$500,13,FALSE),0)</f>
        <v>0</v>
      </c>
      <c r="AR37" s="148">
        <f>_xlfn.IFNA(VLOOKUP(CONCATENATE($AR$5,$B37,$C37),SC!$A$6:$M$500,13,FALSE),0)</f>
        <v>0</v>
      </c>
      <c r="AS37" s="148">
        <f>_xlfn.IFNA(VLOOKUP(CONCATENATE($AS$5,$B37,$C37),SCSAT!$A$6:$M$528,13,FALSE),0)</f>
        <v>0</v>
      </c>
      <c r="AT37" s="148"/>
      <c r="AU37" s="148">
        <f>_xlfn.IFNA(VLOOKUP(CONCATENATE($AU$5,$B37,$C37),SCSUN!$A$6:$M$500,13,FALSE),0)</f>
        <v>0</v>
      </c>
      <c r="AV37" s="148">
        <f>_xlfn.IFNA(VLOOKUP(CONCATENATE($AV$5,$B37,$C37),SCSUN!$A$6:$M$500,13,FALSE),0)</f>
        <v>0</v>
      </c>
      <c r="AW37" s="148">
        <f>_xlfn.IFNA(VLOOKUP(CONCATENATE($AW$5,$B37,$C37),'DRY2'!$A$6:$M$500,13,FALSE),0)</f>
        <v>0</v>
      </c>
      <c r="AX37" s="148">
        <f>_xlfn.IFNA(VLOOKUP(CONCATENATE($AX$5,$B37,$C37),'ESP3'!$A$6:$M$500,13,FALSE),0)</f>
        <v>0</v>
      </c>
      <c r="AY37" s="148">
        <f>_xlfn.IFNA(VLOOKUP(CONCATENATE($AY$5,$B37,$C37),SC!$A$6:$M$500,13,FALSE),0)</f>
        <v>0</v>
      </c>
      <c r="AZ37" s="148"/>
      <c r="BA37" s="148">
        <f>_xlfn.IFNA(VLOOKUP(CONCATENATE($BA$5,$B37,$C37),SCSAT!$A$6:$M$528,13,FALSE),0)</f>
        <v>0</v>
      </c>
      <c r="BB37" s="148"/>
      <c r="BC37" s="148">
        <f>_xlfn.IFNA(VLOOKUP(CONCATENATE($BC$5,$B37,$C37),SCSUN!$A$6:$M$500,13,FALSE),0)</f>
        <v>0</v>
      </c>
      <c r="BD37" s="148">
        <f>_xlfn.IFNA(VLOOKUP(CONCATENATE($BD$5,$B37,$C37),'MUR2'!$A$6:$M$60,13,FALSE),0)</f>
        <v>0</v>
      </c>
      <c r="BE37" s="148">
        <f>_xlfn.IFNA(VLOOKUP(CONCATENATE($BE$5,$B37,$C37),'MUR2'!$A$6:$M$100,13,FALSE),0)</f>
        <v>0</v>
      </c>
      <c r="BF37" s="148">
        <f>_xlfn.IFNA(VLOOKUP(CONCATENATE($BF$5,$B37,$C37),FEST!$A$6:$M$135,13,FALSE),0)</f>
        <v>0</v>
      </c>
      <c r="BG37" s="148">
        <f>_xlfn.IFNA(VLOOKUP(CONCATENATE($BG$5,$B37,$C37),FEST!$A$6:$M$133,13,FALSE),0)</f>
        <v>0</v>
      </c>
      <c r="BH37" s="148">
        <f>_xlfn.IFNA(VLOOKUP(CONCATENATE($BH$5,$B37,$C37),'DAR2'!$A$6:$M$133,13,FALSE),0)</f>
        <v>0</v>
      </c>
      <c r="BI37" s="148">
        <f>_xlfn.IFNA(VLOOKUP(CONCATENATE($BI$5,$B37,$C37),'CAP2'!$A$6:$M$135,13,FALSE),0)</f>
        <v>0</v>
      </c>
      <c r="BJ37" s="148">
        <f>_xlfn.IFNA(VLOOKUP(CONCATENATE($BJ$5,$B37,$C37),'OG3'!$A$6:$M$119,13,FALSE),0)</f>
        <v>0</v>
      </c>
      <c r="BK37" s="148">
        <f>_xlfn.IFNA(VLOOKUP(CONCATENATE($BK$5,$B37,$C37),'OG3'!$A$6:$M$119,13,FALSE),0)</f>
        <v>0</v>
      </c>
      <c r="BL37" s="148"/>
      <c r="BM37" s="148"/>
      <c r="BN37" s="148"/>
      <c r="BO37" s="354"/>
      <c r="BP37" s="353"/>
      <c r="BQ37" s="355"/>
      <c r="BR37" s="355"/>
      <c r="BS37" s="355"/>
      <c r="BT37" s="355"/>
      <c r="BU37" s="355"/>
      <c r="BV37" s="137"/>
    </row>
    <row r="38" spans="1:74" x14ac:dyDescent="0.25">
      <c r="A38" s="774"/>
      <c r="B38" s="142"/>
      <c r="C38" s="149"/>
      <c r="D38" s="149"/>
      <c r="E38" s="149"/>
      <c r="F38" s="150"/>
      <c r="G38" s="301"/>
      <c r="H38" s="144"/>
      <c r="I38" s="145"/>
      <c r="J38" s="146"/>
      <c r="K38" s="147">
        <f>_xlfn.IFNA(VLOOKUP(CONCATENATE($K$5,$B38,$C38),'ESP1'!$A$6:$M$500,13,FALSE),0)</f>
        <v>0</v>
      </c>
      <c r="L38" s="148">
        <f>_xlfn.IFNA(VLOOKUP(CONCATENATE($L$5,$B38,$C38),'ESP1'!$A$6:$M$500,13,FALSE),0)</f>
        <v>0</v>
      </c>
      <c r="M38" s="148"/>
      <c r="N38" s="148"/>
      <c r="O38" s="148">
        <f>_xlfn.IFNA(VLOOKUP(CONCATENATE($O$5,$B38,$C38),'MUR1'!$A$6:$M$133,13,FALSE),0)</f>
        <v>0</v>
      </c>
      <c r="P38" s="148"/>
      <c r="Q38" s="148"/>
      <c r="R38" s="148">
        <f>_xlfn.IFNA(VLOOKUP(CONCATENATE($R$5,$B38,$C38),'MUR1'!$A$6:$M$133,13,FALSE),0)</f>
        <v>0</v>
      </c>
      <c r="S38" s="148">
        <v>0</v>
      </c>
      <c r="T38" s="148">
        <v>0</v>
      </c>
      <c r="U38" s="148">
        <f>_xlfn.IFNA(VLOOKUP(CONCATENATE($U$5,$B38,$C38),CAPE!$A$6:$M$133,13,FALSE),0)</f>
        <v>0</v>
      </c>
      <c r="V38" s="148"/>
      <c r="W38" s="148">
        <f>_xlfn.IFNA(VLOOKUP(CONCATENATE($W$5,$B38,$C38),'DAR1'!$A$6:$M$133,13,FALSE),0)</f>
        <v>0</v>
      </c>
      <c r="X38" s="148"/>
      <c r="Y38" s="148">
        <f>_xlfn.IFNA(VLOOKUP(CONCATENATE($Y$5,$B38,$C38),'SER2'!$A$6:$M$167,13,FALSE),0)</f>
        <v>0</v>
      </c>
      <c r="Z38" s="148"/>
      <c r="AA38" s="148">
        <f>_xlfn.IFNA(VLOOKUP(CONCATENATE($AA$5,$B38,$C38),'SER2'!$A$6:$M$234,13,FALSE),0)</f>
        <v>0</v>
      </c>
      <c r="AB38" s="148"/>
      <c r="AC38" s="148"/>
      <c r="AD38" s="148">
        <f>_xlfn.IFNA(VLOOKUP(CONCATENATE($AD$5,$B38,$C38),'ESP2'!$A$6:$M$125,13,FALSE),0)</f>
        <v>0</v>
      </c>
      <c r="AE38" s="148">
        <f>_xlfn.IFNA(VLOOKUP(CONCATENATE($AE$5,$B38,$C38),'ESP2'!$A$6:$M$125,13,FALSE),0)</f>
        <v>0</v>
      </c>
      <c r="AF38" s="148">
        <f>_xlfn.IFNA(VLOOKUP(CONCATENATE($AF$5,$B38,$C38),'ESP2'!$A$6:$M$125,13,FALSE),0)</f>
        <v>0</v>
      </c>
      <c r="AG38" s="148">
        <f>_xlfn.IFNA(VLOOKUP(CONCATENATE($AG$5,$B38,$C38),CAPE!$A$6:$M$133,13,FALSE),0)</f>
        <v>0</v>
      </c>
      <c r="AH38" s="148">
        <f>_xlfn.IFNA(VLOOKUP(CONCATENATE($AH$5,$B38,$C38),CAPE!$A$6:$M$133,13,FALSE),0)</f>
        <v>0</v>
      </c>
      <c r="AI38" s="148">
        <f>_xlfn.IFNA(VLOOKUP(CONCATENATE($AI$5,$B38,$C38),'OG1'!$A$8:$M$942,13,FALSE),0)</f>
        <v>0</v>
      </c>
      <c r="AJ38" s="148">
        <f>_xlfn.IFNA(VLOOKUP(CONCATENATE($AJ$5,$B38,$C38),'OG1'!$A$8:$M$942,13,FALSE),0)</f>
        <v>0</v>
      </c>
      <c r="AK38" s="148">
        <f>_xlfn.IFNA(VLOOKUP(CONCATENATE($AK$5,$B38,$C38),'DRY1'!$A$8:$M$943,13,FALSE),0)</f>
        <v>0</v>
      </c>
      <c r="AL38" s="148">
        <f>_xlfn.IFNA(VLOOKUP(CONCATENATE($AL$5,$B38,$C38),'DRY1'!$A$8:$M$943,13,FALSE),0)</f>
        <v>0</v>
      </c>
      <c r="AM38" s="148">
        <f>_xlfn.IFNA(VLOOKUP(CONCATENATE($AM$5,$B38,$C38),'BAL3'!$A$6:$M$135,13,FALSE),0)</f>
        <v>0</v>
      </c>
      <c r="AN38" s="148">
        <f>_xlfn.IFNA(VLOOKUP(CONCATENATE($AN$5,$B38,$C38),'BAL3'!$A$6:$M$135,13,FALSE),0)</f>
        <v>0</v>
      </c>
      <c r="AO38" s="148">
        <f>_xlfn.IFNA(VLOOKUP(CONCATENATE($AO$5,$B38,$C38),'OG2'!$A$6:$M$499,13,FALSE),0)</f>
        <v>0</v>
      </c>
      <c r="AP38" s="148">
        <f>_xlfn.IFNA(VLOOKUP(CONCATENATE($AP$5,$B38,$C38),'OG2'!$A$6:$M$499,13,FALSE),0)</f>
        <v>0</v>
      </c>
      <c r="AQ38" s="148">
        <f>_xlfn.IFNA(VLOOKUP(CONCATENATE($AQ$5,$B38,$C38),SC!$A$6:$M$500,13,FALSE),0)</f>
        <v>0</v>
      </c>
      <c r="AR38" s="148">
        <f>_xlfn.IFNA(VLOOKUP(CONCATENATE($AR$5,$B38,$C38),SC!$A$6:$M$500,13,FALSE),0)</f>
        <v>0</v>
      </c>
      <c r="AS38" s="148">
        <f>_xlfn.IFNA(VLOOKUP(CONCATENATE($AS$5,$B38,$C38),SCSAT!$A$6:$M$528,13,FALSE),0)</f>
        <v>0</v>
      </c>
      <c r="AT38" s="148"/>
      <c r="AU38" s="148">
        <f>_xlfn.IFNA(VLOOKUP(CONCATENATE($AU$5,$B38,$C38),SCSUN!$A$6:$M$500,13,FALSE),0)</f>
        <v>0</v>
      </c>
      <c r="AV38" s="148">
        <f>_xlfn.IFNA(VLOOKUP(CONCATENATE($AV$5,$B38,$C38),SCSUN!$A$6:$M$500,13,FALSE),0)</f>
        <v>0</v>
      </c>
      <c r="AW38" s="148">
        <f>_xlfn.IFNA(VLOOKUP(CONCATENATE($AW$5,$B38,$C38),'DRY2'!$A$6:$M$500,13,FALSE),0)</f>
        <v>0</v>
      </c>
      <c r="AX38" s="148">
        <f>_xlfn.IFNA(VLOOKUP(CONCATENATE($AX$5,$B38,$C38),'ESP3'!$A$6:$M$500,13,FALSE),0)</f>
        <v>0</v>
      </c>
      <c r="AY38" s="148">
        <f>_xlfn.IFNA(VLOOKUP(CONCATENATE($AY$5,$B38,$C38),SC!$A$6:$M$500,13,FALSE),0)</f>
        <v>0</v>
      </c>
      <c r="AZ38" s="148"/>
      <c r="BA38" s="148">
        <f>_xlfn.IFNA(VLOOKUP(CONCATENATE($BA$5,$B38,$C38),SCSAT!$A$6:$M$528,13,FALSE),0)</f>
        <v>0</v>
      </c>
      <c r="BB38" s="148"/>
      <c r="BC38" s="148">
        <f>_xlfn.IFNA(VLOOKUP(CONCATENATE($BC$5,$B38,$C38),SCSUN!$A$6:$M$500,13,FALSE),0)</f>
        <v>0</v>
      </c>
      <c r="BD38" s="148">
        <f>_xlfn.IFNA(VLOOKUP(CONCATENATE($BD$5,$B38,$C38),'MUR2'!$A$6:$M$60,13,FALSE),0)</f>
        <v>0</v>
      </c>
      <c r="BE38" s="148">
        <f>_xlfn.IFNA(VLOOKUP(CONCATENATE($BE$5,$B38,$C38),'MUR2'!$A$6:$M$100,13,FALSE),0)</f>
        <v>0</v>
      </c>
      <c r="BF38" s="148">
        <f>_xlfn.IFNA(VLOOKUP(CONCATENATE($BF$5,$B38,$C38),FEST!$A$6:$M$135,13,FALSE),0)</f>
        <v>0</v>
      </c>
      <c r="BG38" s="148">
        <f>_xlfn.IFNA(VLOOKUP(CONCATENATE($BG$5,$B38,$C38),FEST!$A$6:$M$133,13,FALSE),0)</f>
        <v>0</v>
      </c>
      <c r="BH38" s="148">
        <f>_xlfn.IFNA(VLOOKUP(CONCATENATE($BH$5,$B38,$C38),'DAR2'!$A$6:$M$133,13,FALSE),0)</f>
        <v>0</v>
      </c>
      <c r="BI38" s="148">
        <f>_xlfn.IFNA(VLOOKUP(CONCATENATE($BI$5,$B38,$C38),'CAP2'!$A$6:$M$135,13,FALSE),0)</f>
        <v>0</v>
      </c>
      <c r="BJ38" s="148">
        <f>_xlfn.IFNA(VLOOKUP(CONCATENATE($BJ$5,$B38,$C38),'OG3'!$A$6:$M$119,13,FALSE),0)</f>
        <v>0</v>
      </c>
      <c r="BK38" s="148">
        <f>_xlfn.IFNA(VLOOKUP(CONCATENATE($BK$5,$B38,$C38),'OG3'!$A$6:$M$119,13,FALSE),0)</f>
        <v>0</v>
      </c>
      <c r="BL38" s="148"/>
      <c r="BM38" s="148"/>
      <c r="BN38" s="148"/>
      <c r="BO38" s="354"/>
      <c r="BP38" s="353"/>
      <c r="BQ38" s="355"/>
      <c r="BR38" s="355"/>
      <c r="BS38" s="355"/>
      <c r="BT38" s="355"/>
      <c r="BU38" s="355"/>
      <c r="BV38" s="137"/>
    </row>
    <row r="39" spans="1:74" x14ac:dyDescent="0.25">
      <c r="A39" s="774"/>
      <c r="B39" s="142"/>
      <c r="C39" s="149"/>
      <c r="D39" s="149"/>
      <c r="E39" s="149"/>
      <c r="F39" s="150"/>
      <c r="G39" s="301"/>
      <c r="H39" s="144"/>
      <c r="I39" s="145"/>
      <c r="J39" s="146"/>
      <c r="K39" s="147">
        <f>_xlfn.IFNA(VLOOKUP(CONCATENATE($K$5,$B39,$C39),'ESP1'!$A$6:$M$500,13,FALSE),0)</f>
        <v>0</v>
      </c>
      <c r="L39" s="148">
        <f>_xlfn.IFNA(VLOOKUP(CONCATENATE($L$5,$B39,$C39),'ESP1'!$A$6:$M$500,13,FALSE),0)</f>
        <v>0</v>
      </c>
      <c r="M39" s="148"/>
      <c r="N39" s="148"/>
      <c r="O39" s="148">
        <f>_xlfn.IFNA(VLOOKUP(CONCATENATE($O$5,$B39,$C39),'MUR1'!$A$6:$M$133,13,FALSE),0)</f>
        <v>0</v>
      </c>
      <c r="P39" s="148"/>
      <c r="Q39" s="148"/>
      <c r="R39" s="148">
        <f>_xlfn.IFNA(VLOOKUP(CONCATENATE($R$5,$B39,$C39),'MUR1'!$A$6:$M$133,13,FALSE),0)</f>
        <v>0</v>
      </c>
      <c r="S39" s="148">
        <v>0</v>
      </c>
      <c r="T39" s="148">
        <v>0</v>
      </c>
      <c r="U39" s="148">
        <f>_xlfn.IFNA(VLOOKUP(CONCATENATE($U$5,$B39,$C39),CAPE!$A$6:$M$133,13,FALSE),0)</f>
        <v>0</v>
      </c>
      <c r="V39" s="148"/>
      <c r="W39" s="148">
        <f>_xlfn.IFNA(VLOOKUP(CONCATENATE($W$5,$B39,$C39),'DAR1'!$A$6:$M$133,13,FALSE),0)</f>
        <v>0</v>
      </c>
      <c r="X39" s="148"/>
      <c r="Y39" s="148">
        <f>_xlfn.IFNA(VLOOKUP(CONCATENATE($Y$5,$B39,$C39),'SER2'!$A$6:$M$167,13,FALSE),0)</f>
        <v>0</v>
      </c>
      <c r="Z39" s="148"/>
      <c r="AA39" s="148">
        <f>_xlfn.IFNA(VLOOKUP(CONCATENATE($AA$5,$B39,$C39),'SER2'!$A$6:$M$234,13,FALSE),0)</f>
        <v>0</v>
      </c>
      <c r="AB39" s="148"/>
      <c r="AC39" s="148"/>
      <c r="AD39" s="148">
        <f>_xlfn.IFNA(VLOOKUP(CONCATENATE($AD$5,$B39,$C39),'ESP2'!$A$6:$M$125,13,FALSE),0)</f>
        <v>0</v>
      </c>
      <c r="AE39" s="148">
        <f>_xlfn.IFNA(VLOOKUP(CONCATENATE($AE$5,$B39,$C39),'ESP2'!$A$6:$M$125,13,FALSE),0)</f>
        <v>0</v>
      </c>
      <c r="AF39" s="148">
        <f>_xlfn.IFNA(VLOOKUP(CONCATENATE($AF$5,$B39,$C39),'ESP2'!$A$6:$M$125,13,FALSE),0)</f>
        <v>0</v>
      </c>
      <c r="AG39" s="148">
        <f>_xlfn.IFNA(VLOOKUP(CONCATENATE($AG$5,$B39,$C39),CAPE!$A$6:$M$133,13,FALSE),0)</f>
        <v>0</v>
      </c>
      <c r="AH39" s="148">
        <f>_xlfn.IFNA(VLOOKUP(CONCATENATE($AH$5,$B39,$C39),CAPE!$A$6:$M$133,13,FALSE),0)</f>
        <v>0</v>
      </c>
      <c r="AI39" s="148">
        <f>_xlfn.IFNA(VLOOKUP(CONCATENATE($AI$5,$B39,$C39),'OG1'!$A$8:$M$942,13,FALSE),0)</f>
        <v>0</v>
      </c>
      <c r="AJ39" s="148">
        <f>_xlfn.IFNA(VLOOKUP(CONCATENATE($AJ$5,$B39,$C39),'OG1'!$A$8:$M$942,13,FALSE),0)</f>
        <v>0</v>
      </c>
      <c r="AK39" s="148">
        <f>_xlfn.IFNA(VLOOKUP(CONCATENATE($AK$5,$B39,$C39),'DRY1'!$A$8:$M$943,13,FALSE),0)</f>
        <v>0</v>
      </c>
      <c r="AL39" s="148">
        <f>_xlfn.IFNA(VLOOKUP(CONCATENATE($AL$5,$B39,$C39),'DRY1'!$A$8:$M$943,13,FALSE),0)</f>
        <v>0</v>
      </c>
      <c r="AM39" s="148">
        <f>_xlfn.IFNA(VLOOKUP(CONCATENATE($AM$5,$B39,$C39),'BAL3'!$A$6:$M$135,13,FALSE),0)</f>
        <v>0</v>
      </c>
      <c r="AN39" s="148">
        <f>_xlfn.IFNA(VLOOKUP(CONCATENATE($AN$5,$B39,$C39),'BAL3'!$A$6:$M$135,13,FALSE),0)</f>
        <v>0</v>
      </c>
      <c r="AO39" s="148">
        <f>_xlfn.IFNA(VLOOKUP(CONCATENATE($AO$5,$B39,$C39),'OG2'!$A$6:$M$499,13,FALSE),0)</f>
        <v>0</v>
      </c>
      <c r="AP39" s="148">
        <f>_xlfn.IFNA(VLOOKUP(CONCATENATE($AP$5,$B39,$C39),'OG2'!$A$6:$M$499,13,FALSE),0)</f>
        <v>0</v>
      </c>
      <c r="AQ39" s="148">
        <f>_xlfn.IFNA(VLOOKUP(CONCATENATE($AQ$5,$B39,$C39),SC!$A$6:$M$500,13,FALSE),0)</f>
        <v>0</v>
      </c>
      <c r="AR39" s="148">
        <f>_xlfn.IFNA(VLOOKUP(CONCATENATE($AR$5,$B39,$C39),SC!$A$6:$M$500,13,FALSE),0)</f>
        <v>0</v>
      </c>
      <c r="AS39" s="148">
        <f>_xlfn.IFNA(VLOOKUP(CONCATENATE($AS$5,$B39,$C39),SCSAT!$A$6:$M$528,13,FALSE),0)</f>
        <v>0</v>
      </c>
      <c r="AT39" s="148"/>
      <c r="AU39" s="148"/>
      <c r="AV39" s="148">
        <f>_xlfn.IFNA(VLOOKUP(CONCATENATE($AV$5,$B39,$C39),SCSUN!$A$6:$M$500,13,FALSE),0)</f>
        <v>0</v>
      </c>
      <c r="AW39" s="148">
        <f>_xlfn.IFNA(VLOOKUP(CONCATENATE($AW$5,$B39,$C39),'DRY2'!$A$6:$M$500,13,FALSE),0)</f>
        <v>0</v>
      </c>
      <c r="AX39" s="148">
        <f>_xlfn.IFNA(VLOOKUP(CONCATENATE($AX$5,$B39,$C39),'ESP3'!$A$6:$M$500,13,FALSE),0)</f>
        <v>0</v>
      </c>
      <c r="AY39" s="148">
        <f>_xlfn.IFNA(VLOOKUP(CONCATENATE($AY$5,$B39,$C39),SC!$A$6:$M$500,13,FALSE),0)</f>
        <v>0</v>
      </c>
      <c r="AZ39" s="148"/>
      <c r="BA39" s="148">
        <f>_xlfn.IFNA(VLOOKUP(CONCATENATE($BA$5,$B39,$C39),SCSAT!$A$6:$M$528,13,FALSE),0)</f>
        <v>0</v>
      </c>
      <c r="BB39" s="148"/>
      <c r="BC39" s="148">
        <f>_xlfn.IFNA(VLOOKUP(CONCATENATE($BC$5,$B39,$C39),SCSUN!$A$6:$M$500,13,FALSE),0)</f>
        <v>0</v>
      </c>
      <c r="BD39" s="148">
        <f>_xlfn.IFNA(VLOOKUP(CONCATENATE($BD$5,$B39,$C39),'MUR2'!$A$6:$M$60,13,FALSE),0)</f>
        <v>0</v>
      </c>
      <c r="BE39" s="148">
        <f>_xlfn.IFNA(VLOOKUP(CONCATENATE($BE$5,$B39,$C39),'MUR2'!$A$6:$M$100,13,FALSE),0)</f>
        <v>0</v>
      </c>
      <c r="BF39" s="148">
        <f>_xlfn.IFNA(VLOOKUP(CONCATENATE($BF$5,$B39,$C39),FEST!$A$6:$M$135,13,FALSE),0)</f>
        <v>0</v>
      </c>
      <c r="BG39" s="148">
        <f>_xlfn.IFNA(VLOOKUP(CONCATENATE($BG$5,$B39,$C39),FEST!$A$6:$M$133,13,FALSE),0)</f>
        <v>0</v>
      </c>
      <c r="BH39" s="148">
        <f>_xlfn.IFNA(VLOOKUP(CONCATENATE($BH$5,$B39,$C39),'DAR2'!$A$6:$M$133,13,FALSE),0)</f>
        <v>0</v>
      </c>
      <c r="BI39" s="148">
        <f>_xlfn.IFNA(VLOOKUP(CONCATENATE($BI$5,$B39,$C39),'CAP2'!$A$6:$M$135,13,FALSE),0)</f>
        <v>0</v>
      </c>
      <c r="BJ39" s="148">
        <f>_xlfn.IFNA(VLOOKUP(CONCATENATE($BJ$5,$B39,$C39),'OG3'!$A$6:$M$119,13,FALSE),0)</f>
        <v>0</v>
      </c>
      <c r="BK39" s="148">
        <f>_xlfn.IFNA(VLOOKUP(CONCATENATE($BK$5,$B39,$C39),'OG3'!$A$6:$M$119,13,FALSE),0)</f>
        <v>0</v>
      </c>
      <c r="BL39" s="148"/>
      <c r="BM39" s="148"/>
      <c r="BN39" s="148"/>
      <c r="BO39" s="354"/>
      <c r="BP39" s="353"/>
      <c r="BQ39" s="355"/>
      <c r="BR39" s="355"/>
      <c r="BS39" s="355"/>
      <c r="BT39" s="355"/>
      <c r="BU39" s="355"/>
      <c r="BV39" s="137"/>
    </row>
    <row r="40" spans="1:74" x14ac:dyDescent="0.25">
      <c r="A40" s="774"/>
      <c r="B40" s="142"/>
      <c r="C40" s="149"/>
      <c r="D40" s="149"/>
      <c r="E40" s="149"/>
      <c r="F40" s="150"/>
      <c r="G40" s="301"/>
      <c r="H40" s="144"/>
      <c r="I40" s="145"/>
      <c r="J40" s="146"/>
      <c r="K40" s="147">
        <f>_xlfn.IFNA(VLOOKUP(CONCATENATE($K$5,$B40,$C40),'ESP1'!$A$6:$M$500,13,FALSE),0)</f>
        <v>0</v>
      </c>
      <c r="L40" s="148">
        <f>_xlfn.IFNA(VLOOKUP(CONCATENATE($L$5,$B40,$C40),'ESP1'!$A$6:$M$500,13,FALSE),0)</f>
        <v>0</v>
      </c>
      <c r="M40" s="148"/>
      <c r="N40" s="148"/>
      <c r="O40" s="148">
        <f>_xlfn.IFNA(VLOOKUP(CONCATENATE($O$5,$B40,$C40),'MUR1'!$A$6:$M$133,13,FALSE),0)</f>
        <v>0</v>
      </c>
      <c r="P40" s="148"/>
      <c r="Q40" s="148"/>
      <c r="R40" s="148">
        <f>_xlfn.IFNA(VLOOKUP(CONCATENATE($R$5,$B40,$C40),'MUR1'!$A$6:$M$133,13,FALSE),0)</f>
        <v>0</v>
      </c>
      <c r="S40" s="148">
        <v>0</v>
      </c>
      <c r="T40" s="148">
        <v>0</v>
      </c>
      <c r="U40" s="148">
        <f>_xlfn.IFNA(VLOOKUP(CONCATENATE($U$5,$B40,$C40),CAPE!$A$6:$M$133,13,FALSE),0)</f>
        <v>0</v>
      </c>
      <c r="V40" s="148"/>
      <c r="W40" s="148">
        <f>_xlfn.IFNA(VLOOKUP(CONCATENATE($W$5,$B40,$C40),'DAR1'!$A$6:$M$133,13,FALSE),0)</f>
        <v>0</v>
      </c>
      <c r="X40" s="148"/>
      <c r="Y40" s="148">
        <f>_xlfn.IFNA(VLOOKUP(CONCATENATE($Y$5,$B40,$C40),'SER2'!$A$6:$M$167,13,FALSE),0)</f>
        <v>0</v>
      </c>
      <c r="Z40" s="148"/>
      <c r="AA40" s="148">
        <f>_xlfn.IFNA(VLOOKUP(CONCATENATE($AA$5,$B40,$C40),'SER2'!$A$6:$M$234,13,FALSE),0)</f>
        <v>0</v>
      </c>
      <c r="AB40" s="148"/>
      <c r="AC40" s="148"/>
      <c r="AD40" s="148">
        <f>_xlfn.IFNA(VLOOKUP(CONCATENATE($AD$5,$B40,$C40),'ESP2'!$A$6:$M$125,13,FALSE),0)</f>
        <v>0</v>
      </c>
      <c r="AE40" s="148">
        <f>_xlfn.IFNA(VLOOKUP(CONCATENATE($AE$5,$B40,$C40),'ESP2'!$A$6:$M$125,13,FALSE),0)</f>
        <v>0</v>
      </c>
      <c r="AF40" s="148">
        <f>_xlfn.IFNA(VLOOKUP(CONCATENATE($AF$5,$B40,$C40),'ESP2'!$A$6:$M$125,13,FALSE),0)</f>
        <v>0</v>
      </c>
      <c r="AG40" s="148">
        <f>_xlfn.IFNA(VLOOKUP(CONCATENATE($AG$5,$B40,$C40),'SER1'!$A$6:$M$133,13,FALSE),0)</f>
        <v>0</v>
      </c>
      <c r="AH40" s="148"/>
      <c r="AI40" s="148">
        <f>_xlfn.IFNA(VLOOKUP(CONCATENATE($AI$5,$B40,$C40),'OG1'!$A$8:$M$942,13,FALSE),0)</f>
        <v>0</v>
      </c>
      <c r="AJ40" s="148">
        <f>_xlfn.IFNA(VLOOKUP(CONCATENATE($AJ$5,$B40,$C40),'OG1'!$A$8:$M$942,13,FALSE),0)</f>
        <v>0</v>
      </c>
      <c r="AK40" s="148">
        <f>_xlfn.IFNA(VLOOKUP(CONCATENATE($AK$5,$B40,$C40),'DRY1'!$A$8:$M$943,13,FALSE),0)</f>
        <v>0</v>
      </c>
      <c r="AL40" s="148">
        <f>_xlfn.IFNA(VLOOKUP(CONCATENATE($AL$5,$B40,$C40),'DRY1'!$A$8:$M$943,13,FALSE),0)</f>
        <v>0</v>
      </c>
      <c r="AM40" s="148">
        <f>_xlfn.IFNA(VLOOKUP(CONCATENATE($AM$5,$B40,$C40),'BAL3'!$A$6:$M$135,13,FALSE),0)</f>
        <v>0</v>
      </c>
      <c r="AN40" s="148">
        <f>_xlfn.IFNA(VLOOKUP(CONCATENATE($AN$5,$B40,$C40),'BAL3'!$A$6:$M$135,13,FALSE),0)</f>
        <v>0</v>
      </c>
      <c r="AO40" s="148">
        <f>_xlfn.IFNA(VLOOKUP(CONCATENATE($AO$5,$B40,$C40),'OG2'!$A$6:$M$499,13,FALSE),0)</f>
        <v>0</v>
      </c>
      <c r="AP40" s="148">
        <f>_xlfn.IFNA(VLOOKUP(CONCATENATE($AP$5,$B40,$C40),'OG2'!$A$6:$M$499,13,FALSE),0)</f>
        <v>0</v>
      </c>
      <c r="AQ40" s="148">
        <f>_xlfn.IFNA(VLOOKUP(CONCATENATE($AQ$5,$B40,$C40),SC!$A$6:$M$500,13,FALSE),0)</f>
        <v>0</v>
      </c>
      <c r="AR40" s="148">
        <f>_xlfn.IFNA(VLOOKUP(CONCATENATE($AR$5,$B40,$C40),SC!$A$6:$M$500,13,FALSE),0)</f>
        <v>0</v>
      </c>
      <c r="AS40" s="148">
        <f>_xlfn.IFNA(VLOOKUP(CONCATENATE($AS$5,$B40,$C40),SCSAT!$A$6:$M$528,13,FALSE),0)</f>
        <v>0</v>
      </c>
      <c r="AT40" s="148"/>
      <c r="AU40" s="148"/>
      <c r="AV40" s="148">
        <f>_xlfn.IFNA(VLOOKUP(CONCATENATE($AV$5,$B40,$C40),SCSUN!$A$6:$M$500,13,FALSE),0)</f>
        <v>0</v>
      </c>
      <c r="AW40" s="148">
        <f>_xlfn.IFNA(VLOOKUP(CONCATENATE($AW$5,$B40,$C40),'DRY2'!$A$6:$M$500,13,FALSE),0)</f>
        <v>0</v>
      </c>
      <c r="AX40" s="148">
        <f>_xlfn.IFNA(VLOOKUP(CONCATENATE($AX$5,$B40,$C40),'ESP3'!$A$6:$M$500,13,FALSE),0)</f>
        <v>0</v>
      </c>
      <c r="AY40" s="148">
        <f>_xlfn.IFNA(VLOOKUP(CONCATENATE($AY$5,$B40,$C40),SC!$A$6:$M$500,13,FALSE),0)</f>
        <v>0</v>
      </c>
      <c r="AZ40" s="148"/>
      <c r="BA40" s="148">
        <f>_xlfn.IFNA(VLOOKUP(CONCATENATE($BA$5,$B40,$C40),SCSAT!$A$6:$M$528,13,FALSE),0)</f>
        <v>0</v>
      </c>
      <c r="BB40" s="148"/>
      <c r="BC40" s="148">
        <f>_xlfn.IFNA(VLOOKUP(CONCATENATE($BC$5,$B40,$C40),SCSUN!$A$6:$M$500,13,FALSE),0)</f>
        <v>0</v>
      </c>
      <c r="BD40" s="148">
        <f>_xlfn.IFNA(VLOOKUP(CONCATENATE($BD$5,$B40,$C40),'MUR2'!$A$6:$M$60,13,FALSE),0)</f>
        <v>0</v>
      </c>
      <c r="BE40" s="148">
        <f>_xlfn.IFNA(VLOOKUP(CONCATENATE($BE$5,$B40,$C40),'MUR2'!$A$6:$M$100,13,FALSE),0)</f>
        <v>0</v>
      </c>
      <c r="BF40" s="148">
        <f>_xlfn.IFNA(VLOOKUP(CONCATENATE($BF$5,$B40,$C40),FEST!$A$6:$M$135,13,FALSE),0)</f>
        <v>0</v>
      </c>
      <c r="BG40" s="148">
        <f>_xlfn.IFNA(VLOOKUP(CONCATENATE($BG$5,$B40,$C40),FEST!$A$6:$M$133,13,FALSE),0)</f>
        <v>0</v>
      </c>
      <c r="BH40" s="148">
        <f>_xlfn.IFNA(VLOOKUP(CONCATENATE($BH$5,$B40,$C40),'DAR2'!$A$6:$M$133,13,FALSE),0)</f>
        <v>0</v>
      </c>
      <c r="BI40" s="148">
        <f>_xlfn.IFNA(VLOOKUP(CONCATENATE($BI$5,$B40,$C40),'CAP2'!$A$6:$M$135,13,FALSE),0)</f>
        <v>0</v>
      </c>
      <c r="BJ40" s="148">
        <f>_xlfn.IFNA(VLOOKUP(CONCATENATE($BJ$5,$B40,$C40),'OG3'!$A$6:$M$119,13,FALSE),0)</f>
        <v>0</v>
      </c>
      <c r="BK40" s="148">
        <f>_xlfn.IFNA(VLOOKUP(CONCATENATE($BK$5,$B40,$C40),'OG3'!$A$6:$M$119,13,FALSE),0)</f>
        <v>0</v>
      </c>
      <c r="BL40" s="148"/>
      <c r="BM40" s="148"/>
      <c r="BN40" s="148"/>
      <c r="BO40" s="354"/>
      <c r="BP40" s="353"/>
      <c r="BQ40" s="355"/>
      <c r="BR40" s="355"/>
      <c r="BS40" s="355"/>
      <c r="BT40" s="355"/>
      <c r="BU40" s="355"/>
      <c r="BV40" s="137"/>
    </row>
    <row r="41" spans="1:74" x14ac:dyDescent="0.25">
      <c r="A41" s="774"/>
      <c r="B41" s="142"/>
      <c r="C41" s="149"/>
      <c r="D41" s="149"/>
      <c r="E41" s="149"/>
      <c r="F41" s="150"/>
      <c r="G41" s="301"/>
      <c r="H41" s="144"/>
      <c r="I41" s="145"/>
      <c r="J41" s="146"/>
      <c r="K41" s="147">
        <f>_xlfn.IFNA(VLOOKUP(CONCATENATE($K$5,$B41,$C41),'ESP1'!$A$6:$M$500,13,FALSE),0)</f>
        <v>0</v>
      </c>
      <c r="L41" s="148">
        <f>_xlfn.IFNA(VLOOKUP(CONCATENATE($L$5,$B41,$C41),'ESP1'!$A$6:$M$500,13,FALSE),0)</f>
        <v>0</v>
      </c>
      <c r="M41" s="148"/>
      <c r="N41" s="148"/>
      <c r="O41" s="148">
        <f>_xlfn.IFNA(VLOOKUP(CONCATENATE($O$5,$B41,$C41),'MUR1'!$A$6:$M$133,13,FALSE),0)</f>
        <v>0</v>
      </c>
      <c r="P41" s="148"/>
      <c r="Q41" s="148"/>
      <c r="R41" s="148">
        <f>_xlfn.IFNA(VLOOKUP(CONCATENATE($R$5,$B41,$C41),'MUR1'!$A$6:$M$133,13,FALSE),0)</f>
        <v>0</v>
      </c>
      <c r="S41" s="148">
        <v>0</v>
      </c>
      <c r="T41" s="148">
        <v>0</v>
      </c>
      <c r="U41" s="148">
        <f>_xlfn.IFNA(VLOOKUP(CONCATENATE($U$5,$B41,$C41),CAPE!$A$6:$M$133,13,FALSE),0)</f>
        <v>0</v>
      </c>
      <c r="V41" s="148"/>
      <c r="W41" s="148">
        <f>_xlfn.IFNA(VLOOKUP(CONCATENATE($W$5,$B41,$C41),'DAR1'!$A$6:$M$133,13,FALSE),0)</f>
        <v>0</v>
      </c>
      <c r="X41" s="148"/>
      <c r="Y41" s="148">
        <f>_xlfn.IFNA(VLOOKUP(CONCATENATE($Y$5,$B41,$C41),'SER2'!$A$6:$M$167,13,FALSE),0)</f>
        <v>0</v>
      </c>
      <c r="Z41" s="148"/>
      <c r="AA41" s="148">
        <f>_xlfn.IFNA(VLOOKUP(CONCATENATE($AA$5,$B41,$C41),'SER2'!$A$6:$M$234,13,FALSE),0)</f>
        <v>0</v>
      </c>
      <c r="AB41" s="148"/>
      <c r="AC41" s="148"/>
      <c r="AD41" s="148">
        <f>_xlfn.IFNA(VLOOKUP(CONCATENATE($AD$5,$B41,$C41),'ESP2'!$A$6:$M$125,13,FALSE),0)</f>
        <v>0</v>
      </c>
      <c r="AE41" s="148">
        <f>_xlfn.IFNA(VLOOKUP(CONCATENATE($AE$5,$B41,$C41),'ESP2'!$A$6:$M$125,13,FALSE),0)</f>
        <v>0</v>
      </c>
      <c r="AF41" s="148">
        <f>_xlfn.IFNA(VLOOKUP(CONCATENATE($AF$5,$B41,$C41),'ESP2'!$A$6:$M$125,13,FALSE),0)</f>
        <v>0</v>
      </c>
      <c r="AG41" s="148">
        <f>_xlfn.IFNA(VLOOKUP(CONCATENATE($AG$5,$B41,$C41),'SER1'!$A$6:$M$133,13,FALSE),0)</f>
        <v>0</v>
      </c>
      <c r="AH41" s="148"/>
      <c r="AI41" s="148">
        <f>_xlfn.IFNA(VLOOKUP(CONCATENATE($AI$5,$B41,$C41),'OG1'!$A$8:$M$942,13,FALSE),0)</f>
        <v>0</v>
      </c>
      <c r="AJ41" s="148">
        <f>_xlfn.IFNA(VLOOKUP(CONCATENATE($AJ$5,$B41,$C41),'OG1'!$A$8:$M$942,13,FALSE),0)</f>
        <v>0</v>
      </c>
      <c r="AK41" s="148">
        <f>_xlfn.IFNA(VLOOKUP(CONCATENATE($AK$5,$B41,$C41),'DRY1'!$A$8:$M$943,13,FALSE),0)</f>
        <v>0</v>
      </c>
      <c r="AL41" s="148">
        <f>_xlfn.IFNA(VLOOKUP(CONCATENATE($AL$5,$B41,$C41),'DRY1'!$A$8:$M$943,13,FALSE),0)</f>
        <v>0</v>
      </c>
      <c r="AM41" s="148">
        <f>_xlfn.IFNA(VLOOKUP(CONCATENATE($AM$5,$B41,$C41),'BAL3'!$A$6:$M$135,13,FALSE),0)</f>
        <v>0</v>
      </c>
      <c r="AN41" s="148">
        <f>_xlfn.IFNA(VLOOKUP(CONCATENATE($AN$5,$B41,$C41),'BAL3'!$A$6:$M$135,13,FALSE),0)</f>
        <v>0</v>
      </c>
      <c r="AO41" s="148">
        <f>_xlfn.IFNA(VLOOKUP(CONCATENATE($AO$5,$B41,$C41),'OG2'!$A$6:$M$499,13,FALSE),0)</f>
        <v>0</v>
      </c>
      <c r="AP41" s="148">
        <f>_xlfn.IFNA(VLOOKUP(CONCATENATE($AP$5,$B41,$C41),'OG2'!$A$6:$M$499,13,FALSE),0)</f>
        <v>0</v>
      </c>
      <c r="AQ41" s="148">
        <f>_xlfn.IFNA(VLOOKUP(CONCATENATE($AQ$5,$B41,$C41),SC!$A$6:$M$500,13,FALSE),0)</f>
        <v>0</v>
      </c>
      <c r="AR41" s="148">
        <f>_xlfn.IFNA(VLOOKUP(CONCATENATE($AR$5,$B41,$C41),SC!$A$6:$M$500,13,FALSE),0)</f>
        <v>0</v>
      </c>
      <c r="AS41" s="148">
        <f>_xlfn.IFNA(VLOOKUP(CONCATENATE($AS$5,$B41,$C41),SCSAT!$A$6:$M$528,13,FALSE),0)</f>
        <v>0</v>
      </c>
      <c r="AT41" s="148"/>
      <c r="AU41" s="148"/>
      <c r="AV41" s="148">
        <f>_xlfn.IFNA(VLOOKUP(CONCATENATE($AV$5,$B41,$C41),SCSUN!$A$6:$M$500,13,FALSE),0)</f>
        <v>0</v>
      </c>
      <c r="AW41" s="148">
        <f>_xlfn.IFNA(VLOOKUP(CONCATENATE($AW$5,$B41,$C41),'DRY2'!$A$6:$M$500,13,FALSE),0)</f>
        <v>0</v>
      </c>
      <c r="AX41" s="148">
        <f>_xlfn.IFNA(VLOOKUP(CONCATENATE($AX$5,$B41,$C41),'ESP3'!$A$6:$M$500,13,FALSE),0)</f>
        <v>0</v>
      </c>
      <c r="AY41" s="148">
        <f>_xlfn.IFNA(VLOOKUP(CONCATENATE($AY$5,$B41,$C41),SC!$A$6:$M$500,13,FALSE),0)</f>
        <v>0</v>
      </c>
      <c r="AZ41" s="148"/>
      <c r="BA41" s="148">
        <f>_xlfn.IFNA(VLOOKUP(CONCATENATE($BA$5,$B41,$C41),SCSAT!$A$6:$M$528,13,FALSE),0)</f>
        <v>0</v>
      </c>
      <c r="BB41" s="148"/>
      <c r="BC41" s="148"/>
      <c r="BD41" s="148">
        <f>_xlfn.IFNA(VLOOKUP(CONCATENATE($BD$5,$B41,$C41),'MUR2'!$A$6:$M$60,13,FALSE),0)</f>
        <v>0</v>
      </c>
      <c r="BE41" s="148">
        <f>_xlfn.IFNA(VLOOKUP(CONCATENATE($BE$5,$B41,$C41),'MUR2'!$A$6:$M$100,13,FALSE),0)</f>
        <v>0</v>
      </c>
      <c r="BF41" s="148">
        <f>_xlfn.IFNA(VLOOKUP(CONCATENATE($BF$5,$B41,$C41),FEST!$A$6:$M$135,13,FALSE),0)</f>
        <v>0</v>
      </c>
      <c r="BG41" s="148">
        <f>_xlfn.IFNA(VLOOKUP(CONCATENATE($BG$5,$B41,$C41),FEST!$A$6:$M$133,13,FALSE),0)</f>
        <v>0</v>
      </c>
      <c r="BH41" s="148">
        <f>_xlfn.IFNA(VLOOKUP(CONCATENATE($BH$5,$B41,$C41),'DAR2'!$A$6:$M$133,13,FALSE),0)</f>
        <v>0</v>
      </c>
      <c r="BI41" s="148">
        <f>_xlfn.IFNA(VLOOKUP(CONCATENATE($BI$5,$B41,$C41),'CAP2'!$A$6:$M$135,13,FALSE),0)</f>
        <v>0</v>
      </c>
      <c r="BJ41" s="148">
        <f>_xlfn.IFNA(VLOOKUP(CONCATENATE($BJ$5,$B41,$C41),'OG3'!$A$6:$M$119,13,FALSE),0)</f>
        <v>0</v>
      </c>
      <c r="BK41" s="148">
        <f>_xlfn.IFNA(VLOOKUP(CONCATENATE($BK$5,$B41,$C41),'OG3'!$A$6:$M$119,13,FALSE),0)</f>
        <v>0</v>
      </c>
      <c r="BL41" s="148"/>
      <c r="BM41" s="148"/>
      <c r="BN41" s="148"/>
      <c r="BO41" s="354"/>
      <c r="BP41" s="353"/>
      <c r="BQ41" s="355"/>
      <c r="BR41" s="355"/>
      <c r="BS41" s="355"/>
      <c r="BT41" s="355"/>
      <c r="BU41" s="355"/>
      <c r="BV41" s="137"/>
    </row>
    <row r="42" spans="1:74" x14ac:dyDescent="0.25">
      <c r="A42" s="774"/>
      <c r="B42" s="142"/>
      <c r="C42" s="149"/>
      <c r="D42" s="149"/>
      <c r="E42" s="149"/>
      <c r="F42" s="150"/>
      <c r="G42" s="301"/>
      <c r="H42" s="144"/>
      <c r="I42" s="145"/>
      <c r="J42" s="146"/>
      <c r="K42" s="147">
        <f>_xlfn.IFNA(VLOOKUP(CONCATENATE($K$5,$B42,$C42),'ESP1'!$A$6:$M$500,13,FALSE),0)</f>
        <v>0</v>
      </c>
      <c r="L42" s="148">
        <f>_xlfn.IFNA(VLOOKUP(CONCATENATE($L$5,$B42,$C42),'ESP1'!$A$6:$M$500,13,FALSE),0)</f>
        <v>0</v>
      </c>
      <c r="M42" s="148"/>
      <c r="N42" s="148"/>
      <c r="O42" s="148">
        <f>_xlfn.IFNA(VLOOKUP(CONCATENATE($O$5,$B42,$C42),'MUR1'!$A$6:$M$133,13,FALSE),0)</f>
        <v>0</v>
      </c>
      <c r="P42" s="148"/>
      <c r="Q42" s="148"/>
      <c r="R42" s="148">
        <f>_xlfn.IFNA(VLOOKUP(CONCATENATE($R$5,$B42,$C42),'MUR1'!$A$6:$M$133,13,FALSE),0)</f>
        <v>0</v>
      </c>
      <c r="S42" s="148">
        <v>0</v>
      </c>
      <c r="T42" s="148">
        <v>0</v>
      </c>
      <c r="U42" s="148">
        <f>_xlfn.IFNA(VLOOKUP(CONCATENATE($U$5,$B42,$C42),CAPE!$A$6:$M$133,13,FALSE),0)</f>
        <v>0</v>
      </c>
      <c r="V42" s="148"/>
      <c r="W42" s="148">
        <f>_xlfn.IFNA(VLOOKUP(CONCATENATE($W$5,$B42,$C42),'DAR1'!$A$6:$M$133,13,FALSE),0)</f>
        <v>0</v>
      </c>
      <c r="X42" s="148"/>
      <c r="Y42" s="148">
        <f>_xlfn.IFNA(VLOOKUP(CONCATENATE($Y$5,$B42,$C42),'SER2'!$A$6:$M$167,13,FALSE),0)</f>
        <v>0</v>
      </c>
      <c r="Z42" s="148"/>
      <c r="AA42" s="148">
        <f>_xlfn.IFNA(VLOOKUP(CONCATENATE($AA$5,$B42,$C42),'SER2'!$A$6:$M$234,13,FALSE),0)</f>
        <v>0</v>
      </c>
      <c r="AB42" s="148"/>
      <c r="AC42" s="148"/>
      <c r="AD42" s="148">
        <f>_xlfn.IFNA(VLOOKUP(CONCATENATE($AD$5,$B42,$C42),'ESP2'!$A$6:$M$125,13,FALSE),0)</f>
        <v>0</v>
      </c>
      <c r="AE42" s="148">
        <f>_xlfn.IFNA(VLOOKUP(CONCATENATE($AE$5,$B42,$C42),'ESP2'!$A$6:$M$125,13,FALSE),0)</f>
        <v>0</v>
      </c>
      <c r="AF42" s="148">
        <f>_xlfn.IFNA(VLOOKUP(CONCATENATE($AF$5,$B42,$C42),'ESP2'!$A$6:$M$125,13,FALSE),0)</f>
        <v>0</v>
      </c>
      <c r="AG42" s="148">
        <f>_xlfn.IFNA(VLOOKUP(CONCATENATE($AG$5,$B42,$C42),'SER1'!$A$6:$M$133,13,FALSE),0)</f>
        <v>0</v>
      </c>
      <c r="AH42" s="148"/>
      <c r="AI42" s="148">
        <f>_xlfn.IFNA(VLOOKUP(CONCATENATE($AI$5,$B42,$C42),'OG1'!$A$8:$M$942,13,FALSE),0)</f>
        <v>0</v>
      </c>
      <c r="AJ42" s="148">
        <f>_xlfn.IFNA(VLOOKUP(CONCATENATE($AJ$5,$B42,$C42),'OG1'!$A$8:$M$942,13,FALSE),0)</f>
        <v>0</v>
      </c>
      <c r="AK42" s="148">
        <f>_xlfn.IFNA(VLOOKUP(CONCATENATE($AK$5,$B42,$C42),'DRY1'!$A$8:$M$943,13,FALSE),0)</f>
        <v>0</v>
      </c>
      <c r="AL42" s="148">
        <f>_xlfn.IFNA(VLOOKUP(CONCATENATE($AL$5,$B42,$C42),'DRY1'!$A$8:$M$943,13,FALSE),0)</f>
        <v>0</v>
      </c>
      <c r="AM42" s="148">
        <f>_xlfn.IFNA(VLOOKUP(CONCATENATE($AM$5,$B42,$C42),'BAL3'!$A$6:$M$135,13,FALSE),0)</f>
        <v>0</v>
      </c>
      <c r="AN42" s="148">
        <f>_xlfn.IFNA(VLOOKUP(CONCATENATE($AN$5,$B42,$C42),'BAL3'!$A$6:$M$135,13,FALSE),0)</f>
        <v>0</v>
      </c>
      <c r="AO42" s="148">
        <f>_xlfn.IFNA(VLOOKUP(CONCATENATE($AO$5,$B42,$C42),'OG2'!$A$6:$M$499,13,FALSE),0)</f>
        <v>0</v>
      </c>
      <c r="AP42" s="148">
        <f>_xlfn.IFNA(VLOOKUP(CONCATENATE($AP$5,$B42,$C42),'OG2'!$A$6:$M$499,13,FALSE),0)</f>
        <v>0</v>
      </c>
      <c r="AQ42" s="148">
        <f>_xlfn.IFNA(VLOOKUP(CONCATENATE($AQ$5,$B42,$C42),SC!$A$6:$M$500,13,FALSE),0)</f>
        <v>0</v>
      </c>
      <c r="AR42" s="148">
        <f>_xlfn.IFNA(VLOOKUP(CONCATENATE($AR$5,$B42,$C42),SC!$A$6:$M$500,13,FALSE),0)</f>
        <v>0</v>
      </c>
      <c r="AS42" s="148">
        <f>_xlfn.IFNA(VLOOKUP(CONCATENATE($AS$5,$B42,$C42),SCSAT!$A$6:$M$528,13,FALSE),0)</f>
        <v>0</v>
      </c>
      <c r="AT42" s="148"/>
      <c r="AU42" s="148"/>
      <c r="AV42" s="148">
        <f>_xlfn.IFNA(VLOOKUP(CONCATENATE($AV$5,$B42,$C42),SCSUN!$A$6:$M$500,13,FALSE),0)</f>
        <v>0</v>
      </c>
      <c r="AW42" s="148">
        <f>_xlfn.IFNA(VLOOKUP(CONCATENATE($AW$5,$B42,$C42),'DRY2'!$A$6:$M$500,13,FALSE),0)</f>
        <v>0</v>
      </c>
      <c r="AX42" s="148">
        <f>_xlfn.IFNA(VLOOKUP(CONCATENATE($AX$5,$B42,$C42),'ESP3'!$A$6:$M$500,13,FALSE),0)</f>
        <v>0</v>
      </c>
      <c r="AY42" s="148">
        <f>_xlfn.IFNA(VLOOKUP(CONCATENATE($AY$5,$B42,$C42),SC!$A$6:$M$500,13,FALSE),0)</f>
        <v>0</v>
      </c>
      <c r="AZ42" s="148"/>
      <c r="BA42" s="148">
        <f>_xlfn.IFNA(VLOOKUP(CONCATENATE($BA$5,$B42,$C42),SCSAT!$A$6:$M$528,13,FALSE),0)</f>
        <v>0</v>
      </c>
      <c r="BB42" s="148"/>
      <c r="BC42" s="148"/>
      <c r="BD42" s="148">
        <f>_xlfn.IFNA(VLOOKUP(CONCATENATE($BD$5,$B42,$C42),'MUR2'!$A$6:$M$60,13,FALSE),0)</f>
        <v>0</v>
      </c>
      <c r="BE42" s="148">
        <f>_xlfn.IFNA(VLOOKUP(CONCATENATE($BE$5,$B42,$C42),'MUR2'!$A$6:$M$100,13,FALSE),0)</f>
        <v>0</v>
      </c>
      <c r="BF42" s="148">
        <f>_xlfn.IFNA(VLOOKUP(CONCATENATE($BF$5,$B42,$C42),FEST!$A$6:$M$135,13,FALSE),0)</f>
        <v>0</v>
      </c>
      <c r="BG42" s="148">
        <f>_xlfn.IFNA(VLOOKUP(CONCATENATE($BG$5,$B42,$C42),FEST!$A$6:$M$133,13,FALSE),0)</f>
        <v>0</v>
      </c>
      <c r="BH42" s="148">
        <f>_xlfn.IFNA(VLOOKUP(CONCATENATE($BH$5,$B42,$C42),'DAR2'!$A$6:$M$133,13,FALSE),0)</f>
        <v>0</v>
      </c>
      <c r="BI42" s="148">
        <f>_xlfn.IFNA(VLOOKUP(CONCATENATE($BI$5,$B42,$C42),'CAP2'!$A$6:$M$135,13,FALSE),0)</f>
        <v>0</v>
      </c>
      <c r="BJ42" s="148">
        <f>_xlfn.IFNA(VLOOKUP(CONCATENATE($BJ$5,$B42,$C42),'OG3'!$A$6:$M$119,13,FALSE),0)</f>
        <v>0</v>
      </c>
      <c r="BK42" s="148">
        <f>_xlfn.IFNA(VLOOKUP(CONCATENATE($BK$5,$B42,$C42),'OG3'!$A$6:$M$119,13,FALSE),0)</f>
        <v>0</v>
      </c>
      <c r="BL42" s="148"/>
      <c r="BM42" s="148"/>
      <c r="BN42" s="148"/>
      <c r="BO42" s="354"/>
      <c r="BP42" s="353"/>
      <c r="BQ42" s="355"/>
      <c r="BR42" s="355"/>
      <c r="BS42" s="355"/>
      <c r="BT42" s="355"/>
      <c r="BU42" s="355"/>
      <c r="BV42" s="137"/>
    </row>
    <row r="43" spans="1:74" x14ac:dyDescent="0.25">
      <c r="A43" s="774"/>
      <c r="B43" s="142"/>
      <c r="C43" s="149"/>
      <c r="D43" s="143"/>
      <c r="E43" s="143"/>
      <c r="F43" s="150"/>
      <c r="G43" s="301"/>
      <c r="H43" s="144"/>
      <c r="I43" s="145"/>
      <c r="J43" s="146"/>
      <c r="K43" s="147">
        <f>_xlfn.IFNA(VLOOKUP(CONCATENATE($K$5,$B43,$C43),'ESP1'!$A$6:$M$500,13,FALSE),0)</f>
        <v>0</v>
      </c>
      <c r="L43" s="148">
        <f>_xlfn.IFNA(VLOOKUP(CONCATENATE($L$5,$B43,$C43),'ESP1'!$A$6:$M$500,13,FALSE),0)</f>
        <v>0</v>
      </c>
      <c r="M43" s="148"/>
      <c r="N43" s="148"/>
      <c r="O43" s="148">
        <f>_xlfn.IFNA(VLOOKUP(CONCATENATE($O$5,$B43,$C43),'MUR1'!$A$6:$M$133,13,FALSE),0)</f>
        <v>0</v>
      </c>
      <c r="P43" s="148"/>
      <c r="Q43" s="148"/>
      <c r="R43" s="148">
        <f>_xlfn.IFNA(VLOOKUP(CONCATENATE($R$5,$B43,$C43),'MUR1'!$A$6:$M$133,13,FALSE),0)</f>
        <v>0</v>
      </c>
      <c r="S43" s="148">
        <v>0</v>
      </c>
      <c r="T43" s="148">
        <v>0</v>
      </c>
      <c r="U43" s="148">
        <f>_xlfn.IFNA(VLOOKUP(CONCATENATE($U$5,$B43,$C43),CAPE!$A$6:$M$133,13,FALSE),0)</f>
        <v>0</v>
      </c>
      <c r="V43" s="148"/>
      <c r="W43" s="148">
        <f>_xlfn.IFNA(VLOOKUP(CONCATENATE($W$5,$B43,$C43),'DAR1'!$A$6:$M$133,13,FALSE),0)</f>
        <v>0</v>
      </c>
      <c r="X43" s="148"/>
      <c r="Y43" s="148">
        <f>_xlfn.IFNA(VLOOKUP(CONCATENATE($Y$5,$B43,$C43),'SER2'!$A$6:$M$167,13,FALSE),0)</f>
        <v>0</v>
      </c>
      <c r="Z43" s="148"/>
      <c r="AA43" s="148">
        <f>_xlfn.IFNA(VLOOKUP(CONCATENATE($AA$5,$B43,$C43),'SER2'!$A$6:$M$234,13,FALSE),0)</f>
        <v>0</v>
      </c>
      <c r="AB43" s="148"/>
      <c r="AC43" s="148"/>
      <c r="AD43" s="148">
        <f>_xlfn.IFNA(VLOOKUP(CONCATENATE($AD$5,$B43,$C43),'ESP2'!$A$6:$M$125,13,FALSE),0)</f>
        <v>0</v>
      </c>
      <c r="AE43" s="148">
        <f>_xlfn.IFNA(VLOOKUP(CONCATENATE($AE$5,$B43,$C43),'ESP2'!$A$6:$M$125,13,FALSE),0)</f>
        <v>0</v>
      </c>
      <c r="AF43" s="148">
        <f>_xlfn.IFNA(VLOOKUP(CONCATENATE($AF$5,$B43,$C43),'ESP2'!$A$6:$M$125,13,FALSE),0)</f>
        <v>0</v>
      </c>
      <c r="AG43" s="148">
        <f>_xlfn.IFNA(VLOOKUP(CONCATENATE($AG$5,$B43,$C43),'SER1'!$A$6:$M$133,13,FALSE),0)</f>
        <v>0</v>
      </c>
      <c r="AH43" s="148"/>
      <c r="AI43" s="148">
        <f>_xlfn.IFNA(VLOOKUP(CONCATENATE($AI$5,$B43,$C43),'OG1'!$A$8:$M$942,13,FALSE),0)</f>
        <v>0</v>
      </c>
      <c r="AJ43" s="148">
        <f>_xlfn.IFNA(VLOOKUP(CONCATENATE($AJ$5,$B43,$C43),'OG1'!$A$8:$M$942,13,FALSE),0)</f>
        <v>0</v>
      </c>
      <c r="AK43" s="148">
        <f>_xlfn.IFNA(VLOOKUP(CONCATENATE($AK$5,$B43,$C43),'DRY1'!$A$8:$M$943,13,FALSE),0)</f>
        <v>0</v>
      </c>
      <c r="AL43" s="148">
        <f>_xlfn.IFNA(VLOOKUP(CONCATENATE($AL$5,$B43,$C43),'DRY1'!$A$8:$M$943,13,FALSE),0)</f>
        <v>0</v>
      </c>
      <c r="AM43" s="148">
        <f>_xlfn.IFNA(VLOOKUP(CONCATENATE($AM$5,$B43,$C43),'BAL3'!$A$6:$M$135,13,FALSE),0)</f>
        <v>0</v>
      </c>
      <c r="AN43" s="148">
        <f>_xlfn.IFNA(VLOOKUP(CONCATENATE($AN$5,$B43,$C43),'BAL3'!$A$6:$M$135,13,FALSE),0)</f>
        <v>0</v>
      </c>
      <c r="AO43" s="148">
        <f>_xlfn.IFNA(VLOOKUP(CONCATENATE($AO$5,$B43,$C43),'OG2'!$A$6:$M$499,13,FALSE),0)</f>
        <v>0</v>
      </c>
      <c r="AP43" s="148">
        <f>_xlfn.IFNA(VLOOKUP(CONCATENATE($AP$5,$B43,$C43),'OG2'!$A$6:$M$499,13,FALSE),0)</f>
        <v>0</v>
      </c>
      <c r="AQ43" s="148">
        <f>_xlfn.IFNA(VLOOKUP(CONCATENATE($AQ$5,$B43,$C43),SC!$A$6:$M$500,13,FALSE),0)</f>
        <v>0</v>
      </c>
      <c r="AR43" s="148">
        <f>_xlfn.IFNA(VLOOKUP(CONCATENATE($AR$5,$B43,$C43),SC!$A$6:$M$500,13,FALSE),0)</f>
        <v>0</v>
      </c>
      <c r="AS43" s="148">
        <f>_xlfn.IFNA(VLOOKUP(CONCATENATE($AS$5,$B43,$C43),SCSAT!$A$6:$M$528,13,FALSE),0)</f>
        <v>0</v>
      </c>
      <c r="AT43" s="148"/>
      <c r="AU43" s="148"/>
      <c r="AV43" s="148">
        <f>_xlfn.IFNA(VLOOKUP(CONCATENATE($AV$5,$B43,$C43),SCSUN!$A$6:$M$500,13,FALSE),0)</f>
        <v>0</v>
      </c>
      <c r="AW43" s="148">
        <f>_xlfn.IFNA(VLOOKUP(CONCATENATE($AW$5,$B43,$C43),'DRY2'!$A$6:$M$500,13,FALSE),0)</f>
        <v>0</v>
      </c>
      <c r="AX43" s="148">
        <f>_xlfn.IFNA(VLOOKUP(CONCATENATE($AX$5,$B43,$C43),'ESP3'!$A$6:$M$500,13,FALSE),0)</f>
        <v>0</v>
      </c>
      <c r="AY43" s="148">
        <f>_xlfn.IFNA(VLOOKUP(CONCATENATE($AY$5,$B43,$C43),SC!$A$6:$M$500,13,FALSE),0)</f>
        <v>0</v>
      </c>
      <c r="AZ43" s="148"/>
      <c r="BA43" s="148"/>
      <c r="BB43" s="148"/>
      <c r="BC43" s="148"/>
      <c r="BD43" s="148">
        <f>_xlfn.IFNA(VLOOKUP(CONCATENATE($BD$5,$B43,$C43),'MUR2'!$A$6:$M$60,13,FALSE),0)</f>
        <v>0</v>
      </c>
      <c r="BE43" s="148">
        <f>_xlfn.IFNA(VLOOKUP(CONCATENATE($BE$5,$B43,$C43),'MUR2'!$A$6:$M$100,13,FALSE),0)</f>
        <v>0</v>
      </c>
      <c r="BF43" s="148">
        <f>_xlfn.IFNA(VLOOKUP(CONCATENATE($BF$5,$B43,$C43),FEST!$A$6:$M$135,13,FALSE),0)</f>
        <v>0</v>
      </c>
      <c r="BG43" s="148">
        <f>_xlfn.IFNA(VLOOKUP(CONCATENATE($BG$5,$B43,$C43),FEST!$A$6:$M$133,13,FALSE),0)</f>
        <v>0</v>
      </c>
      <c r="BH43" s="148">
        <f>_xlfn.IFNA(VLOOKUP(CONCATENATE($BH$5,$B43,$C43),'DAR2'!$A$6:$M$133,13,FALSE),0)</f>
        <v>0</v>
      </c>
      <c r="BI43" s="148">
        <f>_xlfn.IFNA(VLOOKUP(CONCATENATE($BI$5,$B43,$C43),'CAP2'!$A$6:$M$135,13,FALSE),0)</f>
        <v>0</v>
      </c>
      <c r="BJ43" s="148">
        <f>_xlfn.IFNA(VLOOKUP(CONCATENATE($BJ$5,$B43,$C43),'OG3'!$A$6:$M$119,13,FALSE),0)</f>
        <v>0</v>
      </c>
      <c r="BK43" s="148">
        <f>_xlfn.IFNA(VLOOKUP(CONCATENATE($BK$5,$B43,$C43),'OG3'!$A$6:$M$119,13,FALSE),0)</f>
        <v>0</v>
      </c>
      <c r="BL43" s="148"/>
      <c r="BM43" s="148"/>
      <c r="BN43" s="148"/>
      <c r="BO43" s="354"/>
      <c r="BP43" s="353"/>
      <c r="BQ43" s="355"/>
      <c r="BR43" s="355"/>
      <c r="BS43" s="355"/>
      <c r="BT43" s="355"/>
      <c r="BU43" s="355"/>
      <c r="BV43" s="137"/>
    </row>
    <row r="44" spans="1:74" x14ac:dyDescent="0.25">
      <c r="A44" s="774"/>
      <c r="B44" s="142"/>
      <c r="C44" s="149"/>
      <c r="D44" s="149"/>
      <c r="E44" s="149"/>
      <c r="F44" s="150"/>
      <c r="G44" s="301"/>
      <c r="H44" s="144"/>
      <c r="I44" s="145"/>
      <c r="J44" s="146"/>
      <c r="K44" s="147">
        <f>_xlfn.IFNA(VLOOKUP(CONCATENATE($K$5,$B44,$C44),'ESP1'!$A$6:$M$500,13,FALSE),0)</f>
        <v>0</v>
      </c>
      <c r="L44" s="148">
        <f>_xlfn.IFNA(VLOOKUP(CONCATENATE($L$5,$B44,$C44),'ESP1'!$A$6:$M$500,13,FALSE),0)</f>
        <v>0</v>
      </c>
      <c r="M44" s="148"/>
      <c r="N44" s="148"/>
      <c r="O44" s="148">
        <f>_xlfn.IFNA(VLOOKUP(CONCATENATE($O$5,$B44,$C44),'MUR1'!$A$6:$M$133,13,FALSE),0)</f>
        <v>0</v>
      </c>
      <c r="P44" s="148"/>
      <c r="Q44" s="148"/>
      <c r="R44" s="148">
        <f>_xlfn.IFNA(VLOOKUP(CONCATENATE($R$5,$B44,$C44),'MUR1'!$A$6:$M$133,13,FALSE),0)</f>
        <v>0</v>
      </c>
      <c r="S44" s="148">
        <v>0</v>
      </c>
      <c r="T44" s="148">
        <v>0</v>
      </c>
      <c r="U44" s="148">
        <f>_xlfn.IFNA(VLOOKUP(CONCATENATE($U$5,$B44,$C44),CAPE!$A$6:$M$133,13,FALSE),0)</f>
        <v>0</v>
      </c>
      <c r="V44" s="148"/>
      <c r="W44" s="148">
        <f>_xlfn.IFNA(VLOOKUP(CONCATENATE($W$5,$B44,$C44),'DAR1'!$A$6:$M$133,13,FALSE),0)</f>
        <v>0</v>
      </c>
      <c r="X44" s="148"/>
      <c r="Y44" s="148">
        <f>_xlfn.IFNA(VLOOKUP(CONCATENATE($Y$5,$B44,$C44),'SER2'!$A$6:$M$167,13,FALSE),0)</f>
        <v>0</v>
      </c>
      <c r="Z44" s="148"/>
      <c r="AA44" s="148">
        <f>_xlfn.IFNA(VLOOKUP(CONCATENATE($AA$5,$B44,$C44),'SER2'!$A$6:$M$234,13,FALSE),0)</f>
        <v>0</v>
      </c>
      <c r="AB44" s="148"/>
      <c r="AC44" s="148"/>
      <c r="AD44" s="148">
        <f>_xlfn.IFNA(VLOOKUP(CONCATENATE($AD$5,$B44,$C44),'ESP2'!$A$6:$M$125,13,FALSE),0)</f>
        <v>0</v>
      </c>
      <c r="AE44" s="148">
        <f>_xlfn.IFNA(VLOOKUP(CONCATENATE($AE$5,$B44,$C44),'ESP2'!$A$6:$M$125,13,FALSE),0)</f>
        <v>0</v>
      </c>
      <c r="AF44" s="148">
        <f>_xlfn.IFNA(VLOOKUP(CONCATENATE($AF$5,$B44,$C44),'ESP2'!$A$6:$M$125,13,FALSE),0)</f>
        <v>0</v>
      </c>
      <c r="AG44" s="148">
        <f>_xlfn.IFNA(VLOOKUP(CONCATENATE($AG$5,$B44,$C44),'SER1'!$A$6:$M$133,13,FALSE),0)</f>
        <v>0</v>
      </c>
      <c r="AH44" s="148"/>
      <c r="AI44" s="148">
        <f>_xlfn.IFNA(VLOOKUP(CONCATENATE($AI$5,$B44,$C44),'OG1'!$A$8:$M$942,13,FALSE),0)</f>
        <v>0</v>
      </c>
      <c r="AJ44" s="148">
        <f>_xlfn.IFNA(VLOOKUP(CONCATENATE($AJ$5,$B44,$C44),'OG1'!$A$8:$M$942,13,FALSE),0)</f>
        <v>0</v>
      </c>
      <c r="AK44" s="148">
        <f>_xlfn.IFNA(VLOOKUP(CONCATENATE($AK$5,$B44,$C44),'DRY1'!$A$8:$M$943,13,FALSE),0)</f>
        <v>0</v>
      </c>
      <c r="AL44" s="148">
        <f>_xlfn.IFNA(VLOOKUP(CONCATENATE($AL$5,$B44,$C44),'DRY1'!$A$8:$M$943,13,FALSE),0)</f>
        <v>0</v>
      </c>
      <c r="AM44" s="148">
        <f>_xlfn.IFNA(VLOOKUP(CONCATENATE($AM$5,$B44,$C44),'BAL3'!$A$6:$M$135,13,FALSE),0)</f>
        <v>0</v>
      </c>
      <c r="AN44" s="148">
        <f>_xlfn.IFNA(VLOOKUP(CONCATENATE($AN$5,$B44,$C44),'BAL3'!$A$6:$M$135,13,FALSE),0)</f>
        <v>0</v>
      </c>
      <c r="AO44" s="148">
        <f>_xlfn.IFNA(VLOOKUP(CONCATENATE($AO$5,$B44,$C44),'OG2'!$A$6:$M$499,13,FALSE),0)</f>
        <v>0</v>
      </c>
      <c r="AP44" s="148">
        <f>_xlfn.IFNA(VLOOKUP(CONCATENATE($AP$5,$B44,$C44),'OG2'!$A$6:$M$499,13,FALSE),0)</f>
        <v>0</v>
      </c>
      <c r="AQ44" s="148">
        <f>_xlfn.IFNA(VLOOKUP(CONCATENATE($AQ$5,$B44,$C44),SC!$A$6:$M$500,13,FALSE),0)</f>
        <v>0</v>
      </c>
      <c r="AR44" s="148">
        <f>_xlfn.IFNA(VLOOKUP(CONCATENATE($AR$5,$B44,$C44),SC!$A$6:$M$500,13,FALSE),0)</f>
        <v>0</v>
      </c>
      <c r="AS44" s="148">
        <f>_xlfn.IFNA(VLOOKUP(CONCATENATE($AS$5,$B44,$C44),SCSAT!$A$6:$M$528,13,FALSE),0)</f>
        <v>0</v>
      </c>
      <c r="AT44" s="148"/>
      <c r="AU44" s="148"/>
      <c r="AV44" s="148">
        <f>_xlfn.IFNA(VLOOKUP(CONCATENATE($AV$5,$B44,$C44),SCSUN!$A$6:$M$500,13,FALSE),0)</f>
        <v>0</v>
      </c>
      <c r="AW44" s="148">
        <f>_xlfn.IFNA(VLOOKUP(CONCATENATE($AW$5,$B44,$C44),'DRY2'!$A$6:$M$500,13,FALSE),0)</f>
        <v>0</v>
      </c>
      <c r="AX44" s="148">
        <f>_xlfn.IFNA(VLOOKUP(CONCATENATE($AX$5,$B44,$C44),'ESP3'!$A$6:$M$500,13,FALSE),0)</f>
        <v>0</v>
      </c>
      <c r="AY44" s="148">
        <f>_xlfn.IFNA(VLOOKUP(CONCATENATE($AY$5,$B44,$C44),SC!$A$6:$M$500,13,FALSE),0)</f>
        <v>0</v>
      </c>
      <c r="AZ44" s="148"/>
      <c r="BA44" s="148"/>
      <c r="BB44" s="148"/>
      <c r="BC44" s="148"/>
      <c r="BD44" s="148">
        <f>_xlfn.IFNA(VLOOKUP(CONCATENATE($BD$5,$B44,$C44),'MUR2'!$A$6:$M$60,13,FALSE),0)</f>
        <v>0</v>
      </c>
      <c r="BE44" s="148">
        <f>_xlfn.IFNA(VLOOKUP(CONCATENATE($BE$5,$B44,$C44),'MUR2'!$A$6:$M$100,13,FALSE),0)</f>
        <v>0</v>
      </c>
      <c r="BF44" s="148">
        <f>_xlfn.IFNA(VLOOKUP(CONCATENATE($BF$5,$B44,$C44),FEST!$A$6:$M$135,13,FALSE),0)</f>
        <v>0</v>
      </c>
      <c r="BG44" s="148">
        <f>_xlfn.IFNA(VLOOKUP(CONCATENATE($BG$5,$B44,$C44),FEST!$A$6:$M$133,13,FALSE),0)</f>
        <v>0</v>
      </c>
      <c r="BH44" s="148">
        <f>_xlfn.IFNA(VLOOKUP(CONCATENATE($BH$5,$B44,$C44),'DAR2'!$A$6:$M$133,13,FALSE),0)</f>
        <v>0</v>
      </c>
      <c r="BI44" s="148">
        <f>_xlfn.IFNA(VLOOKUP(CONCATENATE($BI$5,$B44,$C44),'CAP2'!$A$6:$M$135,13,FALSE),0)</f>
        <v>0</v>
      </c>
      <c r="BJ44" s="148">
        <f>_xlfn.IFNA(VLOOKUP(CONCATENATE($BJ$5,$B44,$C44),'OG3'!$A$6:$M$119,13,FALSE),0)</f>
        <v>0</v>
      </c>
      <c r="BK44" s="148">
        <f>_xlfn.IFNA(VLOOKUP(CONCATENATE($BK$5,$B44,$C44),'OG3'!$A$6:$M$119,13,FALSE),0)</f>
        <v>0</v>
      </c>
      <c r="BL44" s="148"/>
      <c r="BM44" s="148"/>
      <c r="BN44" s="148"/>
      <c r="BO44" s="354"/>
      <c r="BP44" s="353"/>
      <c r="BQ44" s="355"/>
      <c r="BR44" s="355"/>
      <c r="BS44" s="355"/>
      <c r="BT44" s="355"/>
      <c r="BU44" s="355"/>
      <c r="BV44" s="137"/>
    </row>
    <row r="45" spans="1:74" x14ac:dyDescent="0.25">
      <c r="A45" s="774"/>
      <c r="B45" s="142"/>
      <c r="C45" s="149"/>
      <c r="D45" s="149"/>
      <c r="E45" s="149"/>
      <c r="F45" s="150"/>
      <c r="G45" s="301"/>
      <c r="H45" s="144"/>
      <c r="I45" s="145"/>
      <c r="J45" s="146"/>
      <c r="K45" s="147">
        <f>_xlfn.IFNA(VLOOKUP(CONCATENATE($K$5,$B45,$C45),'ESP1'!$A$6:$M$500,13,FALSE),0)</f>
        <v>0</v>
      </c>
      <c r="L45" s="148">
        <f>_xlfn.IFNA(VLOOKUP(CONCATENATE($L$5,$B45,$C45),'ESP1'!$A$6:$M$500,13,FALSE),0)</f>
        <v>0</v>
      </c>
      <c r="M45" s="148"/>
      <c r="N45" s="148"/>
      <c r="O45" s="148">
        <f>_xlfn.IFNA(VLOOKUP(CONCATENATE($O$5,$B45,$C45),'MUR1'!$A$6:$M$133,13,FALSE),0)</f>
        <v>0</v>
      </c>
      <c r="P45" s="148"/>
      <c r="Q45" s="148"/>
      <c r="R45" s="148">
        <f>_xlfn.IFNA(VLOOKUP(CONCATENATE($R$5,$B45,$C45),'MUR1'!$A$6:$M$133,13,FALSE),0)</f>
        <v>0</v>
      </c>
      <c r="S45" s="148">
        <v>0</v>
      </c>
      <c r="T45" s="148">
        <v>0</v>
      </c>
      <c r="U45" s="148">
        <f>_xlfn.IFNA(VLOOKUP(CONCATENATE($U$5,$B45,$C45),CAPE!$A$6:$M$133,13,FALSE),0)</f>
        <v>0</v>
      </c>
      <c r="V45" s="148"/>
      <c r="W45" s="148">
        <f>_xlfn.IFNA(VLOOKUP(CONCATENATE($W$5,$B45,$C45),'DAR1'!$A$6:$M$133,13,FALSE),0)</f>
        <v>0</v>
      </c>
      <c r="X45" s="148"/>
      <c r="Y45" s="148">
        <f>_xlfn.IFNA(VLOOKUP(CONCATENATE($Y$5,$B45,$C45),'SER2'!$A$6:$M$167,13,FALSE),0)</f>
        <v>0</v>
      </c>
      <c r="Z45" s="148"/>
      <c r="AA45" s="148">
        <f>_xlfn.IFNA(VLOOKUP(CONCATENATE($AA$5,$B45,$C45),'SER2'!$A$6:$M$234,13,FALSE),0)</f>
        <v>0</v>
      </c>
      <c r="AB45" s="148"/>
      <c r="AC45" s="148"/>
      <c r="AD45" s="148">
        <f>_xlfn.IFNA(VLOOKUP(CONCATENATE($AD$5,$B45,$C45),'ESP2'!$A$6:$M$125,13,FALSE),0)</f>
        <v>0</v>
      </c>
      <c r="AE45" s="148">
        <f>_xlfn.IFNA(VLOOKUP(CONCATENATE($AE$5,$B45,$C45),'ESP2'!$A$6:$M$125,13,FALSE),0)</f>
        <v>0</v>
      </c>
      <c r="AF45" s="148">
        <f>_xlfn.IFNA(VLOOKUP(CONCATENATE($AF$5,$B45,$C45),'ESP2'!$A$6:$M$125,13,FALSE),0)</f>
        <v>0</v>
      </c>
      <c r="AG45" s="148">
        <f>_xlfn.IFNA(VLOOKUP(CONCATENATE($AG$5,$B45,$C45),'SER1'!$A$6:$M$133,13,FALSE),0)</f>
        <v>0</v>
      </c>
      <c r="AH45" s="148"/>
      <c r="AI45" s="148">
        <f>_xlfn.IFNA(VLOOKUP(CONCATENATE($AI$5,$B45,$C45),'OG1'!$A$8:$M$942,13,FALSE),0)</f>
        <v>0</v>
      </c>
      <c r="AJ45" s="148">
        <f>_xlfn.IFNA(VLOOKUP(CONCATENATE($AJ$5,$B45,$C45),'OG1'!$A$8:$M$942,13,FALSE),0)</f>
        <v>0</v>
      </c>
      <c r="AK45" s="148">
        <f>_xlfn.IFNA(VLOOKUP(CONCATENATE($AK$5,$B45,$C45),'DRY1'!$A$8:$M$943,13,FALSE),0)</f>
        <v>0</v>
      </c>
      <c r="AL45" s="148">
        <f>_xlfn.IFNA(VLOOKUP(CONCATENATE($AL$5,$B45,$C45),'DRY1'!$A$8:$M$943,13,FALSE),0)</f>
        <v>0</v>
      </c>
      <c r="AM45" s="148">
        <f>_xlfn.IFNA(VLOOKUP(CONCATENATE($AM$5,$B45,$C45),'BAL3'!$A$6:$M$135,13,FALSE),0)</f>
        <v>0</v>
      </c>
      <c r="AN45" s="148">
        <f>_xlfn.IFNA(VLOOKUP(CONCATENATE($AN$5,$B45,$C45),'BAL3'!$A$6:$M$135,13,FALSE),0)</f>
        <v>0</v>
      </c>
      <c r="AO45" s="148">
        <f>_xlfn.IFNA(VLOOKUP(CONCATENATE($AO$5,$B45,$C45),'OG2'!$A$6:$M$499,13,FALSE),0)</f>
        <v>0</v>
      </c>
      <c r="AP45" s="148">
        <f>_xlfn.IFNA(VLOOKUP(CONCATENATE($AP$5,$B45,$C45),'OG2'!$A$6:$M$499,13,FALSE),0)</f>
        <v>0</v>
      </c>
      <c r="AQ45" s="148">
        <f>_xlfn.IFNA(VLOOKUP(CONCATENATE($AQ$5,$B45,$C45),SC!$A$6:$M$500,13,FALSE),0)</f>
        <v>0</v>
      </c>
      <c r="AR45" s="148">
        <f>_xlfn.IFNA(VLOOKUP(CONCATENATE($AR$5,$B45,$C45),SC!$A$6:$M$500,13,FALSE),0)</f>
        <v>0</v>
      </c>
      <c r="AS45" s="148">
        <f>_xlfn.IFNA(VLOOKUP(CONCATENATE($AS$5,$B45,$C45),SCSAT!$A$6:$M$528,13,FALSE),0)</f>
        <v>0</v>
      </c>
      <c r="AT45" s="148"/>
      <c r="AU45" s="148"/>
      <c r="AV45" s="148">
        <f>_xlfn.IFNA(VLOOKUP(CONCATENATE($AV$5,$B45,$C45),SCSUN!$A$6:$M$500,13,FALSE),0)</f>
        <v>0</v>
      </c>
      <c r="AW45" s="148">
        <f>_xlfn.IFNA(VLOOKUP(CONCATENATE($AW$5,$B45,$C45),'DRY2'!$A$6:$M$500,13,FALSE),0)</f>
        <v>0</v>
      </c>
      <c r="AX45" s="148">
        <f>_xlfn.IFNA(VLOOKUP(CONCATENATE($AX$5,$B45,$C45),'ESP3'!$A$6:$M$500,13,FALSE),0)</f>
        <v>0</v>
      </c>
      <c r="AY45" s="148">
        <f>_xlfn.IFNA(VLOOKUP(CONCATENATE($AY$5,$B45,$C45),SC!$A$6:$M$500,13,FALSE),0)</f>
        <v>0</v>
      </c>
      <c r="AZ45" s="148"/>
      <c r="BA45" s="148"/>
      <c r="BB45" s="148"/>
      <c r="BC45" s="148"/>
      <c r="BD45" s="148">
        <f>_xlfn.IFNA(VLOOKUP(CONCATENATE($BD$5,$B45,$C45),'MUR2'!$A$6:$M$60,13,FALSE),0)</f>
        <v>0</v>
      </c>
      <c r="BE45" s="148">
        <f>_xlfn.IFNA(VLOOKUP(CONCATENATE($BE$5,$B45,$C45),'MUR2'!$A$6:$M$100,13,FALSE),0)</f>
        <v>0</v>
      </c>
      <c r="BF45" s="148">
        <f>_xlfn.IFNA(VLOOKUP(CONCATENATE($BF$5,$B45,$C45),FEST!$A$6:$M$135,13,FALSE),0)</f>
        <v>0</v>
      </c>
      <c r="BG45" s="148">
        <f>_xlfn.IFNA(VLOOKUP(CONCATENATE($BG$5,$B45,$C45),FEST!$A$6:$M$133,13,FALSE),0)</f>
        <v>0</v>
      </c>
      <c r="BH45" s="148">
        <f>_xlfn.IFNA(VLOOKUP(CONCATENATE($BH$5,$B45,$C45),'DAR2'!$A$6:$M$133,13,FALSE),0)</f>
        <v>0</v>
      </c>
      <c r="BI45" s="148">
        <f>_xlfn.IFNA(VLOOKUP(CONCATENATE($BI$5,$B45,$C45),'CAP2'!$A$6:$M$135,13,FALSE),0)</f>
        <v>0</v>
      </c>
      <c r="BJ45" s="148">
        <f>_xlfn.IFNA(VLOOKUP(CONCATENATE($BJ$5,$B45,$C45),'OG3'!$A$6:$M$119,13,FALSE),0)</f>
        <v>0</v>
      </c>
      <c r="BK45" s="148">
        <f>_xlfn.IFNA(VLOOKUP(CONCATENATE($BK$5,$B45,$C45),'OG3'!$A$6:$M$119,13,FALSE),0)</f>
        <v>0</v>
      </c>
      <c r="BL45" s="148"/>
      <c r="BM45" s="148"/>
      <c r="BN45" s="148"/>
      <c r="BO45" s="354"/>
      <c r="BP45" s="353"/>
      <c r="BQ45" s="355"/>
      <c r="BR45" s="355"/>
      <c r="BS45" s="355"/>
      <c r="BT45" s="355"/>
      <c r="BU45" s="355"/>
      <c r="BV45" s="137"/>
    </row>
    <row r="46" spans="1:74" x14ac:dyDescent="0.25">
      <c r="A46" s="774"/>
      <c r="B46" s="142"/>
      <c r="C46" s="149"/>
      <c r="D46" s="149"/>
      <c r="E46" s="149"/>
      <c r="F46" s="150"/>
      <c r="G46" s="301"/>
      <c r="H46" s="144"/>
      <c r="I46" s="145"/>
      <c r="J46" s="146"/>
      <c r="K46" s="147">
        <f>_xlfn.IFNA(VLOOKUP(CONCATENATE($K$5,$B46,$C46),'ESP1'!$A$6:$M$500,13,FALSE),0)</f>
        <v>0</v>
      </c>
      <c r="L46" s="148">
        <f>_xlfn.IFNA(VLOOKUP(CONCATENATE($L$5,$B46,$C46),'ESP1'!$A$6:$M$500,13,FALSE),0)</f>
        <v>0</v>
      </c>
      <c r="M46" s="148"/>
      <c r="N46" s="148"/>
      <c r="O46" s="148">
        <f>_xlfn.IFNA(VLOOKUP(CONCATENATE($O$5,$B46,$C46),'MUR1'!$A$6:$M$133,13,FALSE),0)</f>
        <v>0</v>
      </c>
      <c r="P46" s="148"/>
      <c r="Q46" s="148"/>
      <c r="R46" s="148">
        <f>_xlfn.IFNA(VLOOKUP(CONCATENATE($R$5,$B46,$C46),'MUR1'!$A$6:$M$133,13,FALSE),0)</f>
        <v>0</v>
      </c>
      <c r="S46" s="148">
        <v>0</v>
      </c>
      <c r="T46" s="148">
        <v>0</v>
      </c>
      <c r="U46" s="148">
        <f>_xlfn.IFNA(VLOOKUP(CONCATENATE($U$5,$B46,$C46),CAPE!$A$6:$M$133,13,FALSE),0)</f>
        <v>0</v>
      </c>
      <c r="V46" s="148"/>
      <c r="W46" s="148">
        <f>_xlfn.IFNA(VLOOKUP(CONCATENATE($W$5,$B46,$C46),'DAR1'!$A$6:$M$133,13,FALSE),0)</f>
        <v>0</v>
      </c>
      <c r="X46" s="148"/>
      <c r="Y46" s="148">
        <f>_xlfn.IFNA(VLOOKUP(CONCATENATE($Y$5,$B46,$C46),'SER2'!$A$6:$M$167,13,FALSE),0)</f>
        <v>0</v>
      </c>
      <c r="Z46" s="148"/>
      <c r="AA46" s="148">
        <f>_xlfn.IFNA(VLOOKUP(CONCATENATE($AA$5,$B46,$C46),'SER2'!$A$6:$M$234,13,FALSE),0)</f>
        <v>0</v>
      </c>
      <c r="AB46" s="148"/>
      <c r="AC46" s="148"/>
      <c r="AD46" s="148">
        <f>_xlfn.IFNA(VLOOKUP(CONCATENATE($AD$5,$B46,$C46),'ESP2'!$A$6:$M$125,13,FALSE),0)</f>
        <v>0</v>
      </c>
      <c r="AE46" s="148">
        <f>_xlfn.IFNA(VLOOKUP(CONCATENATE($AE$5,$B46,$C46),'ESP2'!$A$6:$M$125,13,FALSE),0)</f>
        <v>0</v>
      </c>
      <c r="AF46" s="148">
        <f>_xlfn.IFNA(VLOOKUP(CONCATENATE($AF$5,$B46,$C46),'ESP2'!$A$6:$M$125,13,FALSE),0)</f>
        <v>0</v>
      </c>
      <c r="AG46" s="148">
        <f>_xlfn.IFNA(VLOOKUP(CONCATENATE($AG$5,$B46,$C46),'SER1'!$A$6:$M$133,13,FALSE),0)</f>
        <v>0</v>
      </c>
      <c r="AH46" s="148"/>
      <c r="AI46" s="148">
        <f>_xlfn.IFNA(VLOOKUP(CONCATENATE($AI$5,$B46,$C46),'OG1'!$A$8:$M$942,13,FALSE),0)</f>
        <v>0</v>
      </c>
      <c r="AJ46" s="148">
        <f>_xlfn.IFNA(VLOOKUP(CONCATENATE($AJ$5,$B46,$C46),'OG1'!$A$8:$M$942,13,FALSE),0)</f>
        <v>0</v>
      </c>
      <c r="AK46" s="148">
        <f>_xlfn.IFNA(VLOOKUP(CONCATENATE($AK$5,$B46,$C46),'DRY1'!$A$8:$M$943,13,FALSE),0)</f>
        <v>0</v>
      </c>
      <c r="AL46" s="148">
        <f>_xlfn.IFNA(VLOOKUP(CONCATENATE($AL$5,$B46,$C46),'DRY1'!$A$8:$M$943,13,FALSE),0)</f>
        <v>0</v>
      </c>
      <c r="AM46" s="148">
        <f>_xlfn.IFNA(VLOOKUP(CONCATENATE($AM$5,$B46,$C46),'BAL3'!$A$6:$M$135,13,FALSE),0)</f>
        <v>0</v>
      </c>
      <c r="AN46" s="148">
        <f>_xlfn.IFNA(VLOOKUP(CONCATENATE($AN$5,$B46,$C46),'BAL3'!$A$6:$M$135,13,FALSE),0)</f>
        <v>0</v>
      </c>
      <c r="AO46" s="148">
        <f>_xlfn.IFNA(VLOOKUP(CONCATENATE($AO$5,$B46,$C46),'OG2'!$A$6:$M$499,13,FALSE),0)</f>
        <v>0</v>
      </c>
      <c r="AP46" s="148">
        <f>_xlfn.IFNA(VLOOKUP(CONCATENATE($AP$5,$B46,$C46),'OG2'!$A$6:$M$499,13,FALSE),0)</f>
        <v>0</v>
      </c>
      <c r="AQ46" s="148">
        <f>_xlfn.IFNA(VLOOKUP(CONCATENATE($AQ$5,$B46,$C46),SC!$A$6:$M$500,13,FALSE),0)</f>
        <v>0</v>
      </c>
      <c r="AR46" s="148">
        <f>_xlfn.IFNA(VLOOKUP(CONCATENATE($AR$5,$B46,$C46),SC!$A$6:$M$500,13,FALSE),0)</f>
        <v>0</v>
      </c>
      <c r="AS46" s="148">
        <f>_xlfn.IFNA(VLOOKUP(CONCATENATE($AS$5,$B46,$C46),SCSAT!$A$6:$M$528,13,FALSE),0)</f>
        <v>0</v>
      </c>
      <c r="AT46" s="148"/>
      <c r="AU46" s="148"/>
      <c r="AV46" s="148">
        <f>_xlfn.IFNA(VLOOKUP(CONCATENATE($AV$5,$B46,$C46),SCSUN!$A$6:$M$500,13,FALSE),0)</f>
        <v>0</v>
      </c>
      <c r="AW46" s="148">
        <f>_xlfn.IFNA(VLOOKUP(CONCATENATE($AW$5,$B46,$C46),'DRY2'!$A$6:$M$500,13,FALSE),0)</f>
        <v>0</v>
      </c>
      <c r="AX46" s="148">
        <f>_xlfn.IFNA(VLOOKUP(CONCATENATE($AX$5,$B46,$C46),'ESP3'!$A$6:$M$500,13,FALSE),0)</f>
        <v>0</v>
      </c>
      <c r="AY46" s="148">
        <f>_xlfn.IFNA(VLOOKUP(CONCATENATE($AY$5,$B46,$C46),SC!$A$6:$M$500,13,FALSE),0)</f>
        <v>0</v>
      </c>
      <c r="AZ46" s="148"/>
      <c r="BA46" s="148"/>
      <c r="BB46" s="148"/>
      <c r="BC46" s="148"/>
      <c r="BD46" s="148">
        <f>_xlfn.IFNA(VLOOKUP(CONCATENATE($BD$5,$B46,$C46),'MUR2'!$A$6:$M$60,13,FALSE),0)</f>
        <v>0</v>
      </c>
      <c r="BE46" s="148">
        <f>_xlfn.IFNA(VLOOKUP(CONCATENATE($BE$5,$B46,$C46),'MUR2'!$A$6:$M$100,13,FALSE),0)</f>
        <v>0</v>
      </c>
      <c r="BF46" s="148">
        <f>_xlfn.IFNA(VLOOKUP(CONCATENATE($BF$5,$B46,$C46),FEST!$A$6:$M$135,13,FALSE),0)</f>
        <v>0</v>
      </c>
      <c r="BG46" s="148">
        <f>_xlfn.IFNA(VLOOKUP(CONCATENATE($BG$5,$B46,$C46),FEST!$A$6:$M$133,13,FALSE),0)</f>
        <v>0</v>
      </c>
      <c r="BH46" s="148">
        <f>_xlfn.IFNA(VLOOKUP(CONCATENATE($BH$5,$B46,$C46),'DAR2'!$A$6:$M$133,13,FALSE),0)</f>
        <v>0</v>
      </c>
      <c r="BI46" s="148">
        <f>_xlfn.IFNA(VLOOKUP(CONCATENATE($BI$5,$B46,$C46),'CAP2'!$A$6:$M$135,13,FALSE),0)</f>
        <v>0</v>
      </c>
      <c r="BJ46" s="148">
        <f>_xlfn.IFNA(VLOOKUP(CONCATENATE($BJ$5,$B46,$C46),'OG3'!$A$6:$M$119,13,FALSE),0)</f>
        <v>0</v>
      </c>
      <c r="BK46" s="148">
        <f>_xlfn.IFNA(VLOOKUP(CONCATENATE($BK$5,$B46,$C46),'OG3'!$A$6:$M$119,13,FALSE),0)</f>
        <v>0</v>
      </c>
      <c r="BL46" s="148"/>
      <c r="BM46" s="148"/>
      <c r="BN46" s="148"/>
      <c r="BO46" s="354"/>
      <c r="BP46" s="353"/>
      <c r="BQ46" s="355"/>
      <c r="BR46" s="355"/>
      <c r="BS46" s="355"/>
      <c r="BT46" s="355"/>
      <c r="BU46" s="355"/>
      <c r="BV46" s="137"/>
    </row>
    <row r="47" spans="1:74" x14ac:dyDescent="0.25">
      <c r="A47" s="774"/>
      <c r="B47" s="142"/>
      <c r="C47" s="149"/>
      <c r="D47" s="149"/>
      <c r="E47" s="149"/>
      <c r="F47" s="150"/>
      <c r="G47" s="301"/>
      <c r="H47" s="144"/>
      <c r="I47" s="145"/>
      <c r="J47" s="146"/>
      <c r="K47" s="147">
        <f>_xlfn.IFNA(VLOOKUP(CONCATENATE($K$5,$B47,$C47),'ESP1'!$A$6:$M$500,13,FALSE),0)</f>
        <v>0</v>
      </c>
      <c r="L47" s="148">
        <f>_xlfn.IFNA(VLOOKUP(CONCATENATE($L$5,$B47,$C47),'ESP1'!$A$6:$M$500,13,FALSE),0)</f>
        <v>0</v>
      </c>
      <c r="M47" s="148"/>
      <c r="N47" s="148"/>
      <c r="O47" s="148">
        <f>_xlfn.IFNA(VLOOKUP(CONCATENATE($O$5,$B47,$C47),'MUR1'!$A$6:$M$133,13,FALSE),0)</f>
        <v>0</v>
      </c>
      <c r="P47" s="148"/>
      <c r="Q47" s="148"/>
      <c r="R47" s="148">
        <f>_xlfn.IFNA(VLOOKUP(CONCATENATE($R$5,$B47,$C47),'MUR1'!$A$6:$M$133,13,FALSE),0)</f>
        <v>0</v>
      </c>
      <c r="S47" s="148">
        <v>0</v>
      </c>
      <c r="T47" s="148">
        <v>0</v>
      </c>
      <c r="U47" s="148">
        <f>_xlfn.IFNA(VLOOKUP(CONCATENATE($U$5,$B47,$C47),CAPE!$A$6:$M$133,13,FALSE),0)</f>
        <v>0</v>
      </c>
      <c r="V47" s="148"/>
      <c r="W47" s="148">
        <f>_xlfn.IFNA(VLOOKUP(CONCATENATE($W$5,$B47,$C47),'DAR1'!$A$6:$M$133,13,FALSE),0)</f>
        <v>0</v>
      </c>
      <c r="X47" s="148"/>
      <c r="Y47" s="148">
        <f>_xlfn.IFNA(VLOOKUP(CONCATENATE($Y$5,$B47,$C47),'SER2'!$A$6:$M$167,13,FALSE),0)</f>
        <v>0</v>
      </c>
      <c r="Z47" s="148"/>
      <c r="AA47" s="148">
        <f>_xlfn.IFNA(VLOOKUP(CONCATENATE($AA$5,$B47,$C47),'SER2'!$A$6:$M$234,13,FALSE),0)</f>
        <v>0</v>
      </c>
      <c r="AB47" s="148"/>
      <c r="AC47" s="148"/>
      <c r="AD47" s="148">
        <f>_xlfn.IFNA(VLOOKUP(CONCATENATE($AD$5,$B47,$C47),'ESP2'!$A$6:$M$125,13,FALSE),0)</f>
        <v>0</v>
      </c>
      <c r="AE47" s="148">
        <f>_xlfn.IFNA(VLOOKUP(CONCATENATE($AE$5,$B47,$C47),'ESP2'!$A$6:$M$125,13,FALSE),0)</f>
        <v>0</v>
      </c>
      <c r="AF47" s="148"/>
      <c r="AG47" s="148">
        <f>_xlfn.IFNA(VLOOKUP(CONCATENATE($AG$5,$B47,$C47),'SER1'!$A$6:$M$133,13,FALSE),0)</f>
        <v>0</v>
      </c>
      <c r="AH47" s="148"/>
      <c r="AI47" s="148">
        <f>_xlfn.IFNA(VLOOKUP(CONCATENATE($AI$5,$B47,$C47),'OG1'!$A$8:$M$942,13,FALSE),0)</f>
        <v>0</v>
      </c>
      <c r="AJ47" s="148">
        <f>_xlfn.IFNA(VLOOKUP(CONCATENATE($AJ$5,$B47,$C47),'OG1'!$A$8:$M$942,13,FALSE),0)</f>
        <v>0</v>
      </c>
      <c r="AK47" s="148">
        <f>_xlfn.IFNA(VLOOKUP(CONCATENATE($AK$5,$B47,$C47),'DRY1'!$A$8:$M$943,13,FALSE),0)</f>
        <v>0</v>
      </c>
      <c r="AL47" s="148">
        <f>_xlfn.IFNA(VLOOKUP(CONCATENATE($AL$5,$B47,$C47),'DRY1'!$A$8:$M$943,13,FALSE),0)</f>
        <v>0</v>
      </c>
      <c r="AM47" s="148">
        <f>_xlfn.IFNA(VLOOKUP(CONCATENATE($AM$5,$B47,$C47),'BAL3'!$A$6:$M$135,13,FALSE),0)</f>
        <v>0</v>
      </c>
      <c r="AN47" s="148">
        <f>_xlfn.IFNA(VLOOKUP(CONCATENATE($AN$5,$B47,$C47),'BAL3'!$A$6:$M$135,13,FALSE),0)</f>
        <v>0</v>
      </c>
      <c r="AO47" s="148">
        <f>_xlfn.IFNA(VLOOKUP(CONCATENATE($AO$5,$B47,$C47),'OG2'!$A$6:$M$499,13,FALSE),0)</f>
        <v>0</v>
      </c>
      <c r="AP47" s="148">
        <f>_xlfn.IFNA(VLOOKUP(CONCATENATE($AP$5,$B47,$C47),'OG2'!$A$6:$M$499,13,FALSE),0)</f>
        <v>0</v>
      </c>
      <c r="AQ47" s="148">
        <f>_xlfn.IFNA(VLOOKUP(CONCATENATE($AQ$5,$B47,$C47),SC!$A$6:$M$500,13,FALSE),0)</f>
        <v>0</v>
      </c>
      <c r="AR47" s="148">
        <f>_xlfn.IFNA(VLOOKUP(CONCATENATE($AR$5,$B47,$C47),SC!$A$6:$M$500,13,FALSE),0)</f>
        <v>0</v>
      </c>
      <c r="AS47" s="148">
        <f>_xlfn.IFNA(VLOOKUP(CONCATENATE($AS$5,$B47,$C47),SCSAT!$A$6:$M$528,13,FALSE),0)</f>
        <v>0</v>
      </c>
      <c r="AT47" s="148"/>
      <c r="AU47" s="148"/>
      <c r="AV47" s="148">
        <f>_xlfn.IFNA(VLOOKUP(CONCATENATE($AV$5,$B47,$C47),SCSUN!$A$6:$M$500,13,FALSE),0)</f>
        <v>0</v>
      </c>
      <c r="AW47" s="148">
        <f>_xlfn.IFNA(VLOOKUP(CONCATENATE($AW$5,$B47,$C47),'DRY2'!$A$6:$M$500,13,FALSE),0)</f>
        <v>0</v>
      </c>
      <c r="AX47" s="148">
        <f>_xlfn.IFNA(VLOOKUP(CONCATENATE($AX$5,$B47,$C47),'ESP3'!$A$6:$M$500,13,FALSE),0)</f>
        <v>0</v>
      </c>
      <c r="AY47" s="148">
        <f>_xlfn.IFNA(VLOOKUP(CONCATENATE($AY$5,$B47,$C47),SC!$A$6:$M$500,13,FALSE),0)</f>
        <v>0</v>
      </c>
      <c r="AZ47" s="148"/>
      <c r="BA47" s="148"/>
      <c r="BB47" s="148"/>
      <c r="BC47" s="148"/>
      <c r="BD47" s="148">
        <f>_xlfn.IFNA(VLOOKUP(CONCATENATE($BD$5,$B47,$C47),'MUR2'!$A$6:$M$60,13,FALSE),0)</f>
        <v>0</v>
      </c>
      <c r="BE47" s="148">
        <f>_xlfn.IFNA(VLOOKUP(CONCATENATE($BE$5,$B47,$C47),'MUR2'!$A$6:$M$100,13,FALSE),0)</f>
        <v>0</v>
      </c>
      <c r="BF47" s="148">
        <f>_xlfn.IFNA(VLOOKUP(CONCATENATE($BF$5,$B47,$C47),FEST!$A$6:$M$135,13,FALSE),0)</f>
        <v>0</v>
      </c>
      <c r="BG47" s="148">
        <f>_xlfn.IFNA(VLOOKUP(CONCATENATE($BG$5,$B47,$C47),FEST!$A$6:$M$133,13,FALSE),0)</f>
        <v>0</v>
      </c>
      <c r="BH47" s="148">
        <f>_xlfn.IFNA(VLOOKUP(CONCATENATE($BH$5,$B47,$C47),'DAR2'!$A$6:$M$133,13,FALSE),0)</f>
        <v>0</v>
      </c>
      <c r="BI47" s="148">
        <f>_xlfn.IFNA(VLOOKUP(CONCATENATE($BI$5,$B47,$C47),'CAP2'!$A$6:$M$135,13,FALSE),0)</f>
        <v>0</v>
      </c>
      <c r="BJ47" s="148">
        <f>_xlfn.IFNA(VLOOKUP(CONCATENATE($BJ$5,$B47,$C47),'OG3'!$A$6:$M$119,13,FALSE),0)</f>
        <v>0</v>
      </c>
      <c r="BK47" s="148">
        <f>_xlfn.IFNA(VLOOKUP(CONCATENATE($BK$5,$B47,$C47),'OG3'!$A$6:$M$119,13,FALSE),0)</f>
        <v>0</v>
      </c>
      <c r="BL47" s="148"/>
      <c r="BM47" s="148"/>
      <c r="BN47" s="148"/>
      <c r="BO47" s="354"/>
      <c r="BP47" s="353"/>
      <c r="BQ47" s="355"/>
      <c r="BR47" s="355"/>
      <c r="BS47" s="355"/>
      <c r="BT47" s="355"/>
      <c r="BU47" s="355"/>
      <c r="BV47" s="137"/>
    </row>
    <row r="48" spans="1:74" x14ac:dyDescent="0.25">
      <c r="A48" s="774"/>
      <c r="B48" s="142"/>
      <c r="C48" s="149"/>
      <c r="D48" s="149"/>
      <c r="E48" s="149"/>
      <c r="F48" s="150"/>
      <c r="G48" s="301"/>
      <c r="H48" s="144"/>
      <c r="I48" s="145"/>
      <c r="J48" s="146"/>
      <c r="K48" s="147">
        <f>_xlfn.IFNA(VLOOKUP(CONCATENATE($K$5,$B48,$C48),'ESP1'!$A$6:$M$500,13,FALSE),0)</f>
        <v>0</v>
      </c>
      <c r="L48" s="148">
        <f>_xlfn.IFNA(VLOOKUP(CONCATENATE($L$5,$B48,$C48),'ESP1'!$A$6:$M$500,13,FALSE),0)</f>
        <v>0</v>
      </c>
      <c r="M48" s="148"/>
      <c r="N48" s="148"/>
      <c r="O48" s="148">
        <f>_xlfn.IFNA(VLOOKUP(CONCATENATE($O$5,$B48,$C48),'MUR1'!$A$6:$M$133,13,FALSE),0)</f>
        <v>0</v>
      </c>
      <c r="P48" s="148"/>
      <c r="Q48" s="148"/>
      <c r="R48" s="148">
        <f>_xlfn.IFNA(VLOOKUP(CONCATENATE($R$5,$B48,$C48),'MUR1'!$A$6:$M$133,13,FALSE),0)</f>
        <v>0</v>
      </c>
      <c r="S48" s="148">
        <v>0</v>
      </c>
      <c r="T48" s="148">
        <v>0</v>
      </c>
      <c r="U48" s="148">
        <f>_xlfn.IFNA(VLOOKUP(CONCATENATE($U$5,$B48,$C48),CAPE!$A$6:$M$133,13,FALSE),0)</f>
        <v>0</v>
      </c>
      <c r="V48" s="148"/>
      <c r="W48" s="148">
        <f>_xlfn.IFNA(VLOOKUP(CONCATENATE($W$5,$B48,$C48),'DAR1'!$A$6:$M$133,13,FALSE),0)</f>
        <v>0</v>
      </c>
      <c r="X48" s="148"/>
      <c r="Y48" s="148">
        <f>_xlfn.IFNA(VLOOKUP(CONCATENATE($Y$5,$B48,$C48),'SER2'!$A$6:$M$167,13,FALSE),0)</f>
        <v>0</v>
      </c>
      <c r="Z48" s="148"/>
      <c r="AA48" s="148">
        <f>_xlfn.IFNA(VLOOKUP(CONCATENATE($AA$5,$B48,$C48),'SER2'!$A$6:$M$234,13,FALSE),0)</f>
        <v>0</v>
      </c>
      <c r="AB48" s="148"/>
      <c r="AC48" s="148"/>
      <c r="AD48" s="148">
        <f>_xlfn.IFNA(VLOOKUP(CONCATENATE($AD$5,$B48,$C48),'ESP2'!$A$6:$M$125,13,FALSE),0)</f>
        <v>0</v>
      </c>
      <c r="AE48" s="148">
        <f>_xlfn.IFNA(VLOOKUP(CONCATENATE($AE$5,$B48,$C48),'ESP2'!$A$6:$M$125,13,FALSE),0)</f>
        <v>0</v>
      </c>
      <c r="AF48" s="148"/>
      <c r="AG48" s="148">
        <f>_xlfn.IFNA(VLOOKUP(CONCATENATE($AG$5,$B48,$C48),'SER1'!$A$6:$M$133,13,FALSE),0)</f>
        <v>0</v>
      </c>
      <c r="AH48" s="148"/>
      <c r="AI48" s="148">
        <f>_xlfn.IFNA(VLOOKUP(CONCATENATE($AI$5,$B48,$C48),'OG1'!$A$8:$M$942,13,FALSE),0)</f>
        <v>0</v>
      </c>
      <c r="AJ48" s="148">
        <f>_xlfn.IFNA(VLOOKUP(CONCATENATE($AJ$5,$B48,$C48),'OG1'!$A$8:$M$942,13,FALSE),0)</f>
        <v>0</v>
      </c>
      <c r="AK48" s="148">
        <f>_xlfn.IFNA(VLOOKUP(CONCATENATE($AK$5,$B48,$C48),'DRY1'!$A$8:$M$943,13,FALSE),0)</f>
        <v>0</v>
      </c>
      <c r="AL48" s="148">
        <f>_xlfn.IFNA(VLOOKUP(CONCATENATE($AL$5,$B48,$C48),'DRY1'!$A$8:$M$943,13,FALSE),0)</f>
        <v>0</v>
      </c>
      <c r="AM48" s="148">
        <f>_xlfn.IFNA(VLOOKUP(CONCATENATE($AM$5,$B48,$C48),'BAL3'!$A$6:$M$135,13,FALSE),0)</f>
        <v>0</v>
      </c>
      <c r="AN48" s="148">
        <f>_xlfn.IFNA(VLOOKUP(CONCATENATE($AN$5,$B48,$C48),'BAL3'!$A$6:$M$135,13,FALSE),0)</f>
        <v>0</v>
      </c>
      <c r="AO48" s="148">
        <f>_xlfn.IFNA(VLOOKUP(CONCATENATE($AO$5,$B48,$C48),'OG2'!$A$6:$M$499,13,FALSE),0)</f>
        <v>0</v>
      </c>
      <c r="AP48" s="148">
        <f>_xlfn.IFNA(VLOOKUP(CONCATENATE($AP$5,$B48,$C48),'OG2'!$A$6:$M$499,13,FALSE),0)</f>
        <v>0</v>
      </c>
      <c r="AQ48" s="148">
        <f>_xlfn.IFNA(VLOOKUP(CONCATENATE($AQ$5,$B48,$C48),SC!$A$6:$M$500,13,FALSE),0)</f>
        <v>0</v>
      </c>
      <c r="AR48" s="148">
        <f>_xlfn.IFNA(VLOOKUP(CONCATENATE($AR$5,$B48,$C48),SC!$A$6:$M$500,13,FALSE),0)</f>
        <v>0</v>
      </c>
      <c r="AS48" s="148">
        <f>_xlfn.IFNA(VLOOKUP(CONCATENATE($AS$5,$B48,$C48),SCSAT!$A$6:$M$528,13,FALSE),0)</f>
        <v>0</v>
      </c>
      <c r="AT48" s="148"/>
      <c r="AU48" s="148"/>
      <c r="AV48" s="148">
        <f>_xlfn.IFNA(VLOOKUP(CONCATENATE($AV$5,$B48,$C48),SCSUN!$A$6:$M$500,13,FALSE),0)</f>
        <v>0</v>
      </c>
      <c r="AW48" s="148">
        <f>_xlfn.IFNA(VLOOKUP(CONCATENATE($AW$5,$B48,$C48),'DRY2'!$A$6:$M$500,13,FALSE),0)</f>
        <v>0</v>
      </c>
      <c r="AX48" s="148">
        <f>_xlfn.IFNA(VLOOKUP(CONCATENATE($AX$5,$B48,$C48),'ESP3'!$A$6:$M$500,13,FALSE),0)</f>
        <v>0</v>
      </c>
      <c r="AY48" s="148">
        <f>_xlfn.IFNA(VLOOKUP(CONCATENATE($AY$5,$B48,$C48),SC!$A$6:$M$500,13,FALSE),0)</f>
        <v>0</v>
      </c>
      <c r="AZ48" s="148"/>
      <c r="BA48" s="148"/>
      <c r="BB48" s="148"/>
      <c r="BC48" s="148"/>
      <c r="BD48" s="148">
        <f>_xlfn.IFNA(VLOOKUP(CONCATENATE($BD$5,$B48,$C48),'MUR2'!$A$6:$M$60,13,FALSE),0)</f>
        <v>0</v>
      </c>
      <c r="BE48" s="148">
        <f>_xlfn.IFNA(VLOOKUP(CONCATENATE($BE$5,$B48,$C48),'MUR2'!$A$6:$M$100,13,FALSE),0)</f>
        <v>0</v>
      </c>
      <c r="BF48" s="148">
        <f>_xlfn.IFNA(VLOOKUP(CONCATENATE($BF$5,$B48,$C48),FEST!$A$6:$M$135,13,FALSE),0)</f>
        <v>0</v>
      </c>
      <c r="BG48" s="148">
        <f>_xlfn.IFNA(VLOOKUP(CONCATENATE($BG$5,$B48,$C48),FEST!$A$6:$M$133,13,FALSE),0)</f>
        <v>0</v>
      </c>
      <c r="BH48" s="148">
        <f>_xlfn.IFNA(VLOOKUP(CONCATENATE($BH$5,$B48,$C48),'DAR2'!$A$6:$M$133,13,FALSE),0)</f>
        <v>0</v>
      </c>
      <c r="BI48" s="148">
        <f>_xlfn.IFNA(VLOOKUP(CONCATENATE($BI$5,$B48,$C48),'CAP2'!$A$6:$M$135,13,FALSE),0)</f>
        <v>0</v>
      </c>
      <c r="BJ48" s="148">
        <f>_xlfn.IFNA(VLOOKUP(CONCATENATE($BJ$5,$B48,$C48),'OG3'!$A$6:$M$119,13,FALSE),0)</f>
        <v>0</v>
      </c>
      <c r="BK48" s="148">
        <f>_xlfn.IFNA(VLOOKUP(CONCATENATE($BK$5,$B48,$C48),'OG3'!$A$6:$M$119,13,FALSE),0)</f>
        <v>0</v>
      </c>
      <c r="BL48" s="148"/>
      <c r="BM48" s="148"/>
      <c r="BN48" s="148"/>
      <c r="BO48" s="354"/>
      <c r="BP48" s="353"/>
      <c r="BQ48" s="355"/>
      <c r="BR48" s="355"/>
      <c r="BS48" s="355"/>
      <c r="BT48" s="355"/>
      <c r="BU48" s="355"/>
      <c r="BV48" s="137"/>
    </row>
    <row r="49" spans="1:74" x14ac:dyDescent="0.25">
      <c r="A49" s="774"/>
      <c r="B49" s="142"/>
      <c r="C49" s="149"/>
      <c r="D49" s="143"/>
      <c r="E49" s="143"/>
      <c r="F49" s="150"/>
      <c r="G49" s="301"/>
      <c r="H49" s="144"/>
      <c r="I49" s="145"/>
      <c r="J49" s="146"/>
      <c r="K49" s="147">
        <f>_xlfn.IFNA(VLOOKUP(CONCATENATE($K$5,$B49,$C49),'ESP1'!$A$6:$M$500,13,FALSE),0)</f>
        <v>0</v>
      </c>
      <c r="L49" s="148">
        <f>_xlfn.IFNA(VLOOKUP(CONCATENATE($L$5,$B49,$C49),'ESP1'!$A$6:$M$500,13,FALSE),0)</f>
        <v>0</v>
      </c>
      <c r="M49" s="148"/>
      <c r="N49" s="148"/>
      <c r="O49" s="148">
        <f>_xlfn.IFNA(VLOOKUP(CONCATENATE($O$5,$B49,$C49),'MUR1'!$A$6:$M$133,13,FALSE),0)</f>
        <v>0</v>
      </c>
      <c r="P49" s="148"/>
      <c r="Q49" s="148"/>
      <c r="R49" s="148">
        <f>_xlfn.IFNA(VLOOKUP(CONCATENATE($R$5,$B49,$C49),'MUR1'!$A$6:$M$133,13,FALSE),0)</f>
        <v>0</v>
      </c>
      <c r="S49" s="148">
        <v>0</v>
      </c>
      <c r="T49" s="148">
        <v>0</v>
      </c>
      <c r="U49" s="148">
        <f>_xlfn.IFNA(VLOOKUP(CONCATENATE($U$5,$B49,$C49),CAPE!$A$6:$M$133,13,FALSE),0)</f>
        <v>0</v>
      </c>
      <c r="V49" s="148"/>
      <c r="W49" s="148">
        <f>_xlfn.IFNA(VLOOKUP(CONCATENATE($W$5,$B49,$C49),'DAR1'!$A$6:$M$133,13,FALSE),0)</f>
        <v>0</v>
      </c>
      <c r="X49" s="148"/>
      <c r="Y49" s="148">
        <f>_xlfn.IFNA(VLOOKUP(CONCATENATE($Y$5,$B49,$C49),'SER2'!$A$6:$M$167,13,FALSE),0)</f>
        <v>0</v>
      </c>
      <c r="Z49" s="148"/>
      <c r="AA49" s="148">
        <f>_xlfn.IFNA(VLOOKUP(CONCATENATE($AA$5,$B49,$C49),'SER2'!$A$6:$M$234,13,FALSE),0)</f>
        <v>0</v>
      </c>
      <c r="AB49" s="148"/>
      <c r="AC49" s="148"/>
      <c r="AD49" s="148">
        <f>_xlfn.IFNA(VLOOKUP(CONCATENATE($AD$5,$B49,$C49),'ESP2'!$A$6:$M$125,13,FALSE),0)</f>
        <v>0</v>
      </c>
      <c r="AE49" s="148">
        <f>_xlfn.IFNA(VLOOKUP(CONCATENATE($AE$5,$B49,$C49),'ESP2'!$A$6:$M$125,13,FALSE),0)</f>
        <v>0</v>
      </c>
      <c r="AF49" s="148"/>
      <c r="AG49" s="148">
        <f>_xlfn.IFNA(VLOOKUP(CONCATENATE($AG$5,$B49,$C49),'SER1'!$A$6:$M$133,13,FALSE),0)</f>
        <v>0</v>
      </c>
      <c r="AH49" s="148"/>
      <c r="AI49" s="148">
        <f>_xlfn.IFNA(VLOOKUP(CONCATENATE($AI$5,$B49,$C49),'OG1'!$A$8:$M$942,13,FALSE),0)</f>
        <v>0</v>
      </c>
      <c r="AJ49" s="148">
        <f>_xlfn.IFNA(VLOOKUP(CONCATENATE($AJ$5,$B49,$C49),'OG1'!$A$8:$M$942,13,FALSE),0)</f>
        <v>0</v>
      </c>
      <c r="AK49" s="148">
        <f>_xlfn.IFNA(VLOOKUP(CONCATENATE($AK$5,$B49,$C49),'DRY1'!$A$8:$M$943,13,FALSE),0)</f>
        <v>0</v>
      </c>
      <c r="AL49" s="148">
        <f>_xlfn.IFNA(VLOOKUP(CONCATENATE($AL$5,$B49,$C49),'DRY1'!$A$8:$M$943,13,FALSE),0)</f>
        <v>0</v>
      </c>
      <c r="AM49" s="148">
        <f>_xlfn.IFNA(VLOOKUP(CONCATENATE($AM$5,$B49,$C49),'BAL3'!$A$6:$M$135,13,FALSE),0)</f>
        <v>0</v>
      </c>
      <c r="AN49" s="148">
        <f>_xlfn.IFNA(VLOOKUP(CONCATENATE($AN$5,$B49,$C49),'BAL3'!$A$6:$M$135,13,FALSE),0)</f>
        <v>0</v>
      </c>
      <c r="AO49" s="148">
        <f>_xlfn.IFNA(VLOOKUP(CONCATENATE($AO$5,$B49,$C49),'OG2'!$A$6:$M$499,13,FALSE),0)</f>
        <v>0</v>
      </c>
      <c r="AP49" s="148">
        <f>_xlfn.IFNA(VLOOKUP(CONCATENATE($AP$5,$B49,$C49),'OG2'!$A$6:$M$499,13,FALSE),0)</f>
        <v>0</v>
      </c>
      <c r="AQ49" s="148">
        <f>_xlfn.IFNA(VLOOKUP(CONCATENATE($AQ$5,$B49,$C49),SC!$A$6:$M$500,13,FALSE),0)</f>
        <v>0</v>
      </c>
      <c r="AR49" s="148">
        <f>_xlfn.IFNA(VLOOKUP(CONCATENATE($AR$5,$B49,$C49),SC!$A$6:$M$500,13,FALSE),0)</f>
        <v>0</v>
      </c>
      <c r="AS49" s="148">
        <f>_xlfn.IFNA(VLOOKUP(CONCATENATE($AS$5,$B49,$C49),SCSAT!$A$6:$M$528,13,FALSE),0)</f>
        <v>0</v>
      </c>
      <c r="AT49" s="148"/>
      <c r="AU49" s="148"/>
      <c r="AV49" s="148">
        <f>_xlfn.IFNA(VLOOKUP(CONCATENATE($AV$5,$B49,$C49),SCSUN!$A$6:$M$500,13,FALSE),0)</f>
        <v>0</v>
      </c>
      <c r="AW49" s="148">
        <f>_xlfn.IFNA(VLOOKUP(CONCATENATE($AW$5,$B49,$C49),'DRY2'!$A$6:$M$500,13,FALSE),0)</f>
        <v>0</v>
      </c>
      <c r="AX49" s="148">
        <f>_xlfn.IFNA(VLOOKUP(CONCATENATE($AX$5,$B49,$C49),'ESP3'!$A$6:$M$500,13,FALSE),0)</f>
        <v>0</v>
      </c>
      <c r="AY49" s="148">
        <f>_xlfn.IFNA(VLOOKUP(CONCATENATE($AY$5,$B49,$C49),SC!$A$6:$M$500,13,FALSE),0)</f>
        <v>0</v>
      </c>
      <c r="AZ49" s="148"/>
      <c r="BA49" s="148"/>
      <c r="BB49" s="148"/>
      <c r="BC49" s="148"/>
      <c r="BD49" s="148">
        <f>_xlfn.IFNA(VLOOKUP(CONCATENATE($BD$5,$B49,$C49),'MUR2'!$A$6:$M$60,13,FALSE),0)</f>
        <v>0</v>
      </c>
      <c r="BE49" s="148">
        <f>_xlfn.IFNA(VLOOKUP(CONCATENATE($BE$5,$B49,$C49),'MUR2'!$A$6:$M$100,13,FALSE),0)</f>
        <v>0</v>
      </c>
      <c r="BF49" s="148">
        <f>_xlfn.IFNA(VLOOKUP(CONCATENATE($BF$5,$B49,$C49),FEST!$A$6:$M$135,13,FALSE),0)</f>
        <v>0</v>
      </c>
      <c r="BG49" s="148">
        <f>_xlfn.IFNA(VLOOKUP(CONCATENATE($BG$5,$B49,$C49),FEST!$A$6:$M$133,13,FALSE),0)</f>
        <v>0</v>
      </c>
      <c r="BH49" s="148">
        <f>_xlfn.IFNA(VLOOKUP(CONCATENATE($BH$5,$B49,$C49),'DAR2'!$A$6:$M$133,13,FALSE),0)</f>
        <v>0</v>
      </c>
      <c r="BI49" s="148">
        <f>_xlfn.IFNA(VLOOKUP(CONCATENATE($BI$5,$B49,$C49),'CAP2'!$A$6:$M$135,13,FALSE),0)</f>
        <v>0</v>
      </c>
      <c r="BJ49" s="148">
        <f>_xlfn.IFNA(VLOOKUP(CONCATENATE($BJ$5,$B49,$C49),'OG3'!$A$6:$M$119,13,FALSE),0)</f>
        <v>0</v>
      </c>
      <c r="BK49" s="148">
        <f>_xlfn.IFNA(VLOOKUP(CONCATENATE($BK$5,$B49,$C49),'OG3'!$A$6:$M$119,13,FALSE),0)</f>
        <v>0</v>
      </c>
      <c r="BL49" s="148"/>
      <c r="BM49" s="148"/>
      <c r="BN49" s="148"/>
      <c r="BO49" s="354"/>
      <c r="BP49" s="353"/>
      <c r="BQ49" s="355"/>
      <c r="BR49" s="355"/>
      <c r="BS49" s="355"/>
      <c r="BT49" s="355"/>
      <c r="BU49" s="355"/>
      <c r="BV49" s="137"/>
    </row>
    <row r="50" spans="1:74" x14ac:dyDescent="0.25">
      <c r="A50" s="774"/>
      <c r="B50" s="142"/>
      <c r="C50" s="149"/>
      <c r="D50" s="149"/>
      <c r="E50" s="149"/>
      <c r="F50" s="150"/>
      <c r="G50" s="301"/>
      <c r="H50" s="144"/>
      <c r="I50" s="145"/>
      <c r="J50" s="146"/>
      <c r="K50" s="147">
        <f>_xlfn.IFNA(VLOOKUP(CONCATENATE($K$5,$B50,$C50),'ESP1'!$A$6:$M$500,13,FALSE),0)</f>
        <v>0</v>
      </c>
      <c r="L50" s="148">
        <f>_xlfn.IFNA(VLOOKUP(CONCATENATE($L$5,$B50,$C50),'ESP1'!$A$6:$M$500,13,FALSE),0)</f>
        <v>0</v>
      </c>
      <c r="M50" s="148"/>
      <c r="N50" s="148"/>
      <c r="O50" s="148">
        <f>_xlfn.IFNA(VLOOKUP(CONCATENATE($O$5,$B50,$C50),'MUR1'!$A$6:$M$133,13,FALSE),0)</f>
        <v>0</v>
      </c>
      <c r="P50" s="148"/>
      <c r="Q50" s="148"/>
      <c r="R50" s="148">
        <f>_xlfn.IFNA(VLOOKUP(CONCATENATE($R$5,$B50,$C50),'MUR1'!$A$6:$M$133,13,FALSE),0)</f>
        <v>0</v>
      </c>
      <c r="S50" s="148">
        <v>0</v>
      </c>
      <c r="T50" s="148">
        <v>0</v>
      </c>
      <c r="U50" s="148">
        <f>_xlfn.IFNA(VLOOKUP(CONCATENATE($U$5,$B50,$C50),CAPE!$A$6:$M$133,13,FALSE),0)</f>
        <v>0</v>
      </c>
      <c r="V50" s="148"/>
      <c r="W50" s="148">
        <f>_xlfn.IFNA(VLOOKUP(CONCATENATE($W$5,$B50,$C50),'DAR1'!$A$6:$M$133,13,FALSE),0)</f>
        <v>0</v>
      </c>
      <c r="X50" s="148"/>
      <c r="Y50" s="148">
        <f>_xlfn.IFNA(VLOOKUP(CONCATENATE($Y$5,$B50,$C50),'SER2'!$A$6:$M$167,13,FALSE),0)</f>
        <v>0</v>
      </c>
      <c r="Z50" s="148"/>
      <c r="AA50" s="148">
        <f>_xlfn.IFNA(VLOOKUP(CONCATENATE($AA$5,$B50,$C50),'SER2'!$A$6:$M$234,13,FALSE),0)</f>
        <v>0</v>
      </c>
      <c r="AB50" s="148"/>
      <c r="AC50" s="148"/>
      <c r="AD50" s="148">
        <f>_xlfn.IFNA(VLOOKUP(CONCATENATE($AD$5,$B50,$C50),'ESP2'!$A$6:$M$125,13,FALSE),0)</f>
        <v>0</v>
      </c>
      <c r="AE50" s="148">
        <f>_xlfn.IFNA(VLOOKUP(CONCATENATE($AE$5,$B50,$C50),'ESP2'!$A$6:$M$125,13,FALSE),0)</f>
        <v>0</v>
      </c>
      <c r="AF50" s="148"/>
      <c r="AG50" s="148">
        <f>_xlfn.IFNA(VLOOKUP(CONCATENATE($AG$5,$B50,$C50),'SER1'!$A$6:$M$133,13,FALSE),0)</f>
        <v>0</v>
      </c>
      <c r="AH50" s="148"/>
      <c r="AI50" s="148">
        <f>_xlfn.IFNA(VLOOKUP(CONCATENATE($AI$5,$B50,$C50),'OG1'!$A$8:$M$942,13,FALSE),0)</f>
        <v>0</v>
      </c>
      <c r="AJ50" s="148">
        <f>_xlfn.IFNA(VLOOKUP(CONCATENATE($AJ$5,$B50,$C50),'OG1'!$A$8:$M$942,13,FALSE),0)</f>
        <v>0</v>
      </c>
      <c r="AK50" s="148">
        <f>_xlfn.IFNA(VLOOKUP(CONCATENATE($AK$5,$B50,$C50),'DRY1'!$A$8:$M$943,13,FALSE),0)</f>
        <v>0</v>
      </c>
      <c r="AL50" s="148">
        <f>_xlfn.IFNA(VLOOKUP(CONCATENATE($AL$5,$B50,$C50),'DRY1'!$A$8:$M$943,13,FALSE),0)</f>
        <v>0</v>
      </c>
      <c r="AM50" s="148">
        <f>_xlfn.IFNA(VLOOKUP(CONCATENATE($AM$5,$B50,$C50),'BAL3'!$A$6:$M$135,13,FALSE),0)</f>
        <v>0</v>
      </c>
      <c r="AN50" s="148">
        <f>_xlfn.IFNA(VLOOKUP(CONCATENATE($AN$5,$B50,$C50),'BAL3'!$A$6:$M$135,13,FALSE),0)</f>
        <v>0</v>
      </c>
      <c r="AO50" s="148">
        <f>_xlfn.IFNA(VLOOKUP(CONCATENATE($AO$5,$B50,$C50),'OG2'!$A$6:$M$499,13,FALSE),0)</f>
        <v>0</v>
      </c>
      <c r="AP50" s="148">
        <f>_xlfn.IFNA(VLOOKUP(CONCATENATE($AP$5,$B50,$C50),'OG2'!$A$6:$M$499,13,FALSE),0)</f>
        <v>0</v>
      </c>
      <c r="AQ50" s="148">
        <f>_xlfn.IFNA(VLOOKUP(CONCATENATE($AQ$5,$B50,$C50),SC!$A$6:$M$500,13,FALSE),0)</f>
        <v>0</v>
      </c>
      <c r="AR50" s="148">
        <f>_xlfn.IFNA(VLOOKUP(CONCATENATE($AR$5,$B50,$C50),SC!$A$6:$M$500,13,FALSE),0)</f>
        <v>0</v>
      </c>
      <c r="AS50" s="148">
        <f>_xlfn.IFNA(VLOOKUP(CONCATENATE($AS$5,$B50,$C50),SCSAT!$A$6:$M$528,13,FALSE),0)</f>
        <v>0</v>
      </c>
      <c r="AT50" s="148"/>
      <c r="AU50" s="148"/>
      <c r="AV50" s="148">
        <f>_xlfn.IFNA(VLOOKUP(CONCATENATE($AV$5,$B50,$C50),SCSUN!$A$6:$M$500,13,FALSE),0)</f>
        <v>0</v>
      </c>
      <c r="AW50" s="148">
        <f>_xlfn.IFNA(VLOOKUP(CONCATENATE($AW$5,$B50,$C50),'DRY2'!$A$6:$M$500,13,FALSE),0)</f>
        <v>0</v>
      </c>
      <c r="AX50" s="148">
        <f>_xlfn.IFNA(VLOOKUP(CONCATENATE($AX$5,$B50,$C50),'ESP3'!$A$6:$M$500,13,FALSE),0)</f>
        <v>0</v>
      </c>
      <c r="AY50" s="148">
        <f>_xlfn.IFNA(VLOOKUP(CONCATENATE($AY$5,$B50,$C50),SC!$A$6:$M$500,13,FALSE),0)</f>
        <v>0</v>
      </c>
      <c r="AZ50" s="148"/>
      <c r="BA50" s="148"/>
      <c r="BB50" s="148"/>
      <c r="BC50" s="148"/>
      <c r="BD50" s="148">
        <f>_xlfn.IFNA(VLOOKUP(CONCATENATE($BD$5,$B50,$C50),'MUR2'!$A$6:$M$60,13,FALSE),0)</f>
        <v>0</v>
      </c>
      <c r="BE50" s="148">
        <f>_xlfn.IFNA(VLOOKUP(CONCATENATE($BE$5,$B50,$C50),'MUR2'!$A$6:$M$100,13,FALSE),0)</f>
        <v>0</v>
      </c>
      <c r="BF50" s="148">
        <f>_xlfn.IFNA(VLOOKUP(CONCATENATE($BF$5,$B50,$C50),FEST!$A$6:$M$135,13,FALSE),0)</f>
        <v>0</v>
      </c>
      <c r="BG50" s="148">
        <f>_xlfn.IFNA(VLOOKUP(CONCATENATE($BG$5,$B50,$C50),FEST!$A$6:$M$133,13,FALSE),0)</f>
        <v>0</v>
      </c>
      <c r="BH50" s="148">
        <f>_xlfn.IFNA(VLOOKUP(CONCATENATE($BH$5,$B50,$C50),'DAR2'!$A$6:$M$133,13,FALSE),0)</f>
        <v>0</v>
      </c>
      <c r="BI50" s="148">
        <f>_xlfn.IFNA(VLOOKUP(CONCATENATE($BI$5,$B50,$C50),'CAP2'!$A$6:$M$135,13,FALSE),0)</f>
        <v>0</v>
      </c>
      <c r="BJ50" s="148">
        <f>_xlfn.IFNA(VLOOKUP(CONCATENATE($BJ$5,$B50,$C50),'OG3'!$A$6:$M$119,13,FALSE),0)</f>
        <v>0</v>
      </c>
      <c r="BK50" s="148">
        <f>_xlfn.IFNA(VLOOKUP(CONCATENATE($BK$5,$B50,$C50),'OG3'!$A$6:$M$119,13,FALSE),0)</f>
        <v>0</v>
      </c>
      <c r="BL50" s="148"/>
      <c r="BM50" s="148"/>
      <c r="BN50" s="148"/>
      <c r="BO50" s="354"/>
      <c r="BP50" s="353"/>
      <c r="BQ50" s="355"/>
      <c r="BR50" s="355"/>
      <c r="BS50" s="355"/>
      <c r="BT50" s="355"/>
      <c r="BU50" s="355"/>
      <c r="BV50" s="137"/>
    </row>
    <row r="51" spans="1:74" ht="14.4" thickBot="1" x14ac:dyDescent="0.3">
      <c r="A51" s="774"/>
      <c r="B51" s="151"/>
      <c r="C51" s="152"/>
      <c r="D51" s="152"/>
      <c r="E51" s="152"/>
      <c r="F51" s="153"/>
      <c r="G51" s="302"/>
      <c r="H51" s="155"/>
      <c r="I51" s="156"/>
      <c r="J51" s="154"/>
      <c r="K51" s="147">
        <f>_xlfn.IFNA(VLOOKUP(CONCATENATE($K$5,$B51,$C51),'ESP1'!$A$6:$M$500,13,FALSE),0)</f>
        <v>0</v>
      </c>
      <c r="L51" s="148">
        <f>_xlfn.IFNA(VLOOKUP(CONCATENATE($L$5,$B51,$C51),'ESP1'!$A$6:$M$500,13,FALSE),0)</f>
        <v>0</v>
      </c>
      <c r="M51" s="148"/>
      <c r="N51" s="148"/>
      <c r="O51" s="148">
        <f>_xlfn.IFNA(VLOOKUP(CONCATENATE($O$5,$B51,$C51),'MUR1'!$A$6:$M$133,13,FALSE),0)</f>
        <v>0</v>
      </c>
      <c r="P51" s="148"/>
      <c r="Q51" s="148"/>
      <c r="R51" s="148">
        <f>_xlfn.IFNA(VLOOKUP(CONCATENATE($R$5,$B51,$C51),'MUR1'!$A$6:$M$133,13,FALSE),0)</f>
        <v>0</v>
      </c>
      <c r="S51" s="148">
        <v>0</v>
      </c>
      <c r="T51" s="148">
        <v>0</v>
      </c>
      <c r="U51" s="148">
        <f>_xlfn.IFNA(VLOOKUP(CONCATENATE($U$5,$B51,$C51),CAPE!$A$6:$M$133,13,FALSE),0)</f>
        <v>0</v>
      </c>
      <c r="V51" s="148"/>
      <c r="W51" s="148">
        <f>_xlfn.IFNA(VLOOKUP(CONCATENATE($W$5,$B51,$C51),'DAR1'!$A$6:$M$133,13,FALSE),0)</f>
        <v>0</v>
      </c>
      <c r="X51" s="148"/>
      <c r="Y51" s="148">
        <f>_xlfn.IFNA(VLOOKUP(CONCATENATE($Y$5,$B51,$C51),'SER2'!$A$6:$M$167,13,FALSE),0)</f>
        <v>0</v>
      </c>
      <c r="Z51" s="148"/>
      <c r="AA51" s="148">
        <f>_xlfn.IFNA(VLOOKUP(CONCATENATE($AA$5,$B51,$C51),'SER2'!$A$6:$M$234,13,FALSE),0)</f>
        <v>0</v>
      </c>
      <c r="AB51" s="148"/>
      <c r="AC51" s="148"/>
      <c r="AD51" s="148">
        <f>_xlfn.IFNA(VLOOKUP(CONCATENATE($AD$5,$B51,$C51),'ESP2'!$A$6:$M$125,13,FALSE),0)</f>
        <v>0</v>
      </c>
      <c r="AE51" s="148">
        <f>_xlfn.IFNA(VLOOKUP(CONCATENATE($AE$5,$B51,$C51),'ESP2'!$A$6:$M$125,13,FALSE),0)</f>
        <v>0</v>
      </c>
      <c r="AF51" s="148"/>
      <c r="AG51" s="148">
        <f>_xlfn.IFNA(VLOOKUP(CONCATENATE($AG$5,$B51,$C51),'SER1'!$A$6:$M$133,13,FALSE),0)</f>
        <v>0</v>
      </c>
      <c r="AH51" s="148"/>
      <c r="AI51" s="148">
        <f>_xlfn.IFNA(VLOOKUP(CONCATENATE($AI$5,$B51,$C51),'OG1'!$A$8:$M$942,13,FALSE),0)</f>
        <v>0</v>
      </c>
      <c r="AJ51" s="148">
        <f>_xlfn.IFNA(VLOOKUP(CONCATENATE($AJ$5,$B51,$C51),'OG1'!$A$8:$M$942,13,FALSE),0)</f>
        <v>0</v>
      </c>
      <c r="AK51" s="148">
        <f>_xlfn.IFNA(VLOOKUP(CONCATENATE($AK$5,$B51,$C51),'DRY1'!$A$8:$M$943,13,FALSE),0)</f>
        <v>0</v>
      </c>
      <c r="AL51" s="148">
        <f>_xlfn.IFNA(VLOOKUP(CONCATENATE($AL$5,$B51,$C51),'DRY1'!$A$8:$M$943,13,FALSE),0)</f>
        <v>0</v>
      </c>
      <c r="AM51" s="148">
        <f>_xlfn.IFNA(VLOOKUP(CONCATENATE($AM$5,$B51,$C51),'BAL3'!$A$6:$M$135,13,FALSE),0)</f>
        <v>0</v>
      </c>
      <c r="AN51" s="148">
        <f>_xlfn.IFNA(VLOOKUP(CONCATENATE($AN$5,$B51,$C51),'BAL3'!$A$6:$M$135,13,FALSE),0)</f>
        <v>0</v>
      </c>
      <c r="AO51" s="148">
        <f>_xlfn.IFNA(VLOOKUP(CONCATENATE($AO$5,$B51,$C51),'OG2'!$A$6:$M$499,13,FALSE),0)</f>
        <v>0</v>
      </c>
      <c r="AP51" s="148">
        <f>_xlfn.IFNA(VLOOKUP(CONCATENATE($AP$5,$B51,$C51),'OG2'!$A$6:$M$499,13,FALSE),0)</f>
        <v>0</v>
      </c>
      <c r="AQ51" s="148">
        <f>_xlfn.IFNA(VLOOKUP(CONCATENATE($AQ$5,$B51,$C51),SC!$A$6:$M$500,13,FALSE),0)</f>
        <v>0</v>
      </c>
      <c r="AR51" s="148">
        <f>_xlfn.IFNA(VLOOKUP(CONCATENATE($AR$5,$B51,$C51),SC!$A$6:$M$500,13,FALSE),0)</f>
        <v>0</v>
      </c>
      <c r="AS51" s="148">
        <f>_xlfn.IFNA(VLOOKUP(CONCATENATE($AS$5,$B51,$C51),SCSAT!$A$6:$M$528,13,FALSE),0)</f>
        <v>0</v>
      </c>
      <c r="AT51" s="148"/>
      <c r="AU51" s="148"/>
      <c r="AV51" s="148">
        <f>_xlfn.IFNA(VLOOKUP(CONCATENATE($AV$5,$B51,$C51),SCSUN!$A$6:$M$500,13,FALSE),0)</f>
        <v>0</v>
      </c>
      <c r="AW51" s="148">
        <f>_xlfn.IFNA(VLOOKUP(CONCATENATE($AW$5,$B51,$C51),'DRY2'!$A$6:$M$500,13,FALSE),0)</f>
        <v>0</v>
      </c>
      <c r="AX51" s="148">
        <f>_xlfn.IFNA(VLOOKUP(CONCATENATE($AX$5,$B51,$C51),'ESP3'!$A$6:$M$500,13,FALSE),0)</f>
        <v>0</v>
      </c>
      <c r="AY51" s="148">
        <f>_xlfn.IFNA(VLOOKUP(CONCATENATE($AY$5,$B51,$C51),SC!$A$6:$M$500,13,FALSE),0)</f>
        <v>0</v>
      </c>
      <c r="AZ51" s="148"/>
      <c r="BA51" s="148"/>
      <c r="BB51" s="148"/>
      <c r="BC51" s="148"/>
      <c r="BD51" s="148">
        <f>_xlfn.IFNA(VLOOKUP(CONCATENATE($BD$5,$B51,$C51),'MUR2'!$A$6:$M$60,13,FALSE),0)</f>
        <v>0</v>
      </c>
      <c r="BE51" s="148">
        <f>_xlfn.IFNA(VLOOKUP(CONCATENATE($BE$5,$B51,$C51),'MUR2'!$A$6:$M$100,13,FALSE),0)</f>
        <v>0</v>
      </c>
      <c r="BF51" s="148">
        <f>_xlfn.IFNA(VLOOKUP(CONCATENATE($BF$5,$B51,$C51),FEST!$A$6:$M$135,13,FALSE),0)</f>
        <v>0</v>
      </c>
      <c r="BG51" s="148">
        <f>_xlfn.IFNA(VLOOKUP(CONCATENATE($BG$5,$B51,$C51),FEST!$A$6:$M$133,13,FALSE),0)</f>
        <v>0</v>
      </c>
      <c r="BH51" s="148">
        <f>_xlfn.IFNA(VLOOKUP(CONCATENATE($BH$5,$B51,$C51),'DAR2'!$A$6:$M$133,13,FALSE),0)</f>
        <v>0</v>
      </c>
      <c r="BI51" s="148">
        <f>_xlfn.IFNA(VLOOKUP(CONCATENATE($BI$5,$B51,$C51),'CAP2'!$A$6:$M$135,13,FALSE),0)</f>
        <v>0</v>
      </c>
      <c r="BJ51" s="148">
        <f>_xlfn.IFNA(VLOOKUP(CONCATENATE($BJ$5,$B51,$C51),'OG3'!$A$6:$M$119,13,FALSE),0)</f>
        <v>0</v>
      </c>
      <c r="BK51" s="148">
        <f>_xlfn.IFNA(VLOOKUP(CONCATENATE($BK$5,$B51,$C51),'OG3'!$A$6:$M$119,13,FALSE),0)</f>
        <v>0</v>
      </c>
      <c r="BL51" s="148"/>
      <c r="BM51" s="148"/>
      <c r="BN51" s="148"/>
      <c r="BO51" s="354"/>
      <c r="BP51" s="353"/>
      <c r="BQ51" s="355"/>
      <c r="BR51" s="355"/>
      <c r="BS51" s="355"/>
      <c r="BT51" s="355"/>
      <c r="BU51" s="355"/>
      <c r="BV51" s="137"/>
    </row>
    <row r="52" spans="1:74" ht="15.6" x14ac:dyDescent="0.25">
      <c r="A52" s="774"/>
      <c r="B52" s="136" t="s">
        <v>43</v>
      </c>
      <c r="C52" s="136"/>
      <c r="D52" s="136"/>
      <c r="E52" s="136" t="s">
        <v>43</v>
      </c>
      <c r="F52" s="137"/>
      <c r="G52" s="137"/>
      <c r="H52" s="137"/>
      <c r="I52" s="138"/>
      <c r="J52" s="137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613">
        <f>_xlfn.IFNA(VLOOKUP(CONCATENATE($AS$5,$B52,$C52),'SER3'!$A$6:$M$500,13,FALSE),0)</f>
        <v>0</v>
      </c>
      <c r="AT52" s="613"/>
      <c r="AU52" s="613"/>
      <c r="AV52" s="613">
        <f>_xlfn.IFNA(VLOOKUP(CONCATENATE($LX$5,$B52,$C52),'SER3'!$A$6:$M$500,13,FALSE),0)</f>
        <v>0</v>
      </c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7"/>
      <c r="BQ52" s="137"/>
      <c r="BR52" s="137"/>
      <c r="BS52" s="137"/>
      <c r="BT52" s="137"/>
      <c r="BU52" s="137"/>
      <c r="BV52" s="137"/>
    </row>
    <row r="54" spans="1:74" x14ac:dyDescent="0.25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L54" s="4"/>
      <c r="BM54" s="4"/>
    </row>
    <row r="55" spans="1:74" x14ac:dyDescent="0.25">
      <c r="B55" s="29"/>
    </row>
    <row r="56" spans="1:74" x14ac:dyDescent="0.25">
      <c r="B56" s="29"/>
    </row>
    <row r="57" spans="1:74" x14ac:dyDescent="0.25">
      <c r="B57" s="29"/>
    </row>
    <row r="58" spans="1:74" x14ac:dyDescent="0.25">
      <c r="B58" s="29"/>
    </row>
    <row r="59" spans="1:74" x14ac:dyDescent="0.25">
      <c r="B59" s="29"/>
    </row>
    <row r="60" spans="1:74" x14ac:dyDescent="0.25">
      <c r="B60" s="29"/>
    </row>
    <row r="61" spans="1:74" x14ac:dyDescent="0.25">
      <c r="B61" s="29"/>
    </row>
    <row r="62" spans="1:74" x14ac:dyDescent="0.25">
      <c r="B62" s="29"/>
    </row>
    <row r="63" spans="1:74" x14ac:dyDescent="0.25">
      <c r="B63" s="29"/>
    </row>
    <row r="64" spans="1:74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</sheetData>
  <sortState xmlns:xlrd2="http://schemas.microsoft.com/office/spreadsheetml/2017/richdata2" ref="B6:J9">
    <sortCondition ref="J6:J9"/>
    <sortCondition descending="1" ref="I6:I9"/>
    <sortCondition descending="1" ref="H6:H9"/>
  </sortState>
  <mergeCells count="27">
    <mergeCell ref="A1:A52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AQ1:AR1"/>
    <mergeCell ref="AQ3:AV3"/>
    <mergeCell ref="I1:I2"/>
    <mergeCell ref="J1:J2"/>
    <mergeCell ref="G3:G4"/>
    <mergeCell ref="I3:I4"/>
    <mergeCell ref="J3:J4"/>
    <mergeCell ref="Y1:Z2"/>
    <mergeCell ref="Y3:Z4"/>
    <mergeCell ref="H3:H4"/>
    <mergeCell ref="G1:G2"/>
    <mergeCell ref="H1:H2"/>
    <mergeCell ref="O1:Q2"/>
    <mergeCell ref="O3:Q3"/>
    <mergeCell ref="U1:V2"/>
    <mergeCell ref="U3:V4"/>
  </mergeCells>
  <phoneticPr fontId="13" type="noConversion"/>
  <conditionalFormatting sqref="C23:D28">
    <cfRule type="duplicateValues" dxfId="277" priority="431"/>
  </conditionalFormatting>
  <conditionalFormatting sqref="C29:D35">
    <cfRule type="duplicateValues" dxfId="276" priority="430"/>
  </conditionalFormatting>
  <conditionalFormatting sqref="C39:D44">
    <cfRule type="duplicateValues" dxfId="275" priority="429"/>
  </conditionalFormatting>
  <conditionalFormatting sqref="C45:D1048576 C36:D38 C1:D1 C3:D3 C2 C5:D22 C4">
    <cfRule type="duplicateValues" dxfId="274" priority="426"/>
  </conditionalFormatting>
  <conditionalFormatting sqref="K6:BO51">
    <cfRule type="cellIs" dxfId="273" priority="1" operator="lessThan">
      <formula>1</formula>
    </cfRule>
  </conditionalFormatting>
  <conditionalFormatting sqref="AS7:AV52">
    <cfRule type="cellIs" dxfId="272" priority="3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024A-B323-4315-8B1B-67576129CBAD}">
  <sheetPr codeName="Sheet4">
    <tabColor rgb="FF92D050"/>
    <pageSetUpPr fitToPage="1"/>
  </sheetPr>
  <dimension ref="A1:BE147"/>
  <sheetViews>
    <sheetView tabSelected="1" topLeftCell="B1" zoomScale="70" zoomScaleNormal="70" zoomScaleSheetLayoutView="90" workbookViewId="0">
      <pane xSplit="23" ySplit="19" topLeftCell="Y20" activePane="bottomRight" state="frozen"/>
      <selection activeCell="T32" sqref="T29:T32"/>
      <selection pane="topRight" activeCell="T32" sqref="T29:T32"/>
      <selection pane="bottomLeft" activeCell="T32" sqref="T29:T32"/>
      <selection pane="bottomRight" activeCell="D28" sqref="D28"/>
    </sheetView>
  </sheetViews>
  <sheetFormatPr defaultColWidth="14.44140625" defaultRowHeight="13.8" x14ac:dyDescent="0.25"/>
  <cols>
    <col min="1" max="1" width="3.6640625" style="4" bestFit="1" customWidth="1"/>
    <col min="2" max="2" width="20.109375" style="5" bestFit="1" customWidth="1"/>
    <col min="3" max="4" width="26.6640625" style="5" customWidth="1"/>
    <col min="5" max="5" width="16.664062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7.6640625" style="2" customWidth="1"/>
    <col min="12" max="12" width="5.5546875" style="2" customWidth="1"/>
    <col min="13" max="49" width="10.6640625" style="2" customWidth="1"/>
    <col min="50" max="50" width="14.44140625" style="4"/>
    <col min="51" max="52" width="12" style="2" customWidth="1"/>
    <col min="53" max="53" width="11.6640625" style="4" customWidth="1"/>
    <col min="54" max="56" width="10.6640625" style="2" customWidth="1"/>
    <col min="57" max="16384" width="14.44140625" style="4"/>
  </cols>
  <sheetData>
    <row r="1" spans="1:57" s="3" customFormat="1" ht="12.75" customHeight="1" x14ac:dyDescent="0.25">
      <c r="A1" s="777" t="s">
        <v>110</v>
      </c>
      <c r="B1" s="778" t="s">
        <v>1</v>
      </c>
      <c r="C1" s="778" t="s">
        <v>118</v>
      </c>
      <c r="D1" s="778" t="s">
        <v>74</v>
      </c>
      <c r="E1" s="778" t="s">
        <v>3</v>
      </c>
      <c r="F1" s="778" t="s">
        <v>4</v>
      </c>
      <c r="G1" s="780" t="s">
        <v>5</v>
      </c>
      <c r="H1" s="789" t="s">
        <v>6</v>
      </c>
      <c r="I1" s="791" t="s">
        <v>7</v>
      </c>
      <c r="J1" s="792" t="s">
        <v>8</v>
      </c>
      <c r="K1" s="781" t="s">
        <v>75</v>
      </c>
      <c r="L1" s="782"/>
      <c r="M1" s="794" t="s">
        <v>504</v>
      </c>
      <c r="N1" s="795"/>
      <c r="O1" s="785" t="s">
        <v>47</v>
      </c>
      <c r="P1" s="786"/>
      <c r="Q1" s="785" t="s">
        <v>45</v>
      </c>
      <c r="R1" s="782"/>
      <c r="S1" s="782" t="s">
        <v>1112</v>
      </c>
      <c r="T1" s="786"/>
      <c r="U1" s="516" t="s">
        <v>50</v>
      </c>
      <c r="V1" s="782" t="s">
        <v>76</v>
      </c>
      <c r="W1" s="786"/>
      <c r="X1" s="521" t="s">
        <v>77</v>
      </c>
      <c r="Y1" s="785" t="s">
        <v>53</v>
      </c>
      <c r="Z1" s="786"/>
      <c r="AA1" s="516" t="s">
        <v>78</v>
      </c>
      <c r="AB1" s="517" t="s">
        <v>79</v>
      </c>
      <c r="AC1" s="521" t="s">
        <v>52</v>
      </c>
      <c r="AD1" s="785" t="s">
        <v>80</v>
      </c>
      <c r="AE1" s="782"/>
      <c r="AF1" s="782" t="s">
        <v>81</v>
      </c>
      <c r="AG1" s="786"/>
      <c r="AH1" s="516" t="s">
        <v>82</v>
      </c>
      <c r="AI1" s="517" t="s">
        <v>83</v>
      </c>
      <c r="AJ1" s="516" t="s">
        <v>9</v>
      </c>
      <c r="AK1" s="517" t="s">
        <v>62</v>
      </c>
      <c r="AL1" s="785" t="s">
        <v>84</v>
      </c>
      <c r="AM1" s="782"/>
      <c r="AN1" s="517" t="s">
        <v>69</v>
      </c>
      <c r="AO1" s="516" t="s">
        <v>71</v>
      </c>
      <c r="AP1" s="517" t="s">
        <v>70</v>
      </c>
      <c r="AQ1" s="518" t="s">
        <v>85</v>
      </c>
      <c r="AR1" s="796" t="s">
        <v>86</v>
      </c>
      <c r="AS1" s="795"/>
      <c r="AT1" s="516" t="s">
        <v>60</v>
      </c>
      <c r="AU1" s="526" t="s">
        <v>87</v>
      </c>
      <c r="AV1" s="524" t="s">
        <v>88</v>
      </c>
      <c r="AW1" s="517" t="s">
        <v>89</v>
      </c>
      <c r="AX1" s="115" t="s">
        <v>56</v>
      </c>
      <c r="AY1" s="544" t="s">
        <v>917</v>
      </c>
      <c r="AZ1" s="544"/>
      <c r="BA1" s="796" t="s">
        <v>918</v>
      </c>
      <c r="BB1" s="795"/>
      <c r="BC1" s="516"/>
      <c r="BD1" s="517"/>
      <c r="BE1" s="115"/>
    </row>
    <row r="2" spans="1:57" s="3" customFormat="1" ht="12.75" customHeight="1" x14ac:dyDescent="0.25">
      <c r="A2" s="777"/>
      <c r="B2" s="779"/>
      <c r="C2" s="779"/>
      <c r="D2" s="779"/>
      <c r="E2" s="779"/>
      <c r="F2" s="779"/>
      <c r="G2" s="780"/>
      <c r="H2" s="790"/>
      <c r="I2" s="780"/>
      <c r="J2" s="793"/>
      <c r="K2" s="525"/>
      <c r="L2" s="544"/>
      <c r="M2" s="794"/>
      <c r="N2" s="795"/>
      <c r="O2" s="519"/>
      <c r="P2" s="544"/>
      <c r="Q2" s="794"/>
      <c r="R2" s="796"/>
      <c r="S2" s="796"/>
      <c r="T2" s="795"/>
      <c r="U2" s="518"/>
      <c r="V2" s="796"/>
      <c r="W2" s="795"/>
      <c r="X2" s="522"/>
      <c r="Y2" s="794"/>
      <c r="Z2" s="795"/>
      <c r="AA2" s="518"/>
      <c r="AB2" s="519"/>
      <c r="AC2" s="522"/>
      <c r="AD2" s="518"/>
      <c r="AE2" s="544"/>
      <c r="AF2" s="796"/>
      <c r="AG2" s="795"/>
      <c r="AH2" s="518"/>
      <c r="AI2" s="519"/>
      <c r="AJ2" s="518"/>
      <c r="AK2" s="519"/>
      <c r="AL2" s="794"/>
      <c r="AM2" s="919"/>
      <c r="AN2" s="519"/>
      <c r="AO2" s="518"/>
      <c r="AP2" s="519"/>
      <c r="AQ2" s="518"/>
      <c r="AR2" s="519"/>
      <c r="AS2" s="544"/>
      <c r="AT2" s="518"/>
      <c r="AU2" s="527"/>
      <c r="AV2" s="525"/>
      <c r="AW2" s="519"/>
      <c r="AX2" s="115"/>
      <c r="AY2" s="544"/>
      <c r="AZ2" s="544"/>
      <c r="BA2" s="519"/>
      <c r="BB2" s="522"/>
      <c r="BC2" s="518"/>
      <c r="BD2" s="519"/>
      <c r="BE2" s="115"/>
    </row>
    <row r="3" spans="1:57" s="3" customFormat="1" ht="12.75" customHeight="1" x14ac:dyDescent="0.25">
      <c r="A3" s="777"/>
      <c r="B3" s="779" t="s">
        <v>30</v>
      </c>
      <c r="C3" s="779" t="s">
        <v>31</v>
      </c>
      <c r="D3" s="779" t="s">
        <v>90</v>
      </c>
      <c r="E3" s="779" t="s">
        <v>32</v>
      </c>
      <c r="F3" s="779" t="s">
        <v>33</v>
      </c>
      <c r="G3" s="780" t="s">
        <v>34</v>
      </c>
      <c r="H3" s="790" t="s">
        <v>35</v>
      </c>
      <c r="I3" s="780" t="s">
        <v>36</v>
      </c>
      <c r="J3" s="793" t="s">
        <v>37</v>
      </c>
      <c r="K3" s="783">
        <v>45305</v>
      </c>
      <c r="L3" s="784"/>
      <c r="M3" s="787">
        <v>45340</v>
      </c>
      <c r="N3" s="788"/>
      <c r="O3" s="787">
        <v>45346</v>
      </c>
      <c r="P3" s="788"/>
      <c r="Q3" s="787">
        <v>45347</v>
      </c>
      <c r="R3" s="784"/>
      <c r="S3" s="784">
        <v>45348</v>
      </c>
      <c r="T3" s="788"/>
      <c r="U3" s="520">
        <v>45361</v>
      </c>
      <c r="V3" s="784">
        <v>45367</v>
      </c>
      <c r="W3" s="788"/>
      <c r="X3" s="523">
        <v>45368</v>
      </c>
      <c r="Y3" s="787">
        <v>45383</v>
      </c>
      <c r="Z3" s="788"/>
      <c r="AA3" s="520">
        <v>45388</v>
      </c>
      <c r="AB3" s="515">
        <v>45395</v>
      </c>
      <c r="AC3" s="523">
        <v>45403</v>
      </c>
      <c r="AD3" s="787">
        <v>45417</v>
      </c>
      <c r="AE3" s="784"/>
      <c r="AF3" s="784">
        <v>45423</v>
      </c>
      <c r="AG3" s="788"/>
      <c r="AH3" s="520">
        <v>45459</v>
      </c>
      <c r="AI3" s="515">
        <v>45473</v>
      </c>
      <c r="AJ3" s="520">
        <v>45480</v>
      </c>
      <c r="AK3" s="515">
        <v>45494</v>
      </c>
      <c r="AL3" s="787">
        <v>45515</v>
      </c>
      <c r="AM3" s="784"/>
      <c r="AN3" s="515">
        <v>45536</v>
      </c>
      <c r="AO3" s="520">
        <v>45542</v>
      </c>
      <c r="AP3" s="515">
        <v>45550</v>
      </c>
      <c r="AQ3" s="528">
        <v>45563</v>
      </c>
      <c r="AR3" s="797">
        <v>45563</v>
      </c>
      <c r="AS3" s="798"/>
      <c r="AT3" s="520">
        <v>45565</v>
      </c>
      <c r="AU3" s="530">
        <v>45575</v>
      </c>
      <c r="AV3" s="514">
        <v>45591</v>
      </c>
      <c r="AW3" s="515">
        <v>45599</v>
      </c>
      <c r="AX3" s="794" t="s">
        <v>91</v>
      </c>
      <c r="AY3" s="796"/>
      <c r="AZ3" s="796"/>
      <c r="BA3" s="796"/>
      <c r="BB3" s="795"/>
      <c r="BC3" s="520"/>
      <c r="BD3" s="515"/>
      <c r="BE3" s="115"/>
    </row>
    <row r="4" spans="1:57" s="2" customFormat="1" ht="12.75" customHeight="1" x14ac:dyDescent="0.25">
      <c r="A4" s="777"/>
      <c r="B4" s="779" t="s">
        <v>30</v>
      </c>
      <c r="C4" s="779"/>
      <c r="D4" s="779"/>
      <c r="E4" s="779"/>
      <c r="F4" s="779"/>
      <c r="G4" s="780"/>
      <c r="H4" s="790"/>
      <c r="I4" s="780"/>
      <c r="J4" s="793"/>
      <c r="K4" s="514"/>
      <c r="L4" s="582"/>
      <c r="M4" s="787"/>
      <c r="N4" s="788"/>
      <c r="O4" s="515"/>
      <c r="P4" s="582"/>
      <c r="Q4" s="787"/>
      <c r="R4" s="784"/>
      <c r="S4" s="784"/>
      <c r="T4" s="788"/>
      <c r="U4" s="520"/>
      <c r="V4" s="784"/>
      <c r="W4" s="788"/>
      <c r="X4" s="523"/>
      <c r="Y4" s="787"/>
      <c r="Z4" s="788"/>
      <c r="AA4" s="520"/>
      <c r="AB4" s="515"/>
      <c r="AC4" s="523"/>
      <c r="AD4" s="520"/>
      <c r="AE4" s="582"/>
      <c r="AF4" s="784"/>
      <c r="AG4" s="788"/>
      <c r="AH4" s="520"/>
      <c r="AI4" s="515"/>
      <c r="AJ4" s="520"/>
      <c r="AK4" s="515"/>
      <c r="AL4" s="520"/>
      <c r="AM4" s="582"/>
      <c r="AN4" s="515"/>
      <c r="AO4" s="520"/>
      <c r="AP4" s="515"/>
      <c r="AQ4" s="528"/>
      <c r="AR4" s="529"/>
      <c r="AS4" s="683"/>
      <c r="AT4" s="520"/>
      <c r="AU4" s="530"/>
      <c r="AV4" s="514"/>
      <c r="AW4" s="515"/>
      <c r="AX4" s="664"/>
      <c r="AY4" s="662"/>
      <c r="AZ4" s="662"/>
      <c r="BA4" s="663"/>
      <c r="BB4" s="523"/>
      <c r="BC4" s="520"/>
      <c r="BD4" s="515"/>
      <c r="BE4" s="116"/>
    </row>
    <row r="5" spans="1:57" s="2" customFormat="1" ht="16.2" thickBot="1" x14ac:dyDescent="0.3">
      <c r="A5" s="777"/>
      <c r="B5" s="117"/>
      <c r="C5" s="117"/>
      <c r="D5" s="117"/>
      <c r="E5" s="117"/>
      <c r="F5" s="115"/>
      <c r="G5" s="116"/>
      <c r="H5" s="130" t="s">
        <v>38</v>
      </c>
      <c r="I5" s="131" t="s">
        <v>36</v>
      </c>
      <c r="J5" s="132" t="s">
        <v>39</v>
      </c>
      <c r="K5" s="386" t="s">
        <v>119</v>
      </c>
      <c r="L5" s="583" t="s">
        <v>533</v>
      </c>
      <c r="M5" s="564" t="s">
        <v>119</v>
      </c>
      <c r="N5" s="583" t="s">
        <v>533</v>
      </c>
      <c r="O5" s="583" t="s">
        <v>119</v>
      </c>
      <c r="P5" s="564" t="s">
        <v>533</v>
      </c>
      <c r="Q5" s="340" t="s">
        <v>119</v>
      </c>
      <c r="R5" s="583" t="s">
        <v>533</v>
      </c>
      <c r="S5" s="386" t="s">
        <v>119</v>
      </c>
      <c r="T5" s="583" t="s">
        <v>533</v>
      </c>
      <c r="U5" s="340" t="s">
        <v>781</v>
      </c>
      <c r="V5" s="386" t="s">
        <v>119</v>
      </c>
      <c r="W5" s="583" t="s">
        <v>533</v>
      </c>
      <c r="X5" s="340" t="s">
        <v>119</v>
      </c>
      <c r="Y5" s="386" t="s">
        <v>119</v>
      </c>
      <c r="Z5" s="583" t="s">
        <v>533</v>
      </c>
      <c r="AA5" s="340" t="s">
        <v>119</v>
      </c>
      <c r="AB5" s="386" t="s">
        <v>119</v>
      </c>
      <c r="AC5" s="340" t="s">
        <v>781</v>
      </c>
      <c r="AD5" s="386" t="s">
        <v>119</v>
      </c>
      <c r="AE5" s="583" t="s">
        <v>533</v>
      </c>
      <c r="AF5" s="340" t="s">
        <v>119</v>
      </c>
      <c r="AG5" s="583" t="s">
        <v>533</v>
      </c>
      <c r="AH5" s="386" t="s">
        <v>119</v>
      </c>
      <c r="AI5" s="340" t="s">
        <v>119</v>
      </c>
      <c r="AJ5" s="386" t="s">
        <v>119</v>
      </c>
      <c r="AK5" s="340" t="s">
        <v>781</v>
      </c>
      <c r="AL5" s="386" t="s">
        <v>119</v>
      </c>
      <c r="AM5" s="583" t="s">
        <v>533</v>
      </c>
      <c r="AN5" s="340" t="s">
        <v>119</v>
      </c>
      <c r="AO5" s="386" t="s">
        <v>119</v>
      </c>
      <c r="AP5" s="340" t="s">
        <v>119</v>
      </c>
      <c r="AQ5" s="386" t="s">
        <v>119</v>
      </c>
      <c r="AR5" s="340" t="s">
        <v>119</v>
      </c>
      <c r="AS5" s="583" t="s">
        <v>533</v>
      </c>
      <c r="AT5" s="386" t="s">
        <v>119</v>
      </c>
      <c r="AU5" s="340" t="s">
        <v>119</v>
      </c>
      <c r="AV5" s="386" t="s">
        <v>119</v>
      </c>
      <c r="AW5" s="340" t="s">
        <v>119</v>
      </c>
      <c r="AX5" s="609" t="s">
        <v>119</v>
      </c>
      <c r="AY5" s="612" t="s">
        <v>119</v>
      </c>
      <c r="AZ5" s="612" t="s">
        <v>533</v>
      </c>
      <c r="BA5" s="610" t="s">
        <v>119</v>
      </c>
      <c r="BB5" s="610" t="s">
        <v>533</v>
      </c>
      <c r="BC5" s="386"/>
      <c r="BD5" s="340"/>
      <c r="BE5" s="116"/>
    </row>
    <row r="6" spans="1:57" s="3" customFormat="1" x14ac:dyDescent="0.25">
      <c r="A6" s="777"/>
      <c r="B6" s="707" t="s">
        <v>141</v>
      </c>
      <c r="C6" s="708" t="s">
        <v>142</v>
      </c>
      <c r="D6" s="708"/>
      <c r="E6" s="708" t="s">
        <v>534</v>
      </c>
      <c r="F6" s="709">
        <v>45408</v>
      </c>
      <c r="G6" s="710">
        <v>24</v>
      </c>
      <c r="H6" s="711">
        <f t="shared" ref="H6:H25" si="0">COUNTIF(K6:BZ6,"&gt;0")</f>
        <v>6</v>
      </c>
      <c r="I6" s="712">
        <f t="shared" ref="I6:I25" si="1">SUM(K6:BZ6)</f>
        <v>52</v>
      </c>
      <c r="J6" s="710">
        <f t="shared" ref="J6:J25" si="2">RANK(I6,$I$6:$I$99)</f>
        <v>1</v>
      </c>
      <c r="K6" s="389">
        <f>_xlfn.IFNA(VLOOKUP(CONCATENATE($K$5,$B6,$C6),'ESP1'!$A$6:$M$500,13,FALSE),0)</f>
        <v>0</v>
      </c>
      <c r="L6" s="590">
        <f>_xlfn.IFNA(VLOOKUP(CONCATENATE($L$5,$B6,$C6),'ESP1'!$A$6:$M$500,13,FALSE),0)</f>
        <v>0</v>
      </c>
      <c r="M6" s="38">
        <f>_xlfn.IFNA(VLOOKUP(CONCATENATE($M$5,$B6,$C6),[1]CAPE!$A$6:$M$500,13,FALSE),0)</f>
        <v>0</v>
      </c>
      <c r="N6" s="38">
        <f>_xlfn.IFNA(VLOOKUP(CONCATENATE($N$5,$B6,$C6),CAPE!$A$6:$M$500,13,FALSE),0)</f>
        <v>0</v>
      </c>
      <c r="O6" s="38">
        <f>_xlfn.IFNA(VLOOKUP(CONCATENATE($O$5,$B6,$C6),'SER1'!$A$6:$M$500,13,FALSE),0)</f>
        <v>0</v>
      </c>
      <c r="P6" s="38">
        <f>_xlfn.IFNA(VLOOKUP(CONCATENATE($P$5,$B6,$C6),'SER1'!$A$6:$M$500,13,FALSE),0)</f>
        <v>0</v>
      </c>
      <c r="Q6" s="38">
        <f>_xlfn.IFNA(VLOOKUP(CONCATENATE($Q$5,$B6,$C6),'MUR1'!$A$6:$M$500,13,FALSE),0)</f>
        <v>0</v>
      </c>
      <c r="R6" s="38">
        <f>_xlfn.IFNA(VLOOKUP(CONCATENATE($R$5,$B6,$C6),'MUR1'!$A$6:$M$500,13,FALSE),0)</f>
        <v>0</v>
      </c>
      <c r="S6" s="38">
        <f>_xlfn.IFNA(VLOOKUP(CONCATENATE($S$5,$B6,$C6),BAL!$A$6:$M$500,13,FALSE),0)</f>
        <v>0</v>
      </c>
      <c r="T6" s="38">
        <f>_xlfn.IFNA(VLOOKUP(CONCATENATE($T$5,$B6,$C6),BAL!$A$6:$M$500,13,FALSE),0)</f>
        <v>0</v>
      </c>
      <c r="U6" s="38">
        <f>_xlfn.IFNA(VLOOKUP(CONCATENATE($U$5,$B6,$C6),'OG1'!$A$6:$M$500,13,FALSE),0)</f>
        <v>6</v>
      </c>
      <c r="V6" s="38">
        <f>_xlfn.IFNA(VLOOKUP(CONCATENATE($V$5,$B6,$C6),'DRY1'!$A$6:$M$500,13,FALSE),0)</f>
        <v>0</v>
      </c>
      <c r="W6" s="38">
        <f>_xlfn.IFNA(VLOOKUP(CONCATENATE($W$5,$B6,$C6),'DRY1'!$A$6:$M$500,13,FALSE),0)</f>
        <v>0</v>
      </c>
      <c r="X6" s="38">
        <f>_xlfn.IFNA(VLOOKUP(CONCATENATE($X$5,$B6,$C6),'HOR1'!$A$6:$M$500,13,FALSE),0)</f>
        <v>5</v>
      </c>
      <c r="Y6" s="38">
        <f>_xlfn.IFNA(VLOOKUP(CONCATENATE($Y$5,$B6,$C6),'SER2'!$A$6:$M$534,13,FALSE),0)</f>
        <v>0</v>
      </c>
      <c r="Z6" s="38">
        <f>_xlfn.IFNA(VLOOKUP(CONCATENATE($Z$5,$B6,$C6),'SER2'!$A$6:$M$534,13,FALSE),0)</f>
        <v>0</v>
      </c>
      <c r="AA6" s="38">
        <f>_xlfn.IFNA(VLOOKUP(CONCATENATE($AA$5,$B6,$C6),[3]DAR1!$A$6:$M$500,13,FALSE),0)</f>
        <v>0</v>
      </c>
      <c r="AB6" s="38">
        <f>_xlfn.IFNA(VLOOKUP(CONCATENATE($AB$5,$B6,$C6),BEV!$A$6:$M$500,13,FALSE),0)</f>
        <v>6</v>
      </c>
      <c r="AC6" s="38">
        <f>_xlfn.IFNA(VLOOKUP(CONCATENATE($AC$5,$B6,$C6),'OG2'!$A$6:$M$500,13,FALSE),0)</f>
        <v>0</v>
      </c>
      <c r="AD6" s="38">
        <f>_xlfn.IFNA(VLOOKUP(CONCATENATE($AD$5,$B6,$C6),'LOG1'!$A$6:$M$500,13,FALSE),0)</f>
        <v>0</v>
      </c>
      <c r="AE6" s="38">
        <f>_xlfn.IFNA(VLOOKUP(CONCATENATE($AE$5,$B6,$C6),'LOG1'!$A$6:$M$500,13,FALSE),0)</f>
        <v>0</v>
      </c>
      <c r="AF6" s="38">
        <f>_xlfn.IFNA(VLOOKUP(CONCATENATE($AF$5,$B6,$C6),'DRY2'!$A$6:$M$500,13,FALSE),0)</f>
        <v>0</v>
      </c>
      <c r="AG6" s="38">
        <f>_xlfn.IFNA(VLOOKUP(CONCATENATE($AG$5,$B6,$C6),'DRY2'!$A$6:$M$500,13,FALSE),0)</f>
        <v>0</v>
      </c>
      <c r="AH6" s="38">
        <f>_xlfn.IFNA(VLOOKUP(CONCATENATE($AH$5,$B6,$C6),'CAP2'!$A$6:$M$500,13,FALSE),0)</f>
        <v>0</v>
      </c>
      <c r="AI6" s="38">
        <f>_xlfn.IFNA(VLOOKUP(CONCATENATE($AI$5,$B6,$C6),'ESP2'!$A$6:$M$500,13,FALSE),0)</f>
        <v>0</v>
      </c>
      <c r="AJ6" s="38">
        <f>_xlfn.IFNA(VLOOKUP(CONCATENATE($AJ$5,$B6,$C6),MR!$A$6:$M$468,13,FALSE),0)</f>
        <v>0</v>
      </c>
      <c r="AK6" s="38">
        <f>_xlfn.IFNA(VLOOKUP(CONCATENATE($AK$5,$B6,$C6),'OG3'!$A$6:$M$500,13,FALSE),0)</f>
        <v>7</v>
      </c>
      <c r="AL6" s="38">
        <f>_xlfn.IFNA(VLOOKUP(CONCATENATE($AL$5,$B6,$C6),WEST!$A$6:$M$500,13,FALSE),0)</f>
        <v>0</v>
      </c>
      <c r="AM6" s="38">
        <f>_xlfn.IFNA(VLOOKUP(CONCATENATE($AM$5,$B6,$C6),WEST!$A$6:$M$500,13,FALSE),0)</f>
        <v>0</v>
      </c>
      <c r="AN6" s="38">
        <f>_xlfn.IFNA(VLOOKUP(CONCATENATE($AN$5,$B6,$C6),'SER3'!$A$6:$M$500,13,FALSE),0)</f>
        <v>0</v>
      </c>
      <c r="AO6" s="38">
        <f>_xlfn.IFNA(VLOOKUP(CONCATENATE($AO$5,$B6,$C6),[4]DARD2!$A$6:$M$500,13,FALSE),0)</f>
        <v>0</v>
      </c>
      <c r="AP6" s="38">
        <f>_xlfn.IFNA(VLOOKUP(CONCATENATE($AP$5,$B6,$C6),'MUR2'!$A$6:$M$500,13,FALSE),0)</f>
        <v>0</v>
      </c>
      <c r="AQ6" s="38">
        <f>_xlfn.IFNA(VLOOKUP(CONCATENATE($AQ$5,$B6,$C6),RAS!$A$7:$M$501,13,FALSE),0)</f>
        <v>0</v>
      </c>
      <c r="AR6" s="38">
        <f>_xlfn.IFNA(VLOOKUP(CONCATENATE($AR$5,$B6,$C6),'ESP3'!$A$6:$M$500,13,FALSE),0)</f>
        <v>0</v>
      </c>
      <c r="AS6" s="38">
        <f>_xlfn.IFNA(VLOOKUP(CONCATENATE($AS$5,$B6,$C6),'ESP3'!$A$6:$M$500,13,FALSE),0)</f>
        <v>0</v>
      </c>
      <c r="AT6" s="38">
        <f>_xlfn.IFNA(VLOOKUP(CONCATENATE($AT$5,$B6,$C6),FEST!$A$6:$M$500,13,FALSE),0)</f>
        <v>0</v>
      </c>
      <c r="AU6" s="38"/>
      <c r="AV6" s="38"/>
      <c r="AW6" s="38"/>
      <c r="AX6" s="608">
        <f>_xlfn.IFNA(VLOOKUP(CONCATENATE($AX$5,$B6,$C6),SC!$A$6:$M$500,13,FALSE),0)</f>
        <v>0</v>
      </c>
      <c r="AY6" s="611">
        <f>_xlfn.IFNA(VLOOKUP(CONCATENATE($AY$5,$B6,$C6),SCSAT!$A$6:$M$528,13,FALSE),0)</f>
        <v>14</v>
      </c>
      <c r="AZ6" s="611">
        <f>_xlfn.IFNA(VLOOKUP(CONCATENATE($AZ$5,$B6,$C6),SCSAT!$A$6:$M$528,13,FALSE),0)</f>
        <v>0</v>
      </c>
      <c r="BA6" s="611">
        <f>_xlfn.IFNA(VLOOKUP(CONCATENATE($BA$5,$B6,$C6),SCSUN!$A$6:$M$500,13,FALSE),0)</f>
        <v>14</v>
      </c>
      <c r="BB6" s="38">
        <f>_xlfn.IFNA(VLOOKUP(CONCATENATE($BB$5,$B6,$C6),SCSUN!$A$6:$M$500,13,FALSE),0)</f>
        <v>0</v>
      </c>
      <c r="BC6" s="38"/>
      <c r="BD6" s="38"/>
      <c r="BE6" s="115"/>
    </row>
    <row r="7" spans="1:57" s="3" customFormat="1" x14ac:dyDescent="0.25">
      <c r="A7" s="777"/>
      <c r="B7" s="713" t="s">
        <v>582</v>
      </c>
      <c r="C7" s="714" t="s">
        <v>100</v>
      </c>
      <c r="D7" s="714"/>
      <c r="E7" s="714" t="s">
        <v>99</v>
      </c>
      <c r="F7" s="715">
        <v>45366</v>
      </c>
      <c r="G7" s="716">
        <v>18</v>
      </c>
      <c r="H7" s="717">
        <f t="shared" si="0"/>
        <v>4</v>
      </c>
      <c r="I7" s="718">
        <f t="shared" si="1"/>
        <v>42</v>
      </c>
      <c r="J7" s="719">
        <f t="shared" si="2"/>
        <v>2</v>
      </c>
      <c r="K7" s="389">
        <f>_xlfn.IFNA(VLOOKUP(CONCATENATE($K$5,$B7,$C7),'ESP1'!$A$6:$M$500,13,FALSE),0)</f>
        <v>7</v>
      </c>
      <c r="L7" s="590">
        <f>_xlfn.IFNA(VLOOKUP(CONCATENATE($L$5,$B7,$C7),'ESP1'!$A$6:$M$500,13,FALSE),0)</f>
        <v>0</v>
      </c>
      <c r="M7" s="38">
        <f>_xlfn.IFNA(VLOOKUP(CONCATENATE($M$5,$B7,$C7),[1]CAPE!$A$6:$M$500,13,FALSE),0)</f>
        <v>0</v>
      </c>
      <c r="N7" s="38">
        <f>_xlfn.IFNA(VLOOKUP(CONCATENATE($N$5,$B7,$C7),CAPE!$A$6:$M$500,13,FALSE),0)</f>
        <v>0</v>
      </c>
      <c r="O7" s="38">
        <f>_xlfn.IFNA(VLOOKUP(CONCATENATE($O$5,$B7,$C7),'SER1'!$A$6:$M$500,13,FALSE),0)</f>
        <v>0</v>
      </c>
      <c r="P7" s="38">
        <f>_xlfn.IFNA(VLOOKUP(CONCATENATE($P$5,$B7,$C7),'SER1'!$A$6:$M$500,13,FALSE),0)</f>
        <v>0</v>
      </c>
      <c r="Q7" s="38">
        <f>_xlfn.IFNA(VLOOKUP(CONCATENATE($Q$5,$B7,$C7),'MUR1'!$A$6:$M$500,13,FALSE),0)</f>
        <v>0</v>
      </c>
      <c r="R7" s="38">
        <f>_xlfn.IFNA(VLOOKUP(CONCATENATE($R$5,$B7,$C7),'MUR1'!$A$6:$M$500,13,FALSE),0)</f>
        <v>0</v>
      </c>
      <c r="S7" s="38">
        <f>_xlfn.IFNA(VLOOKUP(CONCATENATE($S$5,$B7,$C7),BAL!$A$6:$M$500,13,FALSE),0)</f>
        <v>0</v>
      </c>
      <c r="T7" s="38">
        <f>_xlfn.IFNA(VLOOKUP(CONCATENATE($T$5,$B7,$C7),BAL!$A$6:$M$500,13,FALSE),0)</f>
        <v>0</v>
      </c>
      <c r="U7" s="38">
        <f>_xlfn.IFNA(VLOOKUP(CONCATENATE($U$5,$B7,$C7),'OG1'!$A$6:$M$500,13,FALSE),0)</f>
        <v>0</v>
      </c>
      <c r="V7" s="38">
        <f>_xlfn.IFNA(VLOOKUP(CONCATENATE($V$5,$B7,$C7),'DRY1'!$A$6:$M$500,13,FALSE),0)</f>
        <v>0</v>
      </c>
      <c r="W7" s="38">
        <f>_xlfn.IFNA(VLOOKUP(CONCATENATE($W$5,$B7,$C7),'DRY1'!$A$6:$M$500,13,FALSE),0)</f>
        <v>0</v>
      </c>
      <c r="X7" s="38">
        <f>_xlfn.IFNA(VLOOKUP(CONCATENATE($X$5,$B7,$C7),'HOR1'!$A$6:$M$500,13,FALSE),0)</f>
        <v>0</v>
      </c>
      <c r="Y7" s="38">
        <f>_xlfn.IFNA(VLOOKUP(CONCATENATE($Y$5,$B7,$C7),'SER2'!$A$6:$M$534,13,FALSE),0)</f>
        <v>0</v>
      </c>
      <c r="Z7" s="38">
        <f>_xlfn.IFNA(VLOOKUP(CONCATENATE($Z$5,$B7,$C7),'SER2'!$A$6:$M$534,13,FALSE),0)</f>
        <v>0</v>
      </c>
      <c r="AA7" s="38">
        <f>_xlfn.IFNA(VLOOKUP(CONCATENATE($AA$5,$B7,$C7),[3]DAR1!$A$6:$M$500,13,FALSE),0)</f>
        <v>0</v>
      </c>
      <c r="AB7" s="38">
        <f>_xlfn.IFNA(VLOOKUP(CONCATENATE($AB$5,$B7,$C7),BEV!$A$6:$M$500,13,FALSE),0)</f>
        <v>0</v>
      </c>
      <c r="AC7" s="38">
        <f>_xlfn.IFNA(VLOOKUP(CONCATENATE($AC$5,$B7,$C7),'OG2'!$A$6:$M$500,13,FALSE),0)</f>
        <v>0</v>
      </c>
      <c r="AD7" s="38">
        <f>_xlfn.IFNA(VLOOKUP(CONCATENATE($AD$5,$B7,$C7),'LOG1'!$A$6:$M$500,13,FALSE),0)</f>
        <v>0</v>
      </c>
      <c r="AE7" s="38">
        <f>_xlfn.IFNA(VLOOKUP(CONCATENATE($AE$5,$B7,$C7),'LOG1'!$A$6:$M$500,13,FALSE),0)</f>
        <v>0</v>
      </c>
      <c r="AF7" s="38">
        <f>_xlfn.IFNA(VLOOKUP(CONCATENATE($AF$5,$B7,$C7),'DRY2'!$A$6:$M$500,13,FALSE),0)</f>
        <v>0</v>
      </c>
      <c r="AG7" s="38">
        <f>_xlfn.IFNA(VLOOKUP(CONCATENATE($AG$5,$B7,$C7),'DRY2'!$A$6:$M$500,13,FALSE),0)</f>
        <v>0</v>
      </c>
      <c r="AH7" s="38">
        <f>_xlfn.IFNA(VLOOKUP(CONCATENATE($AH$5,$B7,$C7),'CAP2'!$A$6:$M$500,13,FALSE),0)</f>
        <v>0</v>
      </c>
      <c r="AI7" s="38">
        <f>_xlfn.IFNA(VLOOKUP(CONCATENATE($AI$5,$B7,$C7),'ESP2'!$A$6:$M$500,13,FALSE),0)</f>
        <v>0</v>
      </c>
      <c r="AJ7" s="38">
        <f>_xlfn.IFNA(VLOOKUP(CONCATENATE($AJ$5,$B7,$C7),MR!$A$6:$M$468,13,FALSE),0)</f>
        <v>0</v>
      </c>
      <c r="AK7" s="38">
        <f>_xlfn.IFNA(VLOOKUP(CONCATENATE($AK$5,$B7,$C7),'OG3'!$A$6:$M$500,13,FALSE),0)</f>
        <v>0</v>
      </c>
      <c r="AL7" s="38">
        <f>_xlfn.IFNA(VLOOKUP(CONCATENATE($AL$5,$B7,$C7),WEST!$A$6:$M$500,13,FALSE),0)</f>
        <v>0</v>
      </c>
      <c r="AM7" s="38">
        <f>_xlfn.IFNA(VLOOKUP(CONCATENATE($AM$5,$B7,$C7),WEST!$A$6:$M$500,13,FALSE),0)</f>
        <v>0</v>
      </c>
      <c r="AN7" s="38">
        <f>_xlfn.IFNA(VLOOKUP(CONCATENATE($AN$5,$B7,$C7),'SER3'!$A$6:$M$500,13,FALSE),0)</f>
        <v>0</v>
      </c>
      <c r="AO7" s="38">
        <f>_xlfn.IFNA(VLOOKUP(CONCATENATE($AO$5,$B7,$C7),[4]DARD2!$A$6:$M$500,13,FALSE),0)</f>
        <v>0</v>
      </c>
      <c r="AP7" s="38">
        <f>_xlfn.IFNA(VLOOKUP(CONCATENATE($AP$5,$B7,$C7),'MUR2'!$A$6:$M$500,13,FALSE),0)</f>
        <v>0</v>
      </c>
      <c r="AQ7" s="38">
        <f>_xlfn.IFNA(VLOOKUP(CONCATENATE($AQ$5,$B7,$C7),RAS!$A$7:$M$501,13,FALSE),0)</f>
        <v>0</v>
      </c>
      <c r="AR7" s="38">
        <f>_xlfn.IFNA(VLOOKUP(CONCATENATE($AR$5,$B7,$C7),'ESP3'!$A$6:$M$500,13,FALSE),0)</f>
        <v>0</v>
      </c>
      <c r="AS7" s="38">
        <f>_xlfn.IFNA(VLOOKUP(CONCATENATE($AS$5,$B7,$C7),'ESP3'!$A$6:$M$500,13,FALSE),0)</f>
        <v>7</v>
      </c>
      <c r="AT7" s="38">
        <f>_xlfn.IFNA(VLOOKUP(CONCATENATE($AT$5,$B7,$C7),FEST!$A$6:$M$500,13,FALSE),0)</f>
        <v>0</v>
      </c>
      <c r="AU7" s="38"/>
      <c r="AV7" s="38"/>
      <c r="AW7" s="38"/>
      <c r="AX7" s="608">
        <f>_xlfn.IFNA(VLOOKUP(CONCATENATE($AX$5,$B7,$C7),SC!$A$6:$M$500,13,FALSE),0)</f>
        <v>0</v>
      </c>
      <c r="AY7" s="611">
        <f>_xlfn.IFNA(VLOOKUP(CONCATENATE($AY$5,$B7,$C7),SCSAT!$A$6:$M$528,13,FALSE),0)</f>
        <v>0</v>
      </c>
      <c r="AZ7" s="611">
        <f>_xlfn.IFNA(VLOOKUP(CONCATENATE($AZ$5,$B7,$C7),SCSAT!$A$6:$M$528,13,FALSE),0)</f>
        <v>14</v>
      </c>
      <c r="BA7" s="611">
        <f>_xlfn.IFNA(VLOOKUP(CONCATENATE($BA$5,$B7,$C7),SCSUN!$A$6:$M$500,13,FALSE),0)</f>
        <v>0</v>
      </c>
      <c r="BB7" s="38">
        <f>_xlfn.IFNA(VLOOKUP(CONCATENATE($BB$5,$B7,$C7),SCSUN!$A$6:$M$500,13,FALSE),0)</f>
        <v>14</v>
      </c>
      <c r="BC7" s="38"/>
      <c r="BD7" s="38"/>
      <c r="BE7" s="115"/>
    </row>
    <row r="8" spans="1:57" s="3" customFormat="1" x14ac:dyDescent="0.25">
      <c r="A8" s="777"/>
      <c r="B8" s="713" t="s">
        <v>954</v>
      </c>
      <c r="C8" s="720" t="s">
        <v>955</v>
      </c>
      <c r="D8" s="720" t="s">
        <v>955</v>
      </c>
      <c r="E8" s="720" t="s">
        <v>196</v>
      </c>
      <c r="F8" s="721">
        <v>45527</v>
      </c>
      <c r="G8" s="719">
        <v>21</v>
      </c>
      <c r="H8" s="717">
        <f t="shared" si="0"/>
        <v>5</v>
      </c>
      <c r="I8" s="718">
        <f t="shared" si="1"/>
        <v>34</v>
      </c>
      <c r="J8" s="719">
        <f t="shared" si="2"/>
        <v>3</v>
      </c>
      <c r="K8" s="389">
        <f>_xlfn.IFNA(VLOOKUP(CONCATENATE($K$5,$B8,$C8),'ESP1'!$A$6:$M$500,13,FALSE),0)</f>
        <v>0</v>
      </c>
      <c r="L8" s="590">
        <f>_xlfn.IFNA(VLOOKUP(CONCATENATE($L$5,$B8,$C8),'ESP1'!$A$6:$M$500,13,FALSE),0)</f>
        <v>0</v>
      </c>
      <c r="M8" s="38">
        <f>_xlfn.IFNA(VLOOKUP(CONCATENATE($M$5,$B8,$C8),[1]CAPE!$A$6:$M$500,13,FALSE),0)</f>
        <v>0</v>
      </c>
      <c r="N8" s="38">
        <f>_xlfn.IFNA(VLOOKUP(CONCATENATE($N$5,$B8,$C8),CAPE!$A$6:$M$500,13,FALSE),0)</f>
        <v>0</v>
      </c>
      <c r="O8" s="38">
        <f>_xlfn.IFNA(VLOOKUP(CONCATENATE($O$5,$B8,$C8),'SER1'!$A$6:$M$500,13,FALSE),0)</f>
        <v>0</v>
      </c>
      <c r="P8" s="38">
        <f>_xlfn.IFNA(VLOOKUP(CONCATENATE($P$5,$B8,$C8),'SER1'!$A$6:$M$500,13,FALSE),0)</f>
        <v>0</v>
      </c>
      <c r="Q8" s="38">
        <f>_xlfn.IFNA(VLOOKUP(CONCATENATE($Q$5,$B8,$C8),'MUR1'!$A$6:$M$500,13,FALSE),0)</f>
        <v>0</v>
      </c>
      <c r="R8" s="38">
        <f>_xlfn.IFNA(VLOOKUP(CONCATENATE($R$5,$B8,$C8),'MUR1'!$A$6:$M$500,13,FALSE),0)</f>
        <v>0</v>
      </c>
      <c r="S8" s="38">
        <f>_xlfn.IFNA(VLOOKUP(CONCATENATE($S$5,$B8,$C8),BAL!$A$6:$M$500,13,FALSE),0)</f>
        <v>0</v>
      </c>
      <c r="T8" s="38">
        <f>_xlfn.IFNA(VLOOKUP(CONCATENATE($T$5,$B8,$C8),BAL!$A$6:$M$500,13,FALSE),0)</f>
        <v>0</v>
      </c>
      <c r="U8" s="38">
        <f>_xlfn.IFNA(VLOOKUP(CONCATENATE($U$5,$B8,$C8),'OG1'!$A$6:$M$500,13,FALSE),0)</f>
        <v>0</v>
      </c>
      <c r="V8" s="38">
        <f>_xlfn.IFNA(VLOOKUP(CONCATENATE($V$5,$B8,$C8),'DRY1'!$A$6:$M$500,13,FALSE),0)</f>
        <v>0</v>
      </c>
      <c r="W8" s="38">
        <f>_xlfn.IFNA(VLOOKUP(CONCATENATE($W$5,$B8,$C8),'DRY1'!$A$6:$M$500,13,FALSE),0)</f>
        <v>6</v>
      </c>
      <c r="X8" s="38">
        <f>_xlfn.IFNA(VLOOKUP(CONCATENATE($X$5,$B8,$C8),'HOR1'!$A$6:$M$500,13,FALSE),0)</f>
        <v>0</v>
      </c>
      <c r="Y8" s="38">
        <f>_xlfn.IFNA(VLOOKUP(CONCATENATE($Y$5,$B8,$C8),'SER2'!$A$6:$M$534,13,FALSE),0)</f>
        <v>0</v>
      </c>
      <c r="Z8" s="38">
        <f>_xlfn.IFNA(VLOOKUP(CONCATENATE($Z$5,$B8,$C8),'SER2'!$A$6:$M$534,13,FALSE),0)</f>
        <v>0</v>
      </c>
      <c r="AA8" s="38">
        <f>_xlfn.IFNA(VLOOKUP(CONCATENATE($AA$5,$B8,$C8),[3]DAR1!$A$6:$M$500,13,FALSE),0)</f>
        <v>0</v>
      </c>
      <c r="AB8" s="38">
        <f>_xlfn.IFNA(VLOOKUP(CONCATENATE($AB$5,$B8,$C8),BEV!$A$6:$M$500,13,FALSE),0)</f>
        <v>0</v>
      </c>
      <c r="AC8" s="38">
        <f>_xlfn.IFNA(VLOOKUP(CONCATENATE($AC$5,$B8,$C8),'OG2'!$A$6:$M$500,13,FALSE),0)</f>
        <v>0</v>
      </c>
      <c r="AD8" s="38">
        <f>_xlfn.IFNA(VLOOKUP(CONCATENATE($AD$5,$B8,$C8),'LOG1'!$A$6:$M$500,13,FALSE),0)</f>
        <v>0</v>
      </c>
      <c r="AE8" s="38">
        <f>_xlfn.IFNA(VLOOKUP(CONCATENATE($AE$5,$B8,$C8),'LOG1'!$A$6:$M$500,13,FALSE),0)</f>
        <v>0</v>
      </c>
      <c r="AF8" s="38">
        <f>_xlfn.IFNA(VLOOKUP(CONCATENATE($AF$5,$B8,$C8),'DRY2'!$A$6:$M$500,13,FALSE),0)</f>
        <v>0</v>
      </c>
      <c r="AG8" s="38">
        <f>_xlfn.IFNA(VLOOKUP(CONCATENATE($AG$5,$B8,$C8),'DRY2'!$A$6:$M$500,13,FALSE),0)</f>
        <v>6</v>
      </c>
      <c r="AH8" s="38">
        <f>_xlfn.IFNA(VLOOKUP(CONCATENATE($AH$5,$B8,$C8),'CAP2'!$A$6:$M$500,13,FALSE),0)</f>
        <v>0</v>
      </c>
      <c r="AI8" s="38">
        <f>_xlfn.IFNA(VLOOKUP(CONCATENATE($AI$5,$B8,$C8),'ESP2'!$A$6:$M$500,13,FALSE),0)</f>
        <v>0</v>
      </c>
      <c r="AJ8" s="38">
        <f>_xlfn.IFNA(VLOOKUP(CONCATENATE($AJ$5,$B8,$C8),MR!$A$6:$M$468,13,FALSE),0)</f>
        <v>0</v>
      </c>
      <c r="AK8" s="38">
        <f>_xlfn.IFNA(VLOOKUP(CONCATENATE($AK$5,$B8,$C8),'OG3'!$A$6:$M$500,13,FALSE),0)</f>
        <v>0</v>
      </c>
      <c r="AL8" s="38">
        <f>_xlfn.IFNA(VLOOKUP(CONCATENATE($AL$5,$B8,$C8),WEST!$A$6:$M$500,13,FALSE),0)</f>
        <v>0</v>
      </c>
      <c r="AM8" s="38">
        <f>_xlfn.IFNA(VLOOKUP(CONCATENATE($AM$5,$B8,$C8),WEST!$A$6:$M$500,13,FALSE),0)</f>
        <v>0</v>
      </c>
      <c r="AN8" s="38">
        <f>_xlfn.IFNA(VLOOKUP(CONCATENATE($AN$5,$B8,$C8),'SER3'!$A$6:$M$500,13,FALSE),0)</f>
        <v>0</v>
      </c>
      <c r="AO8" s="38">
        <f>_xlfn.IFNA(VLOOKUP(CONCATENATE($AO$5,$B8,$C8),[4]DARD2!$A$6:$M$500,13,FALSE),0)</f>
        <v>0</v>
      </c>
      <c r="AP8" s="38">
        <f>_xlfn.IFNA(VLOOKUP(CONCATENATE($AP$5,$B8,$C8),'MUR2'!$A$6:$M$500,13,FALSE),0)</f>
        <v>0</v>
      </c>
      <c r="AQ8" s="38">
        <f>_xlfn.IFNA(VLOOKUP(CONCATENATE($AQ$5,$B8,$C8),RAS!$A$7:$M$501,13,FALSE),0)</f>
        <v>0</v>
      </c>
      <c r="AR8" s="38">
        <f>_xlfn.IFNA(VLOOKUP(CONCATENATE($AR$5,$B8,$C8),'ESP3'!$A$6:$M$500,13,FALSE),0)</f>
        <v>0</v>
      </c>
      <c r="AS8" s="38">
        <f>_xlfn.IFNA(VLOOKUP(CONCATENATE($AS$5,$B8,$C8),'ESP3'!$A$6:$M$500,13,FALSE),0)</f>
        <v>0</v>
      </c>
      <c r="AT8" s="38">
        <f>_xlfn.IFNA(VLOOKUP(CONCATENATE($AT$5,$B8,$C8),FEST!$A$6:$M$500,13,FALSE),0)</f>
        <v>0</v>
      </c>
      <c r="AU8" s="38"/>
      <c r="AV8" s="38"/>
      <c r="AW8" s="38"/>
      <c r="AX8" s="608">
        <f>_xlfn.IFNA(VLOOKUP(CONCATENATE($AX$5,$B8,$C8),SC!$A$6:$M$500,13,FALSE),0)</f>
        <v>0</v>
      </c>
      <c r="AY8" s="611">
        <f>_xlfn.IFNA(VLOOKUP(CONCATENATE($AY$5,$B8,$C8),SCSAT!$A$6:$M$528,13,FALSE),0)</f>
        <v>2</v>
      </c>
      <c r="AZ8" s="611">
        <f>_xlfn.IFNA(VLOOKUP(CONCATENATE($AZ$5,$B8,$C8),SCSAT!$A$6:$M$528,13,FALSE),0)</f>
        <v>0</v>
      </c>
      <c r="BA8" s="611">
        <f>_xlfn.IFNA(VLOOKUP(CONCATENATE($BA$5,$B8,$C8),SCSUN!$A$6:$M$500,13,FALSE),0)</f>
        <v>12</v>
      </c>
      <c r="BB8" s="38">
        <f>_xlfn.IFNA(VLOOKUP(CONCATENATE($BB$5,$B8,$C8),SCSUN!$A$6:$M$500,13,FALSE),0)</f>
        <v>8</v>
      </c>
      <c r="BC8" s="38"/>
      <c r="BD8" s="38"/>
      <c r="BE8" s="115"/>
    </row>
    <row r="9" spans="1:57" s="3" customFormat="1" x14ac:dyDescent="0.25">
      <c r="A9" s="777"/>
      <c r="B9" s="713" t="s">
        <v>218</v>
      </c>
      <c r="C9" s="720" t="s">
        <v>951</v>
      </c>
      <c r="D9" s="720" t="s">
        <v>951</v>
      </c>
      <c r="E9" s="720" t="s">
        <v>96</v>
      </c>
      <c r="F9" s="721">
        <v>45368</v>
      </c>
      <c r="G9" s="719">
        <v>15</v>
      </c>
      <c r="H9" s="717">
        <f t="shared" si="0"/>
        <v>4</v>
      </c>
      <c r="I9" s="718">
        <f t="shared" si="1"/>
        <v>33</v>
      </c>
      <c r="J9" s="719">
        <f t="shared" si="2"/>
        <v>4</v>
      </c>
      <c r="K9" s="389">
        <f>_xlfn.IFNA(VLOOKUP(CONCATENATE($K$5,$B9,$C9),'ESP1'!$A$6:$M$500,13,FALSE),0)</f>
        <v>0</v>
      </c>
      <c r="L9" s="590">
        <f>_xlfn.IFNA(VLOOKUP(CONCATENATE($L$5,$B9,$C9),'ESP1'!$A$6:$M$500,13,FALSE),0)</f>
        <v>0</v>
      </c>
      <c r="M9" s="38">
        <f>_xlfn.IFNA(VLOOKUP(CONCATENATE($M$5,$B9,$C9),[1]CAPE!$A$6:$M$500,13,FALSE),0)</f>
        <v>0</v>
      </c>
      <c r="N9" s="38">
        <f>_xlfn.IFNA(VLOOKUP(CONCATENATE($N$5,$B9,$C9),CAPE!$A$6:$M$500,13,FALSE),0)</f>
        <v>0</v>
      </c>
      <c r="O9" s="38">
        <f>_xlfn.IFNA(VLOOKUP(CONCATENATE($O$5,$B9,$C9),'SER1'!$A$6:$M$500,13,FALSE),0)</f>
        <v>0</v>
      </c>
      <c r="P9" s="38">
        <f>_xlfn.IFNA(VLOOKUP(CONCATENATE($P$5,$B9,$C9),'SER1'!$A$6:$M$500,13,FALSE),0)</f>
        <v>7</v>
      </c>
      <c r="Q9" s="38">
        <f>_xlfn.IFNA(VLOOKUP(CONCATENATE($Q$5,$B9,$C9),'MUR1'!$A$6:$M$500,13,FALSE),0)</f>
        <v>0</v>
      </c>
      <c r="R9" s="38">
        <f>_xlfn.IFNA(VLOOKUP(CONCATENATE($R$5,$B9,$C9),'MUR1'!$A$6:$M$500,13,FALSE),0)</f>
        <v>0</v>
      </c>
      <c r="S9" s="38">
        <f>_xlfn.IFNA(VLOOKUP(CONCATENATE($S$5,$B9,$C9),BAL!$A$6:$M$500,13,FALSE),0)</f>
        <v>0</v>
      </c>
      <c r="T9" s="38">
        <f>_xlfn.IFNA(VLOOKUP(CONCATENATE($T$5,$B9,$C9),BAL!$A$6:$M$500,13,FALSE),0)</f>
        <v>0</v>
      </c>
      <c r="U9" s="38">
        <f>_xlfn.IFNA(VLOOKUP(CONCATENATE($U$5,$B9,$C9),'OG1'!$A$6:$M$500,13,FALSE),0)</f>
        <v>0</v>
      </c>
      <c r="V9" s="38">
        <f>_xlfn.IFNA(VLOOKUP(CONCATENATE($V$5,$B9,$C9),'DRY1'!$A$6:$M$500,13,FALSE),0)</f>
        <v>0</v>
      </c>
      <c r="W9" s="38">
        <f>_xlfn.IFNA(VLOOKUP(CONCATENATE($W$5,$B9,$C9),'DRY1'!$A$6:$M$500,13,FALSE),0)</f>
        <v>0</v>
      </c>
      <c r="X9" s="38">
        <f>_xlfn.IFNA(VLOOKUP(CONCATENATE($X$5,$B9,$C9),'HOR1'!$A$6:$M$500,13,FALSE),0)</f>
        <v>0</v>
      </c>
      <c r="Y9" s="38">
        <f>_xlfn.IFNA(VLOOKUP(CONCATENATE($Y$5,$B9,$C9),'SER2'!$A$6:$M$534,13,FALSE),0)</f>
        <v>0</v>
      </c>
      <c r="Z9" s="38">
        <f>_xlfn.IFNA(VLOOKUP(CONCATENATE($Z$5,$B9,$C9),'SER2'!$A$6:$M$534,13,FALSE),0)</f>
        <v>0</v>
      </c>
      <c r="AA9" s="38">
        <f>_xlfn.IFNA(VLOOKUP(CONCATENATE($AA$5,$B9,$C9),[3]DAR1!$A$6:$M$500,13,FALSE),0)</f>
        <v>0</v>
      </c>
      <c r="AB9" s="38">
        <f>_xlfn.IFNA(VLOOKUP(CONCATENATE($AB$5,$B9,$C9),BEV!$A$6:$M$500,13,FALSE),0)</f>
        <v>0</v>
      </c>
      <c r="AC9" s="38">
        <f>_xlfn.IFNA(VLOOKUP(CONCATENATE($AC$5,$B9,$C9),'OG2'!$A$6:$M$500,13,FALSE),0)</f>
        <v>0</v>
      </c>
      <c r="AD9" s="38">
        <f>_xlfn.IFNA(VLOOKUP(CONCATENATE($AD$5,$B9,$C9),'LOG1'!$A$6:$M$500,13,FALSE),0)</f>
        <v>0</v>
      </c>
      <c r="AE9" s="38">
        <f>_xlfn.IFNA(VLOOKUP(CONCATENATE($AE$5,$B9,$C9),'LOG1'!$A$6:$M$500,13,FALSE),0)</f>
        <v>0</v>
      </c>
      <c r="AF9" s="38">
        <f>_xlfn.IFNA(VLOOKUP(CONCATENATE($AF$5,$B9,$C9),'DRY2'!$A$6:$M$500,13,FALSE),0)</f>
        <v>0</v>
      </c>
      <c r="AG9" s="38">
        <f>_xlfn.IFNA(VLOOKUP(CONCATENATE($AG$5,$B9,$C9),'DRY2'!$A$6:$M$500,13,FALSE),0)</f>
        <v>0</v>
      </c>
      <c r="AH9" s="38">
        <f>_xlfn.IFNA(VLOOKUP(CONCATENATE($AH$5,$B9,$C9),'CAP2'!$A$6:$M$500,13,FALSE),0)</f>
        <v>0</v>
      </c>
      <c r="AI9" s="38">
        <f>_xlfn.IFNA(VLOOKUP(CONCATENATE($AI$5,$B9,$C9),'ESP2'!$A$6:$M$500,13,FALSE),0)</f>
        <v>0</v>
      </c>
      <c r="AJ9" s="38">
        <f>_xlfn.IFNA(VLOOKUP(CONCATENATE($AJ$5,$B9,$C9),MR!$A$6:$M$468,13,FALSE),0)</f>
        <v>0</v>
      </c>
      <c r="AK9" s="38">
        <f>_xlfn.IFNA(VLOOKUP(CONCATENATE($AK$5,$B9,$C9),'OG3'!$A$6:$M$500,13,FALSE),0)</f>
        <v>0</v>
      </c>
      <c r="AL9" s="38">
        <f>_xlfn.IFNA(VLOOKUP(CONCATENATE($AL$5,$B9,$C9),WEST!$A$6:$M$500,13,FALSE),0)</f>
        <v>0</v>
      </c>
      <c r="AM9" s="38">
        <f>_xlfn.IFNA(VLOOKUP(CONCATENATE($AM$5,$B9,$C9),WEST!$A$6:$M$500,13,FALSE),0)</f>
        <v>0</v>
      </c>
      <c r="AN9" s="38">
        <f>_xlfn.IFNA(VLOOKUP(CONCATENATE($AN$5,$B9,$C9),'SER3'!$A$6:$M$500,13,FALSE),0)</f>
        <v>0</v>
      </c>
      <c r="AO9" s="38">
        <f>_xlfn.IFNA(VLOOKUP(CONCATENATE($AO$5,$B9,$C9),[4]DARD2!$A$6:$M$500,13,FALSE),0)</f>
        <v>0</v>
      </c>
      <c r="AP9" s="38">
        <f>_xlfn.IFNA(VLOOKUP(CONCATENATE($AP$5,$B9,$C9),'MUR2'!$A$6:$M$500,13,FALSE),0)</f>
        <v>0</v>
      </c>
      <c r="AQ9" s="38">
        <f>_xlfn.IFNA(VLOOKUP(CONCATENATE($AQ$5,$B9,$C9),RAS!$A$7:$M$501,13,FALSE),0)</f>
        <v>0</v>
      </c>
      <c r="AR9" s="38">
        <f>_xlfn.IFNA(VLOOKUP(CONCATENATE($AR$5,$B9,$C9),'ESP3'!$A$6:$M$500,13,FALSE),0)</f>
        <v>0</v>
      </c>
      <c r="AS9" s="38">
        <f>_xlfn.IFNA(VLOOKUP(CONCATENATE($AS$5,$B9,$C9),'ESP3'!$A$6:$M$500,13,FALSE),0)</f>
        <v>0</v>
      </c>
      <c r="AT9" s="38">
        <f>_xlfn.IFNA(VLOOKUP(CONCATENATE($AT$5,$B9,$C9),FEST!$A$6:$M$500,13,FALSE),0)</f>
        <v>0</v>
      </c>
      <c r="AU9" s="38"/>
      <c r="AV9" s="38"/>
      <c r="AW9" s="38"/>
      <c r="AX9" s="608">
        <f>_xlfn.IFNA(VLOOKUP(CONCATENATE($AX$5,$B9,$C9),SC!$A$6:$M$500,13,FALSE),0)</f>
        <v>0</v>
      </c>
      <c r="AY9" s="611">
        <f>_xlfn.IFNA(VLOOKUP(CONCATENATE($AY$5,$B9,$C9),SCSAT!$A$6:$M$528,13,FALSE),0)</f>
        <v>2</v>
      </c>
      <c r="AZ9" s="611">
        <f>_xlfn.IFNA(VLOOKUP(CONCATENATE($AZ$5,$B9,$C9),SCSAT!$A$6:$M$528,13,FALSE),0)</f>
        <v>12</v>
      </c>
      <c r="BA9" s="611">
        <f>_xlfn.IFNA(VLOOKUP(CONCATENATE($BA$5,$B9,$C9),SCSUN!$A$6:$M$500,13,FALSE),0)</f>
        <v>0</v>
      </c>
      <c r="BB9" s="38">
        <f>_xlfn.IFNA(VLOOKUP(CONCATENATE($BB$5,$B9,$C9),SCSUN!$A$6:$M$500,13,FALSE),0)</f>
        <v>12</v>
      </c>
      <c r="BC9" s="38"/>
      <c r="BD9" s="38"/>
      <c r="BE9" s="115"/>
    </row>
    <row r="10" spans="1:57" s="3" customFormat="1" x14ac:dyDescent="0.25">
      <c r="A10" s="777"/>
      <c r="B10" s="713" t="s">
        <v>125</v>
      </c>
      <c r="C10" s="720" t="s">
        <v>126</v>
      </c>
      <c r="D10" s="720"/>
      <c r="E10" s="720" t="s">
        <v>127</v>
      </c>
      <c r="F10" s="721">
        <v>45441</v>
      </c>
      <c r="G10" s="719">
        <v>22</v>
      </c>
      <c r="H10" s="717">
        <f t="shared" si="0"/>
        <v>3</v>
      </c>
      <c r="I10" s="718">
        <f t="shared" si="1"/>
        <v>29</v>
      </c>
      <c r="J10" s="719">
        <f t="shared" si="2"/>
        <v>5</v>
      </c>
      <c r="K10" s="389">
        <f>_xlfn.IFNA(VLOOKUP(CONCATENATE($K$5,$B10,$C10),'ESP1'!$A$6:$M$500,13,FALSE),0)</f>
        <v>0</v>
      </c>
      <c r="L10" s="590">
        <f>_xlfn.IFNA(VLOOKUP(CONCATENATE($L$5,$B10,$C10),'ESP1'!$A$6:$M$500,13,FALSE),0)</f>
        <v>0</v>
      </c>
      <c r="M10" s="38">
        <f>_xlfn.IFNA(VLOOKUP(CONCATENATE($M$5,$B10,$C10),[1]CAPE!$A$6:$M$500,13,FALSE),0)</f>
        <v>0</v>
      </c>
      <c r="N10" s="38">
        <f>_xlfn.IFNA(VLOOKUP(CONCATENATE($N$5,$B10,$C10),CAPE!$A$6:$M$500,13,FALSE),0)</f>
        <v>0</v>
      </c>
      <c r="O10" s="38">
        <f>_xlfn.IFNA(VLOOKUP(CONCATENATE($O$5,$B10,$C10),'SER1'!$A$6:$M$500,13,FALSE),0)</f>
        <v>0</v>
      </c>
      <c r="P10" s="38">
        <f>_xlfn.IFNA(VLOOKUP(CONCATENATE($P$5,$B10,$C10),'SER1'!$A$6:$M$500,13,FALSE),0)</f>
        <v>0</v>
      </c>
      <c r="Q10" s="38">
        <f>_xlfn.IFNA(VLOOKUP(CONCATENATE($Q$5,$B10,$C10),'MUR1'!$A$6:$M$500,13,FALSE),0)</f>
        <v>0</v>
      </c>
      <c r="R10" s="38">
        <f>_xlfn.IFNA(VLOOKUP(CONCATENATE($R$5,$B10,$C10),'MUR1'!$A$6:$M$500,13,FALSE),0)</f>
        <v>0</v>
      </c>
      <c r="S10" s="38">
        <f>_xlfn.IFNA(VLOOKUP(CONCATENATE($S$5,$B10,$C10),BAL!$A$6:$M$500,13,FALSE),0)</f>
        <v>0</v>
      </c>
      <c r="T10" s="38">
        <f>_xlfn.IFNA(VLOOKUP(CONCATENATE($T$5,$B10,$C10),BAL!$A$6:$M$500,13,FALSE),0)</f>
        <v>5</v>
      </c>
      <c r="U10" s="38">
        <f>_xlfn.IFNA(VLOOKUP(CONCATENATE($U$5,$B10,$C10),'OG1'!$A$6:$M$500,13,FALSE),0)</f>
        <v>0</v>
      </c>
      <c r="V10" s="38">
        <f>_xlfn.IFNA(VLOOKUP(CONCATENATE($V$5,$B10,$C10),'DRY1'!$A$6:$M$500,13,FALSE),0)</f>
        <v>0</v>
      </c>
      <c r="W10" s="38">
        <f>_xlfn.IFNA(VLOOKUP(CONCATENATE($W$5,$B10,$C10),'DRY1'!$A$6:$M$500,13,FALSE),0)</f>
        <v>0</v>
      </c>
      <c r="X10" s="38">
        <f>_xlfn.IFNA(VLOOKUP(CONCATENATE($X$5,$B10,$C10),'HOR1'!$A$6:$M$500,13,FALSE),0)</f>
        <v>0</v>
      </c>
      <c r="Y10" s="38">
        <f>_xlfn.IFNA(VLOOKUP(CONCATENATE($Y$5,$B10,$C10),'SER2'!$A$6:$M$534,13,FALSE),0)</f>
        <v>0</v>
      </c>
      <c r="Z10" s="38">
        <f>_xlfn.IFNA(VLOOKUP(CONCATENATE($Z$5,$B10,$C10),'SER2'!$A$6:$M$534,13,FALSE),0)</f>
        <v>0</v>
      </c>
      <c r="AA10" s="38">
        <f>_xlfn.IFNA(VLOOKUP(CONCATENATE($AA$5,$B10,$C10),[3]DAR1!$A$6:$M$500,13,FALSE),0)</f>
        <v>0</v>
      </c>
      <c r="AB10" s="38">
        <f>_xlfn.IFNA(VLOOKUP(CONCATENATE($AB$5,$B10,$C10),BEV!$A$6:$M$500,13,FALSE),0)</f>
        <v>0</v>
      </c>
      <c r="AC10" s="38">
        <f>_xlfn.IFNA(VLOOKUP(CONCATENATE($AC$5,$B10,$C10),'OG2'!$A$6:$M$500,13,FALSE),0)</f>
        <v>0</v>
      </c>
      <c r="AD10" s="38">
        <f>_xlfn.IFNA(VLOOKUP(CONCATENATE($AD$5,$B10,$C10),'LOG1'!$A$6:$M$500,13,FALSE),0)</f>
        <v>0</v>
      </c>
      <c r="AE10" s="38">
        <f>_xlfn.IFNA(VLOOKUP(CONCATENATE($AE$5,$B10,$C10),'LOG1'!$A$6:$M$500,13,FALSE),0)</f>
        <v>0</v>
      </c>
      <c r="AF10" s="38">
        <f>_xlfn.IFNA(VLOOKUP(CONCATENATE($AF$5,$B10,$C10),'DRY2'!$A$6:$M$500,13,FALSE),0)</f>
        <v>0</v>
      </c>
      <c r="AG10" s="38">
        <f>_xlfn.IFNA(VLOOKUP(CONCATENATE($AG$5,$B10,$C10),'DRY2'!$A$6:$M$500,13,FALSE),0)</f>
        <v>0</v>
      </c>
      <c r="AH10" s="38">
        <f>_xlfn.IFNA(VLOOKUP(CONCATENATE($AH$5,$B10,$C10),'CAP2'!$A$6:$M$500,13,FALSE),0)</f>
        <v>0</v>
      </c>
      <c r="AI10" s="38">
        <f>_xlfn.IFNA(VLOOKUP(CONCATENATE($AI$5,$B10,$C10),'ESP2'!$A$6:$M$500,13,FALSE),0)</f>
        <v>0</v>
      </c>
      <c r="AJ10" s="38">
        <f>_xlfn.IFNA(VLOOKUP(CONCATENATE($AJ$5,$B10,$C10),MR!$A$6:$M$468,13,FALSE),0)</f>
        <v>0</v>
      </c>
      <c r="AK10" s="38">
        <f>_xlfn.IFNA(VLOOKUP(CONCATENATE($AK$5,$B10,$C10),'OG3'!$A$6:$M$500,13,FALSE),0)</f>
        <v>0</v>
      </c>
      <c r="AL10" s="38">
        <f>_xlfn.IFNA(VLOOKUP(CONCATENATE($AL$5,$B10,$C10),WEST!$A$6:$M$500,13,FALSE),0)</f>
        <v>0</v>
      </c>
      <c r="AM10" s="38">
        <f>_xlfn.IFNA(VLOOKUP(CONCATENATE($AM$5,$B10,$C10),WEST!$A$6:$M$500,13,FALSE),0)</f>
        <v>0</v>
      </c>
      <c r="AN10" s="38">
        <f>_xlfn.IFNA(VLOOKUP(CONCATENATE($AN$5,$B10,$C10),'SER3'!$A$6:$M$500,13,FALSE),0)</f>
        <v>0</v>
      </c>
      <c r="AO10" s="38">
        <f>_xlfn.IFNA(VLOOKUP(CONCATENATE($AO$5,$B10,$C10),[4]DARD2!$A$6:$M$500,13,FALSE),0)</f>
        <v>0</v>
      </c>
      <c r="AP10" s="38">
        <f>_xlfn.IFNA(VLOOKUP(CONCATENATE($AP$5,$B10,$C10),'MUR2'!$A$6:$M$500,13,FALSE),0)</f>
        <v>0</v>
      </c>
      <c r="AQ10" s="38">
        <f>_xlfn.IFNA(VLOOKUP(CONCATENATE($AQ$5,$B10,$C10),RAS!$A$7:$M$501,13,FALSE),0)</f>
        <v>0</v>
      </c>
      <c r="AR10" s="38">
        <f>_xlfn.IFNA(VLOOKUP(CONCATENATE($AR$5,$B10,$C10),'ESP3'!$A$6:$M$500,13,FALSE),0)</f>
        <v>0</v>
      </c>
      <c r="AS10" s="38">
        <f>_xlfn.IFNA(VLOOKUP(CONCATENATE($AS$5,$B10,$C10),'ESP3'!$A$6:$M$500,13,FALSE),0)</f>
        <v>0</v>
      </c>
      <c r="AT10" s="38">
        <f>_xlfn.IFNA(VLOOKUP(CONCATENATE($AT$5,$B10,$C10),FEST!$A$6:$M$500,13,FALSE),0)</f>
        <v>0</v>
      </c>
      <c r="AU10" s="38"/>
      <c r="AV10" s="38"/>
      <c r="AW10" s="38"/>
      <c r="AX10" s="608">
        <f>_xlfn.IFNA(VLOOKUP(CONCATENATE($AX$5,$B10,$C10),SC!$A$6:$M$500,13,FALSE),0)</f>
        <v>0</v>
      </c>
      <c r="AY10" s="611">
        <f>_xlfn.IFNA(VLOOKUP(CONCATENATE($AY$5,$B10,$C10),SCSAT!$A$6:$M$528,13,FALSE),0)</f>
        <v>0</v>
      </c>
      <c r="AZ10" s="611">
        <f>_xlfn.IFNA(VLOOKUP(CONCATENATE($AZ$5,$B10,$C10),SCSAT!$A$6:$M$528,13,FALSE),0)</f>
        <v>12</v>
      </c>
      <c r="BA10" s="611">
        <f>_xlfn.IFNA(VLOOKUP(CONCATENATE($BA$5,$B10,$C10),SCSUN!$A$6:$M$500,13,FALSE),0)</f>
        <v>0</v>
      </c>
      <c r="BB10" s="38">
        <f>_xlfn.IFNA(VLOOKUP(CONCATENATE($BB$5,$B10,$C10),SCSUN!$A$6:$M$500,13,FALSE),0)</f>
        <v>12</v>
      </c>
      <c r="BC10" s="38"/>
      <c r="BD10" s="38"/>
      <c r="BE10" s="115"/>
    </row>
    <row r="11" spans="1:57" s="3" customFormat="1" x14ac:dyDescent="0.25">
      <c r="A11" s="777"/>
      <c r="B11" s="713" t="s">
        <v>101</v>
      </c>
      <c r="C11" s="720" t="s">
        <v>1541</v>
      </c>
      <c r="D11" s="720"/>
      <c r="E11" s="720" t="s">
        <v>102</v>
      </c>
      <c r="F11" s="721">
        <v>45368</v>
      </c>
      <c r="G11" s="719">
        <v>24</v>
      </c>
      <c r="H11" s="717">
        <f>COUNTIF(K11:BZ11,"&gt;0")</f>
        <v>4</v>
      </c>
      <c r="I11" s="718">
        <f>SUM(K11:BZ11)</f>
        <v>28</v>
      </c>
      <c r="J11" s="719">
        <f>RANK(I11,$I$6:$I$99)</f>
        <v>6</v>
      </c>
      <c r="K11" s="389">
        <f>_xlfn.IFNA(VLOOKUP(CONCATENATE($K$5,$B11,$C11),'ESP1'!$A$6:$M$500,13,FALSE),0)</f>
        <v>0</v>
      </c>
      <c r="L11" s="590">
        <f>_xlfn.IFNA(VLOOKUP(CONCATENATE($L$5,$B11,$C11),'ESP1'!$A$6:$M$500,13,FALSE),0)</f>
        <v>0</v>
      </c>
      <c r="M11" s="38">
        <f>_xlfn.IFNA(VLOOKUP(CONCATENATE($M$5,$B11,$C11),[1]CAPE!$A$6:$M$500,13,FALSE),0)</f>
        <v>0</v>
      </c>
      <c r="N11" s="38">
        <f>_xlfn.IFNA(VLOOKUP(CONCATENATE($N$5,$B11,$C11),CAPE!$A$6:$M$500,13,FALSE),0)</f>
        <v>0</v>
      </c>
      <c r="O11" s="38">
        <f>_xlfn.IFNA(VLOOKUP(CONCATENATE($O$5,$B11,$C11),'SER1'!$A$6:$M$500,13,FALSE),0)</f>
        <v>0</v>
      </c>
      <c r="P11" s="38">
        <f>_xlfn.IFNA(VLOOKUP(CONCATENATE($P$5,$B11,$C11),'SER1'!$A$6:$M$500,13,FALSE),0)</f>
        <v>0</v>
      </c>
      <c r="Q11" s="38">
        <f>_xlfn.IFNA(VLOOKUP(CONCATENATE($Q$5,$B11,$C11),'MUR1'!$A$6:$M$500,13,FALSE),0)</f>
        <v>0</v>
      </c>
      <c r="R11" s="38">
        <f>_xlfn.IFNA(VLOOKUP(CONCATENATE($R$5,$B11,$C11),'MUR1'!$A$6:$M$500,13,FALSE),0)</f>
        <v>0</v>
      </c>
      <c r="S11" s="38">
        <f>_xlfn.IFNA(VLOOKUP(CONCATENATE($S$5,$B11,$C11),BAL!$A$6:$M$500,13,FALSE),0)</f>
        <v>0</v>
      </c>
      <c r="T11" s="38">
        <f>_xlfn.IFNA(VLOOKUP(CONCATENATE($T$5,$B11,$C11),BAL!$A$6:$M$500,13,FALSE),0)</f>
        <v>0</v>
      </c>
      <c r="U11" s="38">
        <f>_xlfn.IFNA(VLOOKUP(CONCATENATE($U$5,$B11,$C11),'OG1'!$A$6:$M$500,13,FALSE),0)</f>
        <v>0</v>
      </c>
      <c r="V11" s="38">
        <f>_xlfn.IFNA(VLOOKUP(CONCATENATE($V$5,$B11,$C11),'DRY1'!$A$6:$M$500,13,FALSE),0)</f>
        <v>0</v>
      </c>
      <c r="W11" s="38">
        <f>_xlfn.IFNA(VLOOKUP(CONCATENATE($W$5,$B11,$C11),'DRY1'!$A$6:$M$500,13,FALSE),0)</f>
        <v>5</v>
      </c>
      <c r="X11" s="38">
        <f>_xlfn.IFNA(VLOOKUP(CONCATENATE($X$5,$B11,$C11),'HOR1'!$A$6:$M$500,13,FALSE),0)</f>
        <v>0</v>
      </c>
      <c r="Y11" s="38">
        <f>_xlfn.IFNA(VLOOKUP(CONCATENATE($Y$5,$B11,$C11),'SER2'!$A$6:$M$534,13,FALSE),0)</f>
        <v>0</v>
      </c>
      <c r="Z11" s="38">
        <f>_xlfn.IFNA(VLOOKUP(CONCATENATE($Z$5,$B11,$C11),'SER2'!$A$6:$M$534,13,FALSE),0)</f>
        <v>0</v>
      </c>
      <c r="AA11" s="38">
        <f>_xlfn.IFNA(VLOOKUP(CONCATENATE($AA$5,$B11,$C11),[3]DAR1!$A$6:$M$500,13,FALSE),0)</f>
        <v>0</v>
      </c>
      <c r="AB11" s="38">
        <f>_xlfn.IFNA(VLOOKUP(CONCATENATE($AB$5,$B11,$C11),BEV!$A$6:$M$500,13,FALSE),0)</f>
        <v>0</v>
      </c>
      <c r="AC11" s="38">
        <f>_xlfn.IFNA(VLOOKUP(CONCATENATE($AC$5,$B11,$C11),'OG2'!$A$6:$M$500,13,FALSE),0)</f>
        <v>0</v>
      </c>
      <c r="AD11" s="38">
        <f>_xlfn.IFNA(VLOOKUP(CONCATENATE($AD$5,$B11,$C11),'LOG1'!$A$6:$M$500,13,FALSE),0)</f>
        <v>0</v>
      </c>
      <c r="AE11" s="38">
        <f>_xlfn.IFNA(VLOOKUP(CONCATENATE($AE$5,$B11,$C11),'LOG1'!$A$6:$M$500,13,FALSE),0)</f>
        <v>0</v>
      </c>
      <c r="AF11" s="38">
        <f>_xlfn.IFNA(VLOOKUP(CONCATENATE($AF$5,$B11,$C11),'DRY2'!$A$6:$M$500,13,FALSE),0)</f>
        <v>0</v>
      </c>
      <c r="AG11" s="38">
        <f>_xlfn.IFNA(VLOOKUP(CONCATENATE($AG$5,$B11,$C11),'DRY2'!$A$6:$M$500,13,FALSE),0)</f>
        <v>7</v>
      </c>
      <c r="AH11" s="38">
        <f>_xlfn.IFNA(VLOOKUP(CONCATENATE($AH$5,$B11,$C11),'CAP2'!$A$6:$M$500,13,FALSE),0)</f>
        <v>0</v>
      </c>
      <c r="AI11" s="38">
        <f>_xlfn.IFNA(VLOOKUP(CONCATENATE($AI$5,$B11,$C11),'ESP2'!$A$6:$M$500,13,FALSE),0)</f>
        <v>0</v>
      </c>
      <c r="AJ11" s="38">
        <f>_xlfn.IFNA(VLOOKUP(CONCATENATE($AJ$5,$B11,$C11),MR!$A$6:$M$468,13,FALSE),0)</f>
        <v>0</v>
      </c>
      <c r="AK11" s="38">
        <f>_xlfn.IFNA(VLOOKUP(CONCATENATE($AK$5,$B11,$C11),'OG3'!$A$6:$M$500,13,FALSE),0)</f>
        <v>0</v>
      </c>
      <c r="AL11" s="38">
        <f>_xlfn.IFNA(VLOOKUP(CONCATENATE($AL$5,$B11,$C11),WEST!$A$6:$M$500,13,FALSE),0)</f>
        <v>0</v>
      </c>
      <c r="AM11" s="38">
        <f>_xlfn.IFNA(VLOOKUP(CONCATENATE($AM$5,$B11,$C11),WEST!$A$6:$M$500,13,FALSE),0)</f>
        <v>6</v>
      </c>
      <c r="AN11" s="38">
        <f>_xlfn.IFNA(VLOOKUP(CONCATENATE($AN$5,$B11,$C11),'SER3'!$A$6:$M$500,13,FALSE),0)</f>
        <v>0</v>
      </c>
      <c r="AO11" s="38">
        <f>_xlfn.IFNA(VLOOKUP(CONCATENATE($AO$5,$B11,$C11),[4]DARD2!$A$6:$M$500,13,FALSE),0)</f>
        <v>0</v>
      </c>
      <c r="AP11" s="38">
        <f>_xlfn.IFNA(VLOOKUP(CONCATENATE($AP$5,$B11,$C11),'MUR2'!$A$6:$M$500,13,FALSE),0)</f>
        <v>0</v>
      </c>
      <c r="AQ11" s="38">
        <f>_xlfn.IFNA(VLOOKUP(CONCATENATE($AQ$5,$B11,$C11),RAS!$A$7:$M$501,13,FALSE),0)</f>
        <v>0</v>
      </c>
      <c r="AR11" s="38">
        <f>_xlfn.IFNA(VLOOKUP(CONCATENATE($AR$5,$B11,$C11),'ESP3'!$A$6:$M$500,13,FALSE),0)</f>
        <v>0</v>
      </c>
      <c r="AS11" s="38">
        <f>_xlfn.IFNA(VLOOKUP(CONCATENATE($AS$5,$B11,$C11),'ESP3'!$A$6:$M$500,13,FALSE),0)</f>
        <v>0</v>
      </c>
      <c r="AT11" s="38">
        <f>_xlfn.IFNA(VLOOKUP(CONCATENATE($AT$5,$B11,$C11),FEST!$A$6:$M$500,13,FALSE),0)</f>
        <v>0</v>
      </c>
      <c r="AU11" s="38"/>
      <c r="AV11" s="38"/>
      <c r="AW11" s="38"/>
      <c r="AX11" s="608">
        <f>_xlfn.IFNA(VLOOKUP(CONCATENATE($AX$5,$B11,$C11),SC!$A$6:$M$500,13,FALSE),0)</f>
        <v>0</v>
      </c>
      <c r="AY11" s="611">
        <f>_xlfn.IFNA(VLOOKUP(CONCATENATE($AY$5,$B11,$C11),SCSAT!$A$6:$M$528,13,FALSE),0)</f>
        <v>0</v>
      </c>
      <c r="AZ11" s="611">
        <f>_xlfn.IFNA(VLOOKUP(CONCATENATE($AZ$5,$B11,$C11),SCSAT!$A$6:$M$528,13,FALSE),0)</f>
        <v>10</v>
      </c>
      <c r="BA11" s="611">
        <f>_xlfn.IFNA(VLOOKUP(CONCATENATE($BA$5,$B11,$C11),SCSUN!$A$6:$M$500,13,FALSE),0)</f>
        <v>0</v>
      </c>
      <c r="BB11" s="38">
        <f>_xlfn.IFNA(VLOOKUP(CONCATENATE($BB$5,$B11,$C11),SCSUN!$A$6:$M$500,13,FALSE),0)</f>
        <v>0</v>
      </c>
      <c r="BC11" s="38"/>
      <c r="BD11" s="38"/>
      <c r="BE11" s="115"/>
    </row>
    <row r="12" spans="1:57" s="3" customFormat="1" x14ac:dyDescent="0.25">
      <c r="A12" s="777"/>
      <c r="B12" s="121" t="s">
        <v>597</v>
      </c>
      <c r="C12" s="125" t="s">
        <v>139</v>
      </c>
      <c r="D12" s="125" t="s">
        <v>139</v>
      </c>
      <c r="E12" s="125" t="s">
        <v>140</v>
      </c>
      <c r="F12" s="41">
        <v>45405</v>
      </c>
      <c r="G12" s="124">
        <v>17</v>
      </c>
      <c r="H12" s="123">
        <f>COUNTIF(K12:BZ12,"&gt;0")</f>
        <v>4</v>
      </c>
      <c r="I12" s="37">
        <f>SUM(K12:BZ12)</f>
        <v>27</v>
      </c>
      <c r="J12" s="124">
        <f>RANK(I12,$I$6:$I$99)</f>
        <v>7</v>
      </c>
      <c r="K12" s="389">
        <f>_xlfn.IFNA(VLOOKUP(CONCATENATE($K$5,$B12,$C12),'ESP1'!$A$6:$M$500,13,FALSE),0)</f>
        <v>0</v>
      </c>
      <c r="L12" s="590">
        <f>_xlfn.IFNA(VLOOKUP(CONCATENATE($L$5,$B12,$C12),'ESP1'!$A$6:$M$500,13,FALSE),0)</f>
        <v>0</v>
      </c>
      <c r="M12" s="38">
        <f>_xlfn.IFNA(VLOOKUP(CONCATENATE($M$5,$B12,$C12),[1]CAPE!$A$6:$M$500,13,FALSE),0)</f>
        <v>0</v>
      </c>
      <c r="N12" s="38">
        <f>_xlfn.IFNA(VLOOKUP(CONCATENATE($N$5,$B12,$C12),CAPE!$A$6:$M$500,13,FALSE),0)</f>
        <v>0</v>
      </c>
      <c r="O12" s="38">
        <f>_xlfn.IFNA(VLOOKUP(CONCATENATE($O$5,$B12,$C12),'SER1'!$A$6:$M$500,13,FALSE),0)</f>
        <v>0</v>
      </c>
      <c r="P12" s="38">
        <f>_xlfn.IFNA(VLOOKUP(CONCATENATE($P$5,$B12,$C12),'SER1'!$A$6:$M$500,13,FALSE),0)</f>
        <v>0</v>
      </c>
      <c r="Q12" s="38">
        <f>_xlfn.IFNA(VLOOKUP(CONCATENATE($Q$5,$B12,$C12),'MUR1'!$A$6:$M$500,13,FALSE),0)</f>
        <v>0</v>
      </c>
      <c r="R12" s="38">
        <f>_xlfn.IFNA(VLOOKUP(CONCATENATE($R$5,$B12,$C12),'MUR1'!$A$6:$M$500,13,FALSE),0)</f>
        <v>0</v>
      </c>
      <c r="S12" s="38">
        <f>_xlfn.IFNA(VLOOKUP(CONCATENATE($S$5,$B12,$C12),BAL!$A$6:$M$500,13,FALSE),0)</f>
        <v>0</v>
      </c>
      <c r="T12" s="38">
        <f>_xlfn.IFNA(VLOOKUP(CONCATENATE($T$5,$B12,$C12),BAL!$A$6:$M$500,13,FALSE),0)</f>
        <v>0</v>
      </c>
      <c r="U12" s="38">
        <f>_xlfn.IFNA(VLOOKUP(CONCATENATE($U$5,$B12,$C12),'OG1'!$A$6:$M$500,13,FALSE),0)</f>
        <v>0</v>
      </c>
      <c r="V12" s="38">
        <f>_xlfn.IFNA(VLOOKUP(CONCATENATE($V$5,$B12,$C12),'DRY1'!$A$6:$M$500,13,FALSE),0)</f>
        <v>0</v>
      </c>
      <c r="W12" s="38">
        <f>_xlfn.IFNA(VLOOKUP(CONCATENATE($W$5,$B12,$C12),'DRY1'!$A$6:$M$500,13,FALSE),0)</f>
        <v>0</v>
      </c>
      <c r="X12" s="38">
        <f>_xlfn.IFNA(VLOOKUP(CONCATENATE($X$5,$B12,$C12),'HOR1'!$A$6:$M$500,13,FALSE),0)</f>
        <v>0</v>
      </c>
      <c r="Y12" s="38">
        <f>_xlfn.IFNA(VLOOKUP(CONCATENATE($Y$5,$B12,$C12),'SER2'!$A$6:$M$534,13,FALSE),0)</f>
        <v>0</v>
      </c>
      <c r="Z12" s="38">
        <f>_xlfn.IFNA(VLOOKUP(CONCATENATE($Z$5,$B12,$C12),'SER2'!$A$6:$M$534,13,FALSE),0)</f>
        <v>0</v>
      </c>
      <c r="AA12" s="38">
        <f>_xlfn.IFNA(VLOOKUP(CONCATENATE($AA$5,$B12,$C12),[3]DAR1!$A$6:$M$500,13,FALSE),0)</f>
        <v>0</v>
      </c>
      <c r="AB12" s="38">
        <f>_xlfn.IFNA(VLOOKUP(CONCATENATE($AB$5,$B12,$C12),BEV!$A$6:$M$500,13,FALSE),0)</f>
        <v>0</v>
      </c>
      <c r="AC12" s="38">
        <f>_xlfn.IFNA(VLOOKUP(CONCATENATE($AC$5,$B12,$C12),'OG2'!$A$6:$M$500,13,FALSE),0)</f>
        <v>7</v>
      </c>
      <c r="AD12" s="38">
        <f>_xlfn.IFNA(VLOOKUP(CONCATENATE($AD$5,$B12,$C12),'LOG1'!$A$6:$M$500,13,FALSE),0)</f>
        <v>0</v>
      </c>
      <c r="AE12" s="38">
        <f>_xlfn.IFNA(VLOOKUP(CONCATENATE($AE$5,$B12,$C12),'LOG1'!$A$6:$M$500,13,FALSE),0)</f>
        <v>0</v>
      </c>
      <c r="AF12" s="38">
        <f>_xlfn.IFNA(VLOOKUP(CONCATENATE($AF$5,$B12,$C12),'DRY2'!$A$6:$M$500,13,FALSE),0)</f>
        <v>0</v>
      </c>
      <c r="AG12" s="38">
        <f>_xlfn.IFNA(VLOOKUP(CONCATENATE($AG$5,$B12,$C12),'DRY2'!$A$6:$M$500,13,FALSE),0)</f>
        <v>0</v>
      </c>
      <c r="AH12" s="38">
        <f>_xlfn.IFNA(VLOOKUP(CONCATENATE($AH$5,$B12,$C12),'CAP2'!$A$6:$M$500,13,FALSE),0)</f>
        <v>0</v>
      </c>
      <c r="AI12" s="38">
        <f>_xlfn.IFNA(VLOOKUP(CONCATENATE($AI$5,$B12,$C12),'ESP2'!$A$6:$M$500,13,FALSE),0)</f>
        <v>0</v>
      </c>
      <c r="AJ12" s="38">
        <f>_xlfn.IFNA(VLOOKUP(CONCATENATE($AJ$5,$B12,$C12),MR!$A$6:$M$468,13,FALSE),0)</f>
        <v>0</v>
      </c>
      <c r="AK12" s="38">
        <f>_xlfn.IFNA(VLOOKUP(CONCATENATE($AK$5,$B12,$C12),'OG3'!$A$6:$M$500,13,FALSE),0)</f>
        <v>0</v>
      </c>
      <c r="AL12" s="38">
        <f>_xlfn.IFNA(VLOOKUP(CONCATENATE($AL$5,$B12,$C12),WEST!$A$6:$M$500,13,FALSE),0)</f>
        <v>0</v>
      </c>
      <c r="AM12" s="38">
        <f>_xlfn.IFNA(VLOOKUP(CONCATENATE($AM$5,$B12,$C12),WEST!$A$6:$M$500,13,FALSE),0)</f>
        <v>0</v>
      </c>
      <c r="AN12" s="38">
        <f>_xlfn.IFNA(VLOOKUP(CONCATENATE($AN$5,$B12,$C12),'SER3'!$A$6:$M$500,13,FALSE),0)</f>
        <v>0</v>
      </c>
      <c r="AO12" s="38">
        <f>_xlfn.IFNA(VLOOKUP(CONCATENATE($AO$5,$B12,$C12),[4]DARD2!$A$6:$M$500,13,FALSE),0)</f>
        <v>0</v>
      </c>
      <c r="AP12" s="38">
        <f>_xlfn.IFNA(VLOOKUP(CONCATENATE($AP$5,$B12,$C12),'MUR2'!$A$6:$M$500,13,FALSE),0)</f>
        <v>0</v>
      </c>
      <c r="AQ12" s="38">
        <f>_xlfn.IFNA(VLOOKUP(CONCATENATE($AQ$5,$B12,$C12),RAS!$A$7:$M$501,13,FALSE),0)</f>
        <v>0</v>
      </c>
      <c r="AR12" s="38">
        <f>_xlfn.IFNA(VLOOKUP(CONCATENATE($AR$5,$B12,$C12),'ESP3'!$A$6:$M$500,13,FALSE),0)</f>
        <v>0</v>
      </c>
      <c r="AS12" s="38">
        <f>_xlfn.IFNA(VLOOKUP(CONCATENATE($AS$5,$B12,$C12),'ESP3'!$A$6:$M$500,13,FALSE),0)</f>
        <v>0</v>
      </c>
      <c r="AT12" s="38">
        <f>_xlfn.IFNA(VLOOKUP(CONCATENATE($AT$5,$B12,$C12),FEST!$A$6:$M$500,13,FALSE),0)</f>
        <v>0</v>
      </c>
      <c r="AU12" s="38"/>
      <c r="AV12" s="38"/>
      <c r="AW12" s="38"/>
      <c r="AX12" s="608">
        <f>_xlfn.IFNA(VLOOKUP(CONCATENATE($AX$5,$B12,$C12),SC!$A$6:$M$500,13,FALSE),0)</f>
        <v>4</v>
      </c>
      <c r="AY12" s="611">
        <f>_xlfn.IFNA(VLOOKUP(CONCATENATE($AY$5,$B12,$C12),SCSAT!$A$6:$M$528,13,FALSE),0)</f>
        <v>8</v>
      </c>
      <c r="AZ12" s="611">
        <f>_xlfn.IFNA(VLOOKUP(CONCATENATE($AZ$5,$B12,$C12),SCSAT!$A$6:$M$528,13,FALSE),0)</f>
        <v>0</v>
      </c>
      <c r="BA12" s="611">
        <f>_xlfn.IFNA(VLOOKUP(CONCATENATE($BA$5,$B12,$C12),SCSUN!$A$6:$M$500,13,FALSE),0)</f>
        <v>8</v>
      </c>
      <c r="BB12" s="38">
        <f>_xlfn.IFNA(VLOOKUP(CONCATENATE($BB$5,$B12,$C12),SCSUN!$A$6:$M$500,13,FALSE),0)</f>
        <v>0</v>
      </c>
      <c r="BC12" s="38"/>
      <c r="BD12" s="38"/>
      <c r="BE12" s="115"/>
    </row>
    <row r="13" spans="1:57" s="3" customFormat="1" x14ac:dyDescent="0.25">
      <c r="A13" s="777"/>
      <c r="B13" s="121" t="s">
        <v>122</v>
      </c>
      <c r="C13" s="125" t="s">
        <v>123</v>
      </c>
      <c r="D13" s="125"/>
      <c r="E13" s="125" t="s">
        <v>124</v>
      </c>
      <c r="F13" s="41">
        <v>45406</v>
      </c>
      <c r="G13" s="124">
        <v>15</v>
      </c>
      <c r="H13" s="123">
        <f>COUNTIF(K13:BZ13,"&gt;0")</f>
        <v>3</v>
      </c>
      <c r="I13" s="37">
        <f>SUM(K13:BZ13)</f>
        <v>25</v>
      </c>
      <c r="J13" s="124">
        <f>RANK(I13,$I$6:$I$99)</f>
        <v>8</v>
      </c>
      <c r="K13" s="389">
        <f>_xlfn.IFNA(VLOOKUP(CONCATENATE($K$5,$B13,$C13),'ESP1'!$A$6:$M$500,13,FALSE),0)</f>
        <v>0</v>
      </c>
      <c r="L13" s="590">
        <f>_xlfn.IFNA(VLOOKUP(CONCATENATE($L$5,$B13,$C13),'ESP1'!$A$6:$M$500,13,FALSE),0)</f>
        <v>0</v>
      </c>
      <c r="M13" s="38">
        <f>_xlfn.IFNA(VLOOKUP(CONCATENATE($M$5,$B13,$C13),[1]CAPE!$A$6:$M$500,13,FALSE),0)</f>
        <v>0</v>
      </c>
      <c r="N13" s="38">
        <f>_xlfn.IFNA(VLOOKUP(CONCATENATE($N$5,$B13,$C13),CAPE!$A$6:$M$500,13,FALSE),0)</f>
        <v>0</v>
      </c>
      <c r="O13" s="38">
        <f>_xlfn.IFNA(VLOOKUP(CONCATENATE($O$5,$B13,$C13),'SER1'!$A$6:$M$500,13,FALSE),0)</f>
        <v>0</v>
      </c>
      <c r="P13" s="38">
        <f>_xlfn.IFNA(VLOOKUP(CONCATENATE($P$5,$B13,$C13),'SER1'!$A$6:$M$500,13,FALSE),0)</f>
        <v>0</v>
      </c>
      <c r="Q13" s="38">
        <f>_xlfn.IFNA(VLOOKUP(CONCATENATE($Q$5,$B13,$C13),'MUR1'!$A$6:$M$500,13,FALSE),0)</f>
        <v>0</v>
      </c>
      <c r="R13" s="38">
        <f>_xlfn.IFNA(VLOOKUP(CONCATENATE($R$5,$B13,$C13),'MUR1'!$A$6:$M$500,13,FALSE),0)</f>
        <v>7</v>
      </c>
      <c r="S13" s="38">
        <f>_xlfn.IFNA(VLOOKUP(CONCATENATE($S$5,$B13,$C13),BAL!$A$6:$M$500,13,FALSE),0)</f>
        <v>0</v>
      </c>
      <c r="T13" s="38">
        <f>_xlfn.IFNA(VLOOKUP(CONCATENATE($T$5,$B13,$C13),BAL!$A$6:$M$500,13,FALSE),0)</f>
        <v>0</v>
      </c>
      <c r="U13" s="38">
        <f>_xlfn.IFNA(VLOOKUP(CONCATENATE($U$5,$B13,$C13),'OG1'!$A$6:$M$500,13,FALSE),0)</f>
        <v>0</v>
      </c>
      <c r="V13" s="38">
        <f>_xlfn.IFNA(VLOOKUP(CONCATENATE($V$5,$B13,$C13),'DRY1'!$A$6:$M$500,13,FALSE),0)</f>
        <v>0</v>
      </c>
      <c r="W13" s="38">
        <f>_xlfn.IFNA(VLOOKUP(CONCATENATE($W$5,$B13,$C13),'DRY1'!$A$6:$M$500,13,FALSE),0)</f>
        <v>0</v>
      </c>
      <c r="X13" s="38">
        <f>_xlfn.IFNA(VLOOKUP(CONCATENATE($X$5,$B13,$C13),'HOR1'!$A$6:$M$500,13,FALSE),0)</f>
        <v>0</v>
      </c>
      <c r="Y13" s="38">
        <f>_xlfn.IFNA(VLOOKUP(CONCATENATE($Y$5,$B13,$C13),'SER2'!$A$6:$M$534,13,FALSE),0)</f>
        <v>0</v>
      </c>
      <c r="Z13" s="38">
        <f>_xlfn.IFNA(VLOOKUP(CONCATENATE($Z$5,$B13,$C13),'SER2'!$A$6:$M$534,13,FALSE),0)</f>
        <v>0</v>
      </c>
      <c r="AA13" s="38">
        <f>_xlfn.IFNA(VLOOKUP(CONCATENATE($AA$5,$B13,$C13),[3]DAR1!$A$6:$M$500,13,FALSE),0)</f>
        <v>0</v>
      </c>
      <c r="AB13" s="38">
        <f>_xlfn.IFNA(VLOOKUP(CONCATENATE($AB$5,$B13,$C13),BEV!$A$6:$M$500,13,FALSE),0)</f>
        <v>0</v>
      </c>
      <c r="AC13" s="38">
        <f>_xlfn.IFNA(VLOOKUP(CONCATENATE($AC$5,$B13,$C13),'OG2'!$A$6:$M$500,13,FALSE),0)</f>
        <v>0</v>
      </c>
      <c r="AD13" s="38">
        <f>_xlfn.IFNA(VLOOKUP(CONCATENATE($AD$5,$B13,$C13),'LOG1'!$A$6:$M$500,13,FALSE),0)</f>
        <v>0</v>
      </c>
      <c r="AE13" s="38">
        <f>_xlfn.IFNA(VLOOKUP(CONCATENATE($AE$5,$B13,$C13),'LOG1'!$A$6:$M$500,13,FALSE),0)</f>
        <v>0</v>
      </c>
      <c r="AF13" s="38">
        <f>_xlfn.IFNA(VLOOKUP(CONCATENATE($AF$5,$B13,$C13),'DRY2'!$A$6:$M$500,13,FALSE),0)</f>
        <v>0</v>
      </c>
      <c r="AG13" s="38">
        <f>_xlfn.IFNA(VLOOKUP(CONCATENATE($AG$5,$B13,$C13),'DRY2'!$A$6:$M$500,13,FALSE),0)</f>
        <v>0</v>
      </c>
      <c r="AH13" s="38">
        <f>_xlfn.IFNA(VLOOKUP(CONCATENATE($AH$5,$B13,$C13),'CAP2'!$A$6:$M$500,13,FALSE),0)</f>
        <v>0</v>
      </c>
      <c r="AI13" s="38">
        <f>_xlfn.IFNA(VLOOKUP(CONCATENATE($AI$5,$B13,$C13),'ESP2'!$A$6:$M$500,13,FALSE),0)</f>
        <v>0</v>
      </c>
      <c r="AJ13" s="38">
        <f>_xlfn.IFNA(VLOOKUP(CONCATENATE($AJ$5,$B13,$C13),MR!$A$6:$M$468,13,FALSE),0)</f>
        <v>0</v>
      </c>
      <c r="AK13" s="38">
        <f>_xlfn.IFNA(VLOOKUP(CONCATENATE($AK$5,$B13,$C13),'OG3'!$A$6:$M$500,13,FALSE),0)</f>
        <v>0</v>
      </c>
      <c r="AL13" s="38">
        <f>_xlfn.IFNA(VLOOKUP(CONCATENATE($AL$5,$B13,$C13),WEST!$A$6:$M$500,13,FALSE),0)</f>
        <v>0</v>
      </c>
      <c r="AM13" s="38">
        <f>_xlfn.IFNA(VLOOKUP(CONCATENATE($AM$5,$B13,$C13),WEST!$A$6:$M$500,13,FALSE),0)</f>
        <v>0</v>
      </c>
      <c r="AN13" s="38">
        <f>_xlfn.IFNA(VLOOKUP(CONCATENATE($AN$5,$B13,$C13),'SER3'!$A$6:$M$500,13,FALSE),0)</f>
        <v>0</v>
      </c>
      <c r="AO13" s="38">
        <f>_xlfn.IFNA(VLOOKUP(CONCATENATE($AO$5,$B13,$C13),[4]DARD2!$A$6:$M$500,13,FALSE),0)</f>
        <v>0</v>
      </c>
      <c r="AP13" s="38">
        <f>_xlfn.IFNA(VLOOKUP(CONCATENATE($AP$5,$B13,$C13),'MUR2'!$A$6:$M$500,13,FALSE),0)</f>
        <v>0</v>
      </c>
      <c r="AQ13" s="38">
        <f>_xlfn.IFNA(VLOOKUP(CONCATENATE($AQ$5,$B13,$C13),RAS!$A$7:$M$501,13,FALSE),0)</f>
        <v>0</v>
      </c>
      <c r="AR13" s="38">
        <f>_xlfn.IFNA(VLOOKUP(CONCATENATE($AR$5,$B13,$C13),'ESP3'!$A$6:$M$500,13,FALSE),0)</f>
        <v>0</v>
      </c>
      <c r="AS13" s="38">
        <f>_xlfn.IFNA(VLOOKUP(CONCATENATE($AS$5,$B13,$C13),'ESP3'!$A$6:$M$500,13,FALSE),0)</f>
        <v>0</v>
      </c>
      <c r="AT13" s="38">
        <f>_xlfn.IFNA(VLOOKUP(CONCATENATE($AT$5,$B13,$C13),FEST!$A$6:$M$500,13,FALSE),0)</f>
        <v>0</v>
      </c>
      <c r="AU13" s="38"/>
      <c r="AV13" s="38"/>
      <c r="AW13" s="38"/>
      <c r="AX13" s="608">
        <f>_xlfn.IFNA(VLOOKUP(CONCATENATE($AX$5,$B13,$C13),SC!$A$6:$M$500,13,FALSE),0)</f>
        <v>0</v>
      </c>
      <c r="AY13" s="611">
        <f>_xlfn.IFNA(VLOOKUP(CONCATENATE($AY$5,$B13,$C13),SCSAT!$A$6:$M$528,13,FALSE),0)</f>
        <v>10</v>
      </c>
      <c r="AZ13" s="611">
        <f>_xlfn.IFNA(VLOOKUP(CONCATENATE($AZ$5,$B13,$C13),SCSAT!$A$6:$M$528,13,FALSE),0)</f>
        <v>0</v>
      </c>
      <c r="BA13" s="611">
        <f>_xlfn.IFNA(VLOOKUP(CONCATENATE($BA$5,$B13,$C13),SCSUN!$A$6:$M$500,13,FALSE),0)</f>
        <v>0</v>
      </c>
      <c r="BB13" s="38">
        <f>_xlfn.IFNA(VLOOKUP(CONCATENATE($BB$5,$B13,$C13),SCSUN!$A$6:$M$500,13,FALSE),0)</f>
        <v>8</v>
      </c>
      <c r="BC13" s="38"/>
      <c r="BD13" s="38"/>
      <c r="BE13" s="115"/>
    </row>
    <row r="14" spans="1:57" s="3" customFormat="1" x14ac:dyDescent="0.25">
      <c r="A14" s="777"/>
      <c r="B14" s="121" t="s">
        <v>131</v>
      </c>
      <c r="C14" s="125" t="s">
        <v>132</v>
      </c>
      <c r="D14" s="125" t="s">
        <v>132</v>
      </c>
      <c r="E14" s="125" t="s">
        <v>133</v>
      </c>
      <c r="F14" s="41">
        <v>45366</v>
      </c>
      <c r="G14" s="124">
        <v>17</v>
      </c>
      <c r="H14" s="123">
        <f t="shared" si="0"/>
        <v>3</v>
      </c>
      <c r="I14" s="37">
        <f t="shared" si="1"/>
        <v>18</v>
      </c>
      <c r="J14" s="124">
        <f t="shared" si="2"/>
        <v>9</v>
      </c>
      <c r="K14" s="389">
        <f>_xlfn.IFNA(VLOOKUP(CONCATENATE($K$5,$B14,$C14),'ESP1'!$A$6:$M$500,13,FALSE),0)</f>
        <v>0</v>
      </c>
      <c r="L14" s="590">
        <f>_xlfn.IFNA(VLOOKUP(CONCATENATE($L$5,$B14,$C14),'ESP1'!$A$6:$M$500,13,FALSE),0)</f>
        <v>0</v>
      </c>
      <c r="M14" s="38">
        <f>_xlfn.IFNA(VLOOKUP(CONCATENATE($M$5,$B14,$C14),[1]CAPE!$A$6:$M$500,13,FALSE),0)</f>
        <v>0</v>
      </c>
      <c r="N14" s="38">
        <f>_xlfn.IFNA(VLOOKUP(CONCATENATE($N$5,$B14,$C14),CAPE!$A$6:$M$500,13,FALSE),0)</f>
        <v>0</v>
      </c>
      <c r="O14" s="38">
        <f>_xlfn.IFNA(VLOOKUP(CONCATENATE($O$5,$B14,$C14),'SER1'!$A$6:$M$500,13,FALSE),0)</f>
        <v>0</v>
      </c>
      <c r="P14" s="38">
        <f>_xlfn.IFNA(VLOOKUP(CONCATENATE($P$5,$B14,$C14),'SER1'!$A$6:$M$500,13,FALSE),0)</f>
        <v>0</v>
      </c>
      <c r="Q14" s="38">
        <f>_xlfn.IFNA(VLOOKUP(CONCATENATE($Q$5,$B14,$C14),'MUR1'!$A$6:$M$500,13,FALSE),0)</f>
        <v>0</v>
      </c>
      <c r="R14" s="38">
        <f>_xlfn.IFNA(VLOOKUP(CONCATENATE($R$5,$B14,$C14),'MUR1'!$A$6:$M$500,13,FALSE),0)</f>
        <v>0</v>
      </c>
      <c r="S14" s="38">
        <f>_xlfn.IFNA(VLOOKUP(CONCATENATE($S$5,$B14,$C14),BAL!$A$6:$M$500,13,FALSE),0)</f>
        <v>0</v>
      </c>
      <c r="T14" s="38">
        <f>_xlfn.IFNA(VLOOKUP(CONCATENATE($T$5,$B14,$C14),BAL!$A$6:$M$500,13,FALSE),0)</f>
        <v>0</v>
      </c>
      <c r="U14" s="38">
        <f>_xlfn.IFNA(VLOOKUP(CONCATENATE($U$5,$B14,$C14),'OG1'!$A$6:$M$500,13,FALSE),0)</f>
        <v>0</v>
      </c>
      <c r="V14" s="38">
        <f>_xlfn.IFNA(VLOOKUP(CONCATENATE($V$5,$B14,$C14),'DRY1'!$A$6:$M$500,13,FALSE),0)</f>
        <v>0</v>
      </c>
      <c r="W14" s="38">
        <f>_xlfn.IFNA(VLOOKUP(CONCATENATE($W$5,$B14,$C14),'DRY1'!$A$6:$M$500,13,FALSE),0)</f>
        <v>0</v>
      </c>
      <c r="X14" s="38">
        <f>_xlfn.IFNA(VLOOKUP(CONCATENATE($X$5,$B14,$C14),'HOR1'!$A$6:$M$500,13,FALSE),0)</f>
        <v>0</v>
      </c>
      <c r="Y14" s="38">
        <f>_xlfn.IFNA(VLOOKUP(CONCATENATE($Y$5,$B14,$C14),'SER2'!$A$6:$M$534,13,FALSE),0)</f>
        <v>0</v>
      </c>
      <c r="Z14" s="38">
        <f>_xlfn.IFNA(VLOOKUP(CONCATENATE($Z$5,$B14,$C14),'SER2'!$A$6:$M$534,13,FALSE),0)</f>
        <v>0</v>
      </c>
      <c r="AA14" s="38">
        <f>_xlfn.IFNA(VLOOKUP(CONCATENATE($AA$5,$B14,$C14),[3]DAR1!$A$6:$M$500,13,FALSE),0)</f>
        <v>0</v>
      </c>
      <c r="AB14" s="38">
        <f>_xlfn.IFNA(VLOOKUP(CONCATENATE($AB$5,$B14,$C14),BEV!$A$6:$M$500,13,FALSE),0)</f>
        <v>0</v>
      </c>
      <c r="AC14" s="38">
        <f>_xlfn.IFNA(VLOOKUP(CONCATENATE($AC$5,$B14,$C14),'OG2'!$A$6:$M$500,13,FALSE),0)</f>
        <v>0</v>
      </c>
      <c r="AD14" s="38">
        <f>_xlfn.IFNA(VLOOKUP(CONCATENATE($AD$5,$B14,$C14),'LOG1'!$A$6:$M$500,13,FALSE),0)</f>
        <v>0</v>
      </c>
      <c r="AE14" s="38">
        <f>_xlfn.IFNA(VLOOKUP(CONCATENATE($AE$5,$B14,$C14),'LOG1'!$A$6:$M$500,13,FALSE),0)</f>
        <v>0</v>
      </c>
      <c r="AF14" s="38">
        <f>_xlfn.IFNA(VLOOKUP(CONCATENATE($AF$5,$B14,$C14),'DRY2'!$A$6:$M$500,13,FALSE),0)</f>
        <v>0</v>
      </c>
      <c r="AG14" s="38">
        <f>_xlfn.IFNA(VLOOKUP(CONCATENATE($AG$5,$B14,$C14),'DRY2'!$A$6:$M$500,13,FALSE),0)</f>
        <v>0</v>
      </c>
      <c r="AH14" s="38">
        <f>_xlfn.IFNA(VLOOKUP(CONCATENATE($AH$5,$B14,$C14),'CAP2'!$A$6:$M$500,13,FALSE),0)</f>
        <v>0</v>
      </c>
      <c r="AI14" s="38">
        <f>_xlfn.IFNA(VLOOKUP(CONCATENATE($AI$5,$B14,$C14),'ESP2'!$A$6:$M$500,13,FALSE),0)</f>
        <v>0</v>
      </c>
      <c r="AJ14" s="38">
        <f>_xlfn.IFNA(VLOOKUP(CONCATENATE($AJ$5,$B14,$C14),MR!$A$6:$M$468,13,FALSE),0)</f>
        <v>0</v>
      </c>
      <c r="AK14" s="38">
        <f>_xlfn.IFNA(VLOOKUP(CONCATENATE($AK$5,$B14,$C14),'OG3'!$A$6:$M$500,13,FALSE),0)</f>
        <v>0</v>
      </c>
      <c r="AL14" s="38">
        <f>_xlfn.IFNA(VLOOKUP(CONCATENATE($AL$5,$B14,$C14),WEST!$A$6:$M$500,13,FALSE),0)</f>
        <v>0</v>
      </c>
      <c r="AM14" s="38">
        <f>_xlfn.IFNA(VLOOKUP(CONCATENATE($AM$5,$B14,$C14),WEST!$A$6:$M$500,13,FALSE),0)</f>
        <v>0</v>
      </c>
      <c r="AN14" s="38">
        <f>_xlfn.IFNA(VLOOKUP(CONCATENATE($AN$5,$B14,$C14),'SER3'!$A$6:$M$500,13,FALSE),0)</f>
        <v>0</v>
      </c>
      <c r="AO14" s="38">
        <f>_xlfn.IFNA(VLOOKUP(CONCATENATE($AO$5,$B14,$C14),[4]DARD2!$A$6:$M$500,13,FALSE),0)</f>
        <v>0</v>
      </c>
      <c r="AP14" s="38">
        <f>_xlfn.IFNA(VLOOKUP(CONCATENATE($AP$5,$B14,$C14),'MUR2'!$A$6:$M$500,13,FALSE),0)</f>
        <v>0</v>
      </c>
      <c r="AQ14" s="38">
        <f>_xlfn.IFNA(VLOOKUP(CONCATENATE($AQ$5,$B14,$C14),RAS!$A$7:$M$501,13,FALSE),0)</f>
        <v>0</v>
      </c>
      <c r="AR14" s="38">
        <f>_xlfn.IFNA(VLOOKUP(CONCATENATE($AR$5,$B14,$C14),'ESP3'!$A$6:$M$500,13,FALSE),0)</f>
        <v>0</v>
      </c>
      <c r="AS14" s="38">
        <f>_xlfn.IFNA(VLOOKUP(CONCATENATE($AS$5,$B14,$C14),'ESP3'!$A$6:$M$500,13,FALSE),0)</f>
        <v>0</v>
      </c>
      <c r="AT14" s="38">
        <f>_xlfn.IFNA(VLOOKUP(CONCATENATE($AT$5,$B14,$C14),FEST!$A$6:$M$500,13,FALSE),0)</f>
        <v>0</v>
      </c>
      <c r="AU14" s="38"/>
      <c r="AV14" s="38"/>
      <c r="AW14" s="38"/>
      <c r="AX14" s="608">
        <f>_xlfn.IFNA(VLOOKUP(CONCATENATE($AX$5,$B14,$C14),SC!$A$6:$M$500,13,FALSE),0)</f>
        <v>14</v>
      </c>
      <c r="AY14" s="611">
        <f>_xlfn.IFNA(VLOOKUP(CONCATENATE($AY$5,$B14,$C14),SCSAT!$A$6:$M$528,13,FALSE),0)</f>
        <v>2</v>
      </c>
      <c r="AZ14" s="611">
        <f>_xlfn.IFNA(VLOOKUP(CONCATENATE($AZ$5,$B14,$C14),SCSAT!$A$6:$M$528,13,FALSE),0)</f>
        <v>0</v>
      </c>
      <c r="BA14" s="611">
        <f>_xlfn.IFNA(VLOOKUP(CONCATENATE($BA$5,$B14,$C14),SCSUN!$A$6:$M$500,13,FALSE),0)</f>
        <v>2</v>
      </c>
      <c r="BB14" s="38">
        <f>_xlfn.IFNA(VLOOKUP(CONCATENATE($BB$5,$B14,$C14),SCSUN!$A$6:$M$500,13,FALSE),0)</f>
        <v>0</v>
      </c>
      <c r="BC14" s="38"/>
      <c r="BD14" s="38"/>
      <c r="BE14" s="115"/>
    </row>
    <row r="15" spans="1:57" x14ac:dyDescent="0.25">
      <c r="A15" s="777"/>
      <c r="B15" s="121" t="s">
        <v>144</v>
      </c>
      <c r="C15" s="125" t="s">
        <v>145</v>
      </c>
      <c r="D15" s="125"/>
      <c r="E15" s="125" t="s">
        <v>146</v>
      </c>
      <c r="F15" s="41">
        <v>45466</v>
      </c>
      <c r="G15" s="124">
        <v>16</v>
      </c>
      <c r="H15" s="123">
        <f t="shared" si="0"/>
        <v>2</v>
      </c>
      <c r="I15" s="37">
        <f t="shared" si="1"/>
        <v>15</v>
      </c>
      <c r="J15" s="124">
        <f t="shared" si="2"/>
        <v>10</v>
      </c>
      <c r="K15" s="389">
        <f>_xlfn.IFNA(VLOOKUP(CONCATENATE($K$5,$B15,$C15),'ESP1'!$A$6:$M$500,13,FALSE),0)</f>
        <v>0</v>
      </c>
      <c r="L15" s="590">
        <f>_xlfn.IFNA(VLOOKUP(CONCATENATE($L$5,$B15,$C15),'ESP1'!$A$6:$M$500,13,FALSE),0)</f>
        <v>0</v>
      </c>
      <c r="M15" s="38">
        <f>_xlfn.IFNA(VLOOKUP(CONCATENATE($M$5,$B15,$C15),[1]CAPE!$A$6:$M$500,13,FALSE),0)</f>
        <v>0</v>
      </c>
      <c r="N15" s="38">
        <f>_xlfn.IFNA(VLOOKUP(CONCATENATE($N$5,$B15,$C15),CAPE!$A$6:$M$500,13,FALSE),0)</f>
        <v>0</v>
      </c>
      <c r="O15" s="38">
        <f>_xlfn.IFNA(VLOOKUP(CONCATENATE($O$5,$B15,$C15),'SER1'!$A$6:$M$500,13,FALSE),0)</f>
        <v>0</v>
      </c>
      <c r="P15" s="38">
        <f>_xlfn.IFNA(VLOOKUP(CONCATENATE($P$5,$B15,$C15),'SER1'!$A$6:$M$500,13,FALSE),0)</f>
        <v>0</v>
      </c>
      <c r="Q15" s="38">
        <f>_xlfn.IFNA(VLOOKUP(CONCATENATE($Q$5,$B15,$C15),'MUR1'!$A$6:$M$500,13,FALSE),0)</f>
        <v>0</v>
      </c>
      <c r="R15" s="38">
        <f>_xlfn.IFNA(VLOOKUP(CONCATENATE($R$5,$B15,$C15),'MUR1'!$A$6:$M$500,13,FALSE),0)</f>
        <v>0</v>
      </c>
      <c r="S15" s="38">
        <f>_xlfn.IFNA(VLOOKUP(CONCATENATE($S$5,$B15,$C15),BAL!$A$6:$M$500,13,FALSE),0)</f>
        <v>0</v>
      </c>
      <c r="T15" s="38">
        <f>_xlfn.IFNA(VLOOKUP(CONCATENATE($T$5,$B15,$C15),BAL!$A$6:$M$500,13,FALSE),0)</f>
        <v>0</v>
      </c>
      <c r="U15" s="38">
        <f>_xlfn.IFNA(VLOOKUP(CONCATENATE($U$5,$B15,$C15),'OG1'!$A$6:$M$500,13,FALSE),0)</f>
        <v>0</v>
      </c>
      <c r="V15" s="38">
        <f>_xlfn.IFNA(VLOOKUP(CONCATENATE($V$5,$B15,$C15),'DRY1'!$A$6:$M$500,13,FALSE),0)</f>
        <v>0</v>
      </c>
      <c r="W15" s="38">
        <f>_xlfn.IFNA(VLOOKUP(CONCATENATE($W$5,$B15,$C15),'DRY1'!$A$6:$M$500,13,FALSE),0)</f>
        <v>0</v>
      </c>
      <c r="X15" s="38">
        <f>_xlfn.IFNA(VLOOKUP(CONCATENATE($X$5,$B15,$C15),'HOR1'!$A$6:$M$500,13,FALSE),0)</f>
        <v>0</v>
      </c>
      <c r="Y15" s="38">
        <f>_xlfn.IFNA(VLOOKUP(CONCATENATE($Y$5,$B15,$C15),'SER2'!$A$6:$M$534,13,FALSE),0)</f>
        <v>0</v>
      </c>
      <c r="Z15" s="38">
        <f>_xlfn.IFNA(VLOOKUP(CONCATENATE($Z$5,$B15,$C15),'SER2'!$A$6:$M$534,13,FALSE),0)</f>
        <v>7</v>
      </c>
      <c r="AA15" s="38">
        <f>_xlfn.IFNA(VLOOKUP(CONCATENATE($AA$5,$B15,$C15),[3]DAR1!$A$6:$M$500,13,FALSE),0)</f>
        <v>0</v>
      </c>
      <c r="AB15" s="38">
        <f>_xlfn.IFNA(VLOOKUP(CONCATENATE($AB$5,$B15,$C15),BEV!$A$6:$M$500,13,FALSE),0)</f>
        <v>0</v>
      </c>
      <c r="AC15" s="38">
        <f>_xlfn.IFNA(VLOOKUP(CONCATENATE($AC$5,$B15,$C15),'OG2'!$A$6:$M$500,13,FALSE),0)</f>
        <v>0</v>
      </c>
      <c r="AD15" s="38">
        <f>_xlfn.IFNA(VLOOKUP(CONCATENATE($AD$5,$B15,$C15),'LOG1'!$A$6:$M$500,13,FALSE),0)</f>
        <v>0</v>
      </c>
      <c r="AE15" s="38">
        <f>_xlfn.IFNA(VLOOKUP(CONCATENATE($AE$5,$B15,$C15),'LOG1'!$A$6:$M$500,13,FALSE),0)</f>
        <v>0</v>
      </c>
      <c r="AF15" s="38">
        <f>_xlfn.IFNA(VLOOKUP(CONCATENATE($AF$5,$B15,$C15),'DRY2'!$A$6:$M$500,13,FALSE),0)</f>
        <v>0</v>
      </c>
      <c r="AG15" s="38">
        <f>_xlfn.IFNA(VLOOKUP(CONCATENATE($AG$5,$B15,$C15),'DRY2'!$A$6:$M$500,13,FALSE),0)</f>
        <v>0</v>
      </c>
      <c r="AH15" s="38">
        <f>_xlfn.IFNA(VLOOKUP(CONCATENATE($AH$5,$B15,$C15),'CAP2'!$A$6:$M$500,13,FALSE),0)</f>
        <v>0</v>
      </c>
      <c r="AI15" s="38">
        <f>_xlfn.IFNA(VLOOKUP(CONCATENATE($AI$5,$B15,$C15),'ESP2'!$A$6:$M$500,13,FALSE),0)</f>
        <v>0</v>
      </c>
      <c r="AJ15" s="38">
        <f>_xlfn.IFNA(VLOOKUP(CONCATENATE($AJ$5,$B15,$C15),MR!$A$6:$M$468,13,FALSE),0)</f>
        <v>0</v>
      </c>
      <c r="AK15" s="38">
        <f>_xlfn.IFNA(VLOOKUP(CONCATENATE($AK$5,$B15,$C15),'OG3'!$A$6:$M$500,13,FALSE),0)</f>
        <v>0</v>
      </c>
      <c r="AL15" s="38">
        <f>_xlfn.IFNA(VLOOKUP(CONCATENATE($AL$5,$B15,$C15),WEST!$A$6:$M$500,13,FALSE),0)</f>
        <v>0</v>
      </c>
      <c r="AM15" s="38">
        <f>_xlfn.IFNA(VLOOKUP(CONCATENATE($AM$5,$B15,$C15),WEST!$A$6:$M$500,13,FALSE),0)</f>
        <v>0</v>
      </c>
      <c r="AN15" s="38">
        <f>_xlfn.IFNA(VLOOKUP(CONCATENATE($AN$5,$B15,$C15),'SER3'!$A$6:$M$500,13,FALSE),0)</f>
        <v>0</v>
      </c>
      <c r="AO15" s="38">
        <f>_xlfn.IFNA(VLOOKUP(CONCATENATE($AO$5,$B15,$C15),[4]DARD2!$A$6:$M$500,13,FALSE),0)</f>
        <v>0</v>
      </c>
      <c r="AP15" s="38">
        <f>_xlfn.IFNA(VLOOKUP(CONCATENATE($AP$5,$B15,$C15),'MUR2'!$A$6:$M$500,13,FALSE),0)</f>
        <v>0</v>
      </c>
      <c r="AQ15" s="38">
        <f>_xlfn.IFNA(VLOOKUP(CONCATENATE($AQ$5,$B15,$C15),RAS!$A$7:$M$501,13,FALSE),0)</f>
        <v>0</v>
      </c>
      <c r="AR15" s="38">
        <f>_xlfn.IFNA(VLOOKUP(CONCATENATE($AR$5,$B15,$C15),'ESP3'!$A$6:$M$500,13,FALSE),0)</f>
        <v>0</v>
      </c>
      <c r="AS15" s="38">
        <f>_xlfn.IFNA(VLOOKUP(CONCATENATE($AS$5,$B15,$C15),'ESP3'!$A$6:$M$500,13,FALSE),0)</f>
        <v>0</v>
      </c>
      <c r="AT15" s="38">
        <f>_xlfn.IFNA(VLOOKUP(CONCATENATE($AT$5,$B15,$C15),FEST!$A$6:$M$500,13,FALSE),0)</f>
        <v>0</v>
      </c>
      <c r="AU15" s="38"/>
      <c r="AV15" s="38"/>
      <c r="AW15" s="38"/>
      <c r="AX15" s="608">
        <f>_xlfn.IFNA(VLOOKUP(CONCATENATE($AX$5,$B15,$C15),SC!$A$6:$M$500,13,FALSE),0)</f>
        <v>0</v>
      </c>
      <c r="AY15" s="611">
        <f>_xlfn.IFNA(VLOOKUP(CONCATENATE($AY$5,$B15,$C15),SCSAT!$A$6:$M$528,13,FALSE),0)</f>
        <v>8</v>
      </c>
      <c r="AZ15" s="611">
        <f>_xlfn.IFNA(VLOOKUP(CONCATENATE($AZ$5,$B15,$C15),SCSAT!$A$6:$M$528,13,FALSE),0)</f>
        <v>0</v>
      </c>
      <c r="BA15" s="611">
        <f>_xlfn.IFNA(VLOOKUP(CONCATENATE($BA$5,$B15,$C15),SCSUN!$A$6:$M$500,13,FALSE),0)</f>
        <v>0</v>
      </c>
      <c r="BB15" s="38">
        <f>_xlfn.IFNA(VLOOKUP(CONCATENATE($BB$5,$B15,$C15),SCSUN!$A$6:$M$500,13,FALSE),0)</f>
        <v>0</v>
      </c>
      <c r="BC15" s="38"/>
      <c r="BD15" s="38"/>
      <c r="BE15" s="119"/>
    </row>
    <row r="16" spans="1:57" x14ac:dyDescent="0.25">
      <c r="A16" s="777"/>
      <c r="B16" s="121" t="s">
        <v>952</v>
      </c>
      <c r="C16" s="125" t="s">
        <v>953</v>
      </c>
      <c r="D16" s="125" t="s">
        <v>953</v>
      </c>
      <c r="E16" s="125" t="s">
        <v>196</v>
      </c>
      <c r="F16" s="41">
        <v>45527</v>
      </c>
      <c r="G16" s="124">
        <v>22</v>
      </c>
      <c r="H16" s="123">
        <f t="shared" si="0"/>
        <v>3</v>
      </c>
      <c r="I16" s="37">
        <f t="shared" si="1"/>
        <v>15</v>
      </c>
      <c r="J16" s="124">
        <f t="shared" si="2"/>
        <v>10</v>
      </c>
      <c r="K16" s="389">
        <f>_xlfn.IFNA(VLOOKUP(CONCATENATE($K$5,$B16,$C16),'ESP1'!$A$6:$M$500,13,FALSE),0)</f>
        <v>0</v>
      </c>
      <c r="L16" s="590">
        <f>_xlfn.IFNA(VLOOKUP(CONCATENATE($L$5,$B16,$C16),'ESP1'!$A$6:$M$500,13,FALSE),0)</f>
        <v>0</v>
      </c>
      <c r="M16" s="38">
        <f>_xlfn.IFNA(VLOOKUP(CONCATENATE($M$5,$B16,$C16),[1]CAPE!$A$6:$M$500,13,FALSE),0)</f>
        <v>0</v>
      </c>
      <c r="N16" s="38">
        <f>_xlfn.IFNA(VLOOKUP(CONCATENATE($N$5,$B16,$C16),CAPE!$A$6:$M$500,13,FALSE),0)</f>
        <v>0</v>
      </c>
      <c r="O16" s="38">
        <f>_xlfn.IFNA(VLOOKUP(CONCATENATE($O$5,$B16,$C16),'SER1'!$A$6:$M$500,13,FALSE),0)</f>
        <v>0</v>
      </c>
      <c r="P16" s="38">
        <f>_xlfn.IFNA(VLOOKUP(CONCATENATE($P$5,$B16,$C16),'SER1'!$A$6:$M$500,13,FALSE),0)</f>
        <v>0</v>
      </c>
      <c r="Q16" s="38">
        <f>_xlfn.IFNA(VLOOKUP(CONCATENATE($Q$5,$B16,$C16),'MUR1'!$A$6:$M$500,13,FALSE),0)</f>
        <v>0</v>
      </c>
      <c r="R16" s="38">
        <f>_xlfn.IFNA(VLOOKUP(CONCATENATE($R$5,$B16,$C16),'MUR1'!$A$6:$M$500,13,FALSE),0)</f>
        <v>0</v>
      </c>
      <c r="S16" s="38">
        <f>_xlfn.IFNA(VLOOKUP(CONCATENATE($S$5,$B16,$C16),BAL!$A$6:$M$500,13,FALSE),0)</f>
        <v>0</v>
      </c>
      <c r="T16" s="38">
        <f>_xlfn.IFNA(VLOOKUP(CONCATENATE($T$5,$B16,$C16),BAL!$A$6:$M$500,13,FALSE),0)</f>
        <v>0</v>
      </c>
      <c r="U16" s="38">
        <f>_xlfn.IFNA(VLOOKUP(CONCATENATE($U$5,$B16,$C16),'OG1'!$A$6:$M$500,13,FALSE),0)</f>
        <v>0</v>
      </c>
      <c r="V16" s="38">
        <f>_xlfn.IFNA(VLOOKUP(CONCATENATE($V$5,$B16,$C16),'DRY1'!$A$6:$M$500,13,FALSE),0)</f>
        <v>0</v>
      </c>
      <c r="W16" s="38">
        <f>_xlfn.IFNA(VLOOKUP(CONCATENATE($W$5,$B16,$C16),'DRY1'!$A$6:$M$500,13,FALSE),0)</f>
        <v>7</v>
      </c>
      <c r="X16" s="38">
        <f>_xlfn.IFNA(VLOOKUP(CONCATENATE($X$5,$B16,$C16),'HOR1'!$A$6:$M$500,13,FALSE),0)</f>
        <v>0</v>
      </c>
      <c r="Y16" s="38">
        <f>_xlfn.IFNA(VLOOKUP(CONCATENATE($Y$5,$B16,$C16),'SER2'!$A$6:$M$534,13,FALSE),0)</f>
        <v>0</v>
      </c>
      <c r="Z16" s="38">
        <f>_xlfn.IFNA(VLOOKUP(CONCATENATE($Z$5,$B16,$C16),'SER2'!$A$6:$M$534,13,FALSE),0)</f>
        <v>0</v>
      </c>
      <c r="AA16" s="38">
        <f>_xlfn.IFNA(VLOOKUP(CONCATENATE($AA$5,$B16,$C16),[3]DAR1!$A$6:$M$500,13,FALSE),0)</f>
        <v>0</v>
      </c>
      <c r="AB16" s="38">
        <f>_xlfn.IFNA(VLOOKUP(CONCATENATE($AB$5,$B16,$C16),BEV!$A$6:$M$500,13,FALSE),0)</f>
        <v>0</v>
      </c>
      <c r="AC16" s="38">
        <f>_xlfn.IFNA(VLOOKUP(CONCATENATE($AC$5,$B16,$C16),'OG2'!$A$6:$M$500,13,FALSE),0)</f>
        <v>0</v>
      </c>
      <c r="AD16" s="38">
        <f>_xlfn.IFNA(VLOOKUP(CONCATENATE($AD$5,$B16,$C16),'LOG1'!$A$6:$M$500,13,FALSE),0)</f>
        <v>0</v>
      </c>
      <c r="AE16" s="38">
        <f>_xlfn.IFNA(VLOOKUP(CONCATENATE($AE$5,$B16,$C16),'LOG1'!$A$6:$M$500,13,FALSE),0)</f>
        <v>0</v>
      </c>
      <c r="AF16" s="38">
        <f>_xlfn.IFNA(VLOOKUP(CONCATENATE($AF$5,$B16,$C16),'DRY2'!$A$6:$M$500,13,FALSE),0)</f>
        <v>0</v>
      </c>
      <c r="AG16" s="38">
        <f>_xlfn.IFNA(VLOOKUP(CONCATENATE($AG$5,$B16,$C16),'DRY2'!$A$6:$M$500,13,FALSE),0)</f>
        <v>0</v>
      </c>
      <c r="AH16" s="38">
        <f>_xlfn.IFNA(VLOOKUP(CONCATENATE($AH$5,$B16,$C16),'CAP2'!$A$6:$M$500,13,FALSE),0)</f>
        <v>0</v>
      </c>
      <c r="AI16" s="38">
        <f>_xlfn.IFNA(VLOOKUP(CONCATENATE($AI$5,$B16,$C16),'ESP2'!$A$6:$M$500,13,FALSE),0)</f>
        <v>0</v>
      </c>
      <c r="AJ16" s="38">
        <f>_xlfn.IFNA(VLOOKUP(CONCATENATE($AJ$5,$B16,$C16),MR!$A$6:$M$468,13,FALSE),0)</f>
        <v>0</v>
      </c>
      <c r="AK16" s="38">
        <f>_xlfn.IFNA(VLOOKUP(CONCATENATE($AK$5,$B16,$C16),'OG3'!$A$6:$M$500,13,FALSE),0)</f>
        <v>0</v>
      </c>
      <c r="AL16" s="38">
        <f>_xlfn.IFNA(VLOOKUP(CONCATENATE($AL$5,$B16,$C16),WEST!$A$6:$M$500,13,FALSE),0)</f>
        <v>0</v>
      </c>
      <c r="AM16" s="38">
        <f>_xlfn.IFNA(VLOOKUP(CONCATENATE($AM$5,$B16,$C16),WEST!$A$6:$M$500,13,FALSE),0)</f>
        <v>0</v>
      </c>
      <c r="AN16" s="38">
        <f>_xlfn.IFNA(VLOOKUP(CONCATENATE($AN$5,$B16,$C16),'SER3'!$A$6:$M$500,13,FALSE),0)</f>
        <v>0</v>
      </c>
      <c r="AO16" s="38">
        <f>_xlfn.IFNA(VLOOKUP(CONCATENATE($AO$5,$B16,$C16),[4]DARD2!$A$6:$M$500,13,FALSE),0)</f>
        <v>0</v>
      </c>
      <c r="AP16" s="38">
        <f>_xlfn.IFNA(VLOOKUP(CONCATENATE($AP$5,$B16,$C16),'MUR2'!$A$6:$M$500,13,FALSE),0)</f>
        <v>0</v>
      </c>
      <c r="AQ16" s="38">
        <f>_xlfn.IFNA(VLOOKUP(CONCATENATE($AQ$5,$B16,$C16),RAS!$A$7:$M$501,13,FALSE),0)</f>
        <v>0</v>
      </c>
      <c r="AR16" s="38">
        <f>_xlfn.IFNA(VLOOKUP(CONCATENATE($AR$5,$B16,$C16),'ESP3'!$A$6:$M$500,13,FALSE),0)</f>
        <v>0</v>
      </c>
      <c r="AS16" s="38">
        <f>_xlfn.IFNA(VLOOKUP(CONCATENATE($AS$5,$B16,$C16),'ESP3'!$A$6:$M$500,13,FALSE),0)</f>
        <v>0</v>
      </c>
      <c r="AT16" s="38">
        <f>_xlfn.IFNA(VLOOKUP(CONCATENATE($AT$5,$B16,$C16),FEST!$A$6:$M$500,13,FALSE),0)</f>
        <v>0</v>
      </c>
      <c r="AU16" s="38"/>
      <c r="AV16" s="38"/>
      <c r="AW16" s="38"/>
      <c r="AX16" s="608">
        <f>_xlfn.IFNA(VLOOKUP(CONCATENATE($AX$5,$B16,$C16),SC!$A$6:$M$500,13,FALSE),0)</f>
        <v>0</v>
      </c>
      <c r="AY16" s="611">
        <f>_xlfn.IFNA(VLOOKUP(CONCATENATE($AY$5,$B16,$C16),SCSAT!$A$6:$M$528,13,FALSE),0)</f>
        <v>2</v>
      </c>
      <c r="AZ16" s="611">
        <f>_xlfn.IFNA(VLOOKUP(CONCATENATE($AZ$5,$B16,$C16),SCSAT!$A$6:$M$528,13,FALSE),0)</f>
        <v>0</v>
      </c>
      <c r="BA16" s="611">
        <f>_xlfn.IFNA(VLOOKUP(CONCATENATE($BA$5,$B16,$C16),SCSUN!$A$6:$M$500,13,FALSE),0)</f>
        <v>0</v>
      </c>
      <c r="BB16" s="38">
        <f>_xlfn.IFNA(VLOOKUP(CONCATENATE($BB$5,$B16,$C16),SCSUN!$A$6:$M$500,13,FALSE),0)</f>
        <v>6</v>
      </c>
      <c r="BC16" s="38"/>
      <c r="BD16" s="38"/>
      <c r="BE16" s="119"/>
    </row>
    <row r="17" spans="1:57" x14ac:dyDescent="0.25">
      <c r="A17" s="777"/>
      <c r="B17" s="121" t="s">
        <v>93</v>
      </c>
      <c r="C17" s="125" t="s">
        <v>137</v>
      </c>
      <c r="D17" s="125"/>
      <c r="E17" s="125" t="s">
        <v>96</v>
      </c>
      <c r="F17" s="41">
        <v>45385</v>
      </c>
      <c r="G17" s="124">
        <v>24</v>
      </c>
      <c r="H17" s="123">
        <f t="shared" si="0"/>
        <v>2</v>
      </c>
      <c r="I17" s="37">
        <f t="shared" si="1"/>
        <v>11</v>
      </c>
      <c r="J17" s="124">
        <f t="shared" si="2"/>
        <v>12</v>
      </c>
      <c r="K17" s="389">
        <f>_xlfn.IFNA(VLOOKUP(CONCATENATE($K$5,$B17,$C17),'ESP1'!$A$6:$M$500,13,FALSE),0)</f>
        <v>0</v>
      </c>
      <c r="L17" s="590">
        <f>_xlfn.IFNA(VLOOKUP(CONCATENATE($L$5,$B17,$C17),'ESP1'!$A$6:$M$500,13,FALSE),0)</f>
        <v>0</v>
      </c>
      <c r="M17" s="38">
        <f>_xlfn.IFNA(VLOOKUP(CONCATENATE($M$5,$B17,$C17),[1]CAPE!$A$6:$M$500,13,FALSE),0)</f>
        <v>0</v>
      </c>
      <c r="N17" s="38">
        <f>_xlfn.IFNA(VLOOKUP(CONCATENATE($N$5,$B17,$C17),CAPE!$A$6:$M$500,13,FALSE),0)</f>
        <v>0</v>
      </c>
      <c r="O17" s="38">
        <f>_xlfn.IFNA(VLOOKUP(CONCATENATE($O$5,$B17,$C17),'SER1'!$A$6:$M$500,13,FALSE),0)</f>
        <v>0</v>
      </c>
      <c r="P17" s="38">
        <f>_xlfn.IFNA(VLOOKUP(CONCATENATE($P$5,$B17,$C17),'SER1'!$A$6:$M$500,13,FALSE),0)</f>
        <v>0</v>
      </c>
      <c r="Q17" s="38">
        <f>_xlfn.IFNA(VLOOKUP(CONCATENATE($Q$5,$B17,$C17),'MUR1'!$A$6:$M$500,13,FALSE),0)</f>
        <v>0</v>
      </c>
      <c r="R17" s="38">
        <f>_xlfn.IFNA(VLOOKUP(CONCATENATE($R$5,$B17,$C17),'MUR1'!$A$6:$M$500,13,FALSE),0)</f>
        <v>0</v>
      </c>
      <c r="S17" s="38">
        <f>_xlfn.IFNA(VLOOKUP(CONCATENATE($S$5,$B17,$C17),BAL!$A$6:$M$500,13,FALSE),0)</f>
        <v>0</v>
      </c>
      <c r="T17" s="38">
        <f>_xlfn.IFNA(VLOOKUP(CONCATENATE($T$5,$B17,$C17),BAL!$A$6:$M$500,13,FALSE),0)</f>
        <v>0</v>
      </c>
      <c r="U17" s="38">
        <f>_xlfn.IFNA(VLOOKUP(CONCATENATE($U$5,$B17,$C17),'OG1'!$A$6:$M$500,13,FALSE),0)</f>
        <v>0</v>
      </c>
      <c r="V17" s="38">
        <f>_xlfn.IFNA(VLOOKUP(CONCATENATE($V$5,$B17,$C17),'DRY1'!$A$6:$M$500,13,FALSE),0)</f>
        <v>0</v>
      </c>
      <c r="W17" s="38">
        <f>_xlfn.IFNA(VLOOKUP(CONCATENATE($W$5,$B17,$C17),'DRY1'!$A$6:$M$500,13,FALSE),0)</f>
        <v>0</v>
      </c>
      <c r="X17" s="38">
        <f>_xlfn.IFNA(VLOOKUP(CONCATENATE($X$5,$B17,$C17),'HOR1'!$A$6:$M$500,13,FALSE),0)</f>
        <v>0</v>
      </c>
      <c r="Y17" s="38">
        <f>_xlfn.IFNA(VLOOKUP(CONCATENATE($Y$5,$B17,$C17),'SER2'!$A$6:$M$534,13,FALSE),0)</f>
        <v>5</v>
      </c>
      <c r="Z17" s="38">
        <f>_xlfn.IFNA(VLOOKUP(CONCATENATE($Z$5,$B17,$C17),'SER2'!$A$6:$M$534,13,FALSE),0)</f>
        <v>0</v>
      </c>
      <c r="AA17" s="38">
        <f>_xlfn.IFNA(VLOOKUP(CONCATENATE($AA$5,$B17,$C17),[3]DAR1!$A$6:$M$500,13,FALSE),0)</f>
        <v>0</v>
      </c>
      <c r="AB17" s="38">
        <f>_xlfn.IFNA(VLOOKUP(CONCATENATE($AB$5,$B17,$C17),BEV!$A$6:$M$500,13,FALSE),0)</f>
        <v>0</v>
      </c>
      <c r="AC17" s="38">
        <f>_xlfn.IFNA(VLOOKUP(CONCATENATE($AC$5,$B17,$C17),'OG2'!$A$6:$M$500,13,FALSE),0)</f>
        <v>6</v>
      </c>
      <c r="AD17" s="38">
        <f>_xlfn.IFNA(VLOOKUP(CONCATENATE($AD$5,$B17,$C17),'LOG1'!$A$6:$M$500,13,FALSE),0)</f>
        <v>0</v>
      </c>
      <c r="AE17" s="38">
        <f>_xlfn.IFNA(VLOOKUP(CONCATENATE($AE$5,$B17,$C17),'LOG1'!$A$6:$M$500,13,FALSE),0)</f>
        <v>0</v>
      </c>
      <c r="AF17" s="38">
        <f>_xlfn.IFNA(VLOOKUP(CONCATENATE($AF$5,$B17,$C17),'DRY2'!$A$6:$M$500,13,FALSE),0)</f>
        <v>0</v>
      </c>
      <c r="AG17" s="38">
        <f>_xlfn.IFNA(VLOOKUP(CONCATENATE($AG$5,$B17,$C17),'DRY2'!$A$6:$M$500,13,FALSE),0)</f>
        <v>0</v>
      </c>
      <c r="AH17" s="38">
        <f>_xlfn.IFNA(VLOOKUP(CONCATENATE($AH$5,$B17,$C17),'CAP2'!$A$6:$M$500,13,FALSE),0)</f>
        <v>0</v>
      </c>
      <c r="AI17" s="38">
        <f>_xlfn.IFNA(VLOOKUP(CONCATENATE($AI$5,$B17,$C17),'ESP2'!$A$6:$M$500,13,FALSE),0)</f>
        <v>0</v>
      </c>
      <c r="AJ17" s="38">
        <f>_xlfn.IFNA(VLOOKUP(CONCATENATE($AJ$5,$B17,$C17),MR!$A$6:$M$468,13,FALSE),0)</f>
        <v>0</v>
      </c>
      <c r="AK17" s="38">
        <f>_xlfn.IFNA(VLOOKUP(CONCATENATE($AK$5,$B17,$C17),'OG3'!$A$6:$M$500,13,FALSE),0)</f>
        <v>0</v>
      </c>
      <c r="AL17" s="38">
        <f>_xlfn.IFNA(VLOOKUP(CONCATENATE($AL$5,$B17,$C17),WEST!$A$6:$M$500,13,FALSE),0)</f>
        <v>0</v>
      </c>
      <c r="AM17" s="38">
        <f>_xlfn.IFNA(VLOOKUP(CONCATENATE($AM$5,$B17,$C17),WEST!$A$6:$M$500,13,FALSE),0)</f>
        <v>0</v>
      </c>
      <c r="AN17" s="38">
        <f>_xlfn.IFNA(VLOOKUP(CONCATENATE($AN$5,$B17,$C17),'SER3'!$A$6:$M$500,13,FALSE),0)</f>
        <v>0</v>
      </c>
      <c r="AO17" s="38">
        <f>_xlfn.IFNA(VLOOKUP(CONCATENATE($AO$5,$B17,$C17),[4]DARD2!$A$6:$M$500,13,FALSE),0)</f>
        <v>0</v>
      </c>
      <c r="AP17" s="38">
        <f>_xlfn.IFNA(VLOOKUP(CONCATENATE($AP$5,$B17,$C17),'MUR2'!$A$6:$M$500,13,FALSE),0)</f>
        <v>0</v>
      </c>
      <c r="AQ17" s="38">
        <f>_xlfn.IFNA(VLOOKUP(CONCATENATE($AQ$5,$B17,$C17),RAS!$A$7:$M$501,13,FALSE),0)</f>
        <v>0</v>
      </c>
      <c r="AR17" s="38">
        <f>_xlfn.IFNA(VLOOKUP(CONCATENATE($AR$5,$B17,$C17),'ESP3'!$A$6:$M$500,13,FALSE),0)</f>
        <v>0</v>
      </c>
      <c r="AS17" s="38">
        <f>_xlfn.IFNA(VLOOKUP(CONCATENATE($AS$5,$B17,$C17),'ESP3'!$A$6:$M$500,13,FALSE),0)</f>
        <v>0</v>
      </c>
      <c r="AT17" s="38">
        <f>_xlfn.IFNA(VLOOKUP(CONCATENATE($AT$5,$B17,$C17),FEST!$A$6:$M$500,13,FALSE),0)</f>
        <v>0</v>
      </c>
      <c r="AU17" s="38"/>
      <c r="AV17" s="38"/>
      <c r="AW17" s="38"/>
      <c r="AX17" s="608">
        <f>_xlfn.IFNA(VLOOKUP(CONCATENATE($AX$5,$B17,$C17),SC!$A$6:$M$500,13,FALSE),0)</f>
        <v>0</v>
      </c>
      <c r="AY17" s="611">
        <f>_xlfn.IFNA(VLOOKUP(CONCATENATE($AY$5,$B17,$C17),SCSAT!$A$6:$M$528,13,FALSE),0)</f>
        <v>0</v>
      </c>
      <c r="AZ17" s="611">
        <f>_xlfn.IFNA(VLOOKUP(CONCATENATE($AZ$5,$B17,$C17),SCSAT!$A$6:$M$528,13,FALSE),0)</f>
        <v>0</v>
      </c>
      <c r="BA17" s="611">
        <f>_xlfn.IFNA(VLOOKUP(CONCATENATE($BA$5,$B17,$C17),SCSUN!$A$6:$M$500,13,FALSE),0)</f>
        <v>0</v>
      </c>
      <c r="BB17" s="38">
        <f>_xlfn.IFNA(VLOOKUP(CONCATENATE($BB$5,$B17,$C17),SCSUN!$A$6:$M$500,13,FALSE),0)</f>
        <v>0</v>
      </c>
      <c r="BC17" s="38"/>
      <c r="BD17" s="38"/>
      <c r="BE17" s="119"/>
    </row>
    <row r="18" spans="1:57" x14ac:dyDescent="0.25">
      <c r="A18" s="777"/>
      <c r="B18" s="121" t="s">
        <v>485</v>
      </c>
      <c r="C18" s="125" t="s">
        <v>1132</v>
      </c>
      <c r="D18" s="125" t="s">
        <v>1132</v>
      </c>
      <c r="E18" s="125" t="s">
        <v>105</v>
      </c>
      <c r="F18" s="41">
        <v>45530</v>
      </c>
      <c r="G18" s="124">
        <v>15</v>
      </c>
      <c r="H18" s="123">
        <f t="shared" si="0"/>
        <v>1</v>
      </c>
      <c r="I18" s="37">
        <f t="shared" si="1"/>
        <v>6</v>
      </c>
      <c r="J18" s="124">
        <f t="shared" si="2"/>
        <v>13</v>
      </c>
      <c r="K18" s="389">
        <f>_xlfn.IFNA(VLOOKUP(CONCATENATE($K$5,$B18,$C18),'ESP1'!$A$6:$M$500,13,FALSE),0)</f>
        <v>0</v>
      </c>
      <c r="L18" s="590">
        <f>_xlfn.IFNA(VLOOKUP(CONCATENATE($L$5,$B18,$C18),'ESP1'!$A$6:$M$500,13,FALSE),0)</f>
        <v>0</v>
      </c>
      <c r="M18" s="38">
        <f>_xlfn.IFNA(VLOOKUP(CONCATENATE($M$5,$B18,$C18),[1]CAPE!$A$6:$M$500,13,FALSE),0)</f>
        <v>0</v>
      </c>
      <c r="N18" s="38">
        <f>_xlfn.IFNA(VLOOKUP(CONCATENATE($N$5,$B18,$C18),CAPE!$A$6:$M$500,13,FALSE),0)</f>
        <v>0</v>
      </c>
      <c r="O18" s="38">
        <f>_xlfn.IFNA(VLOOKUP(CONCATENATE($O$5,$B18,$C18),'SER1'!$A$6:$M$500,13,FALSE),0)</f>
        <v>0</v>
      </c>
      <c r="P18" s="38">
        <f>_xlfn.IFNA(VLOOKUP(CONCATENATE($P$5,$B18,$C18),'SER1'!$A$6:$M$500,13,FALSE),0)</f>
        <v>0</v>
      </c>
      <c r="Q18" s="38">
        <f>_xlfn.IFNA(VLOOKUP(CONCATENATE($Q$5,$B18,$C18),'MUR1'!$A$6:$M$500,13,FALSE),0)</f>
        <v>0</v>
      </c>
      <c r="R18" s="38">
        <f>_xlfn.IFNA(VLOOKUP(CONCATENATE($R$5,$B18,$C18),'MUR1'!$A$6:$M$500,13,FALSE),0)</f>
        <v>0</v>
      </c>
      <c r="S18" s="38">
        <f>_xlfn.IFNA(VLOOKUP(CONCATENATE($S$5,$B18,$C18),BAL!$A$6:$M$500,13,FALSE),0)</f>
        <v>0</v>
      </c>
      <c r="T18" s="38">
        <f>_xlfn.IFNA(VLOOKUP(CONCATENATE($T$5,$B18,$C18),BAL!$A$6:$M$500,13,FALSE),0)</f>
        <v>0</v>
      </c>
      <c r="U18" s="38">
        <f>_xlfn.IFNA(VLOOKUP(CONCATENATE($U$5,$B18,$C18),'OG1'!$A$6:$M$500,13,FALSE),0)</f>
        <v>0</v>
      </c>
      <c r="V18" s="38">
        <f>_xlfn.IFNA(VLOOKUP(CONCATENATE($V$5,$B18,$C18),'DRY1'!$A$6:$M$500,13,FALSE),0)</f>
        <v>0</v>
      </c>
      <c r="W18" s="38">
        <f>_xlfn.IFNA(VLOOKUP(CONCATENATE($W$5,$B18,$C18),'DRY1'!$A$6:$M$500,13,FALSE),0)</f>
        <v>0</v>
      </c>
      <c r="X18" s="38">
        <f>_xlfn.IFNA(VLOOKUP(CONCATENATE($X$5,$B18,$C18),'HOR1'!$A$6:$M$500,13,FALSE),0)</f>
        <v>0</v>
      </c>
      <c r="Y18" s="38">
        <f>_xlfn.IFNA(VLOOKUP(CONCATENATE($Y$5,$B18,$C18),'SER2'!$A$6:$M$534,13,FALSE),0)</f>
        <v>0</v>
      </c>
      <c r="Z18" s="38">
        <f>_xlfn.IFNA(VLOOKUP(CONCATENATE($Z$5,$B18,$C18),'SER2'!$A$6:$M$534,13,FALSE),0)</f>
        <v>0</v>
      </c>
      <c r="AA18" s="38">
        <f>_xlfn.IFNA(VLOOKUP(CONCATENATE($AA$5,$B18,$C18),[3]DAR1!$A$6:$M$500,13,FALSE),0)</f>
        <v>0</v>
      </c>
      <c r="AB18" s="38">
        <f>_xlfn.IFNA(VLOOKUP(CONCATENATE($AB$5,$B18,$C18),BEV!$A$6:$M$500,13,FALSE),0)</f>
        <v>0</v>
      </c>
      <c r="AC18" s="38">
        <f>_xlfn.IFNA(VLOOKUP(CONCATENATE($AC$5,$B18,$C18),'OG2'!$A$6:$M$500,13,FALSE),0)</f>
        <v>0</v>
      </c>
      <c r="AD18" s="38">
        <f>_xlfn.IFNA(VLOOKUP(CONCATENATE($AD$5,$B18,$C18),'LOG1'!$A$6:$M$500,13,FALSE),0)</f>
        <v>0</v>
      </c>
      <c r="AE18" s="38">
        <f>_xlfn.IFNA(VLOOKUP(CONCATENATE($AE$5,$B18,$C18),'LOG1'!$A$6:$M$500,13,FALSE),0)</f>
        <v>0</v>
      </c>
      <c r="AF18" s="38">
        <f>_xlfn.IFNA(VLOOKUP(CONCATENATE($AF$5,$B18,$C18),'DRY2'!$A$6:$M$500,13,FALSE),0)</f>
        <v>0</v>
      </c>
      <c r="AG18" s="38">
        <f>_xlfn.IFNA(VLOOKUP(CONCATENATE($AG$5,$B18,$C18),'DRY2'!$A$6:$M$500,13,FALSE),0)</f>
        <v>0</v>
      </c>
      <c r="AH18" s="38">
        <f>_xlfn.IFNA(VLOOKUP(CONCATENATE($AH$5,$B18,$C18),'CAP2'!$A$6:$M$500,13,FALSE),0)</f>
        <v>6</v>
      </c>
      <c r="AI18" s="38">
        <f>_xlfn.IFNA(VLOOKUP(CONCATENATE($AI$5,$B18,$C18),'ESP2'!$A$6:$M$500,13,FALSE),0)</f>
        <v>0</v>
      </c>
      <c r="AJ18" s="38">
        <f>_xlfn.IFNA(VLOOKUP(CONCATENATE($AJ$5,$B18,$C18),MR!$A$6:$M$468,13,FALSE),0)</f>
        <v>0</v>
      </c>
      <c r="AK18" s="38">
        <f>_xlfn.IFNA(VLOOKUP(CONCATENATE($AK$5,$B18,$C18),'OG3'!$A$6:$M$500,13,FALSE),0)</f>
        <v>0</v>
      </c>
      <c r="AL18" s="38">
        <f>_xlfn.IFNA(VLOOKUP(CONCATENATE($AL$5,$B18,$C18),WEST!$A$6:$M$500,13,FALSE),0)</f>
        <v>0</v>
      </c>
      <c r="AM18" s="38">
        <f>_xlfn.IFNA(VLOOKUP(CONCATENATE($AM$5,$B18,$C18),WEST!$A$6:$M$500,13,FALSE),0)</f>
        <v>0</v>
      </c>
      <c r="AN18" s="38">
        <f>_xlfn.IFNA(VLOOKUP(CONCATENATE($AN$5,$B18,$C18),'SER3'!$A$6:$M$500,13,FALSE),0)</f>
        <v>0</v>
      </c>
      <c r="AO18" s="38">
        <f>_xlfn.IFNA(VLOOKUP(CONCATENATE($AO$5,$B18,$C18),[4]DARD2!$A$6:$M$500,13,FALSE),0)</f>
        <v>0</v>
      </c>
      <c r="AP18" s="38">
        <f>_xlfn.IFNA(VLOOKUP(CONCATENATE($AP$5,$B18,$C18),'MUR2'!$A$6:$M$500,13,FALSE),0)</f>
        <v>0</v>
      </c>
      <c r="AQ18" s="38">
        <f>_xlfn.IFNA(VLOOKUP(CONCATENATE($AQ$5,$B18,$C18),RAS!$A$7:$M$501,13,FALSE),0)</f>
        <v>0</v>
      </c>
      <c r="AR18" s="38">
        <f>_xlfn.IFNA(VLOOKUP(CONCATENATE($AR$5,$B18,$C18),'ESP3'!$A$6:$M$500,13,FALSE),0)</f>
        <v>0</v>
      </c>
      <c r="AS18" s="38">
        <f>_xlfn.IFNA(VLOOKUP(CONCATENATE($AS$5,$B18,$C18),'ESP3'!$A$6:$M$500,13,FALSE),0)</f>
        <v>0</v>
      </c>
      <c r="AT18" s="38">
        <f>_xlfn.IFNA(VLOOKUP(CONCATENATE($AT$5,$B18,$C18),FEST!$A$6:$M$500,13,FALSE),0)</f>
        <v>0</v>
      </c>
      <c r="AU18" s="38"/>
      <c r="AV18" s="38"/>
      <c r="AW18" s="38"/>
      <c r="AX18" s="608">
        <f>_xlfn.IFNA(VLOOKUP(CONCATENATE($AX$5,$B18,$C18),SC!$A$6:$M$500,13,FALSE),0)</f>
        <v>0</v>
      </c>
      <c r="AY18" s="611">
        <f>_xlfn.IFNA(VLOOKUP(CONCATENATE($AY$5,$B18,$C18),SCSAT!$A$6:$M$528,13,FALSE),0)</f>
        <v>0</v>
      </c>
      <c r="AZ18" s="611">
        <f>_xlfn.IFNA(VLOOKUP(CONCATENATE($AZ$5,$B18,$C18),SCSAT!$A$6:$M$528,13,FALSE),0)</f>
        <v>0</v>
      </c>
      <c r="BA18" s="611">
        <f>_xlfn.IFNA(VLOOKUP(CONCATENATE($BA$5,$B18,$C18),SCSUN!$A$6:$M$500,13,FALSE),0)</f>
        <v>0</v>
      </c>
      <c r="BB18" s="38">
        <f>_xlfn.IFNA(VLOOKUP(CONCATENATE($BB$5,$B18,$C18),SCSUN!$A$6:$M$500,13,FALSE),0)</f>
        <v>0</v>
      </c>
      <c r="BC18" s="38"/>
      <c r="BD18" s="38"/>
      <c r="BE18" s="119"/>
    </row>
    <row r="19" spans="1:57" x14ac:dyDescent="0.25">
      <c r="A19" s="777"/>
      <c r="B19" s="121" t="s">
        <v>1133</v>
      </c>
      <c r="C19" s="125" t="s">
        <v>1134</v>
      </c>
      <c r="D19" s="125" t="s">
        <v>1135</v>
      </c>
      <c r="E19" s="125" t="s">
        <v>848</v>
      </c>
      <c r="F19" s="41">
        <v>45533</v>
      </c>
      <c r="G19" s="124">
        <v>20</v>
      </c>
      <c r="H19" s="123">
        <f t="shared" si="0"/>
        <v>1</v>
      </c>
      <c r="I19" s="37">
        <f t="shared" si="1"/>
        <v>6</v>
      </c>
      <c r="J19" s="124">
        <f t="shared" si="2"/>
        <v>13</v>
      </c>
      <c r="K19" s="389">
        <f>_xlfn.IFNA(VLOOKUP(CONCATENATE($K$5,$B19,$C19),'ESP1'!$A$6:$M$500,13,FALSE),0)</f>
        <v>0</v>
      </c>
      <c r="L19" s="590">
        <f>_xlfn.IFNA(VLOOKUP(CONCATENATE($L$5,$B19,$C19),'ESP1'!$A$6:$M$500,13,FALSE),0)</f>
        <v>0</v>
      </c>
      <c r="M19" s="38">
        <f>_xlfn.IFNA(VLOOKUP(CONCATENATE($M$5,$B19,$C19),[1]CAPE!$A$6:$M$500,13,FALSE),0)</f>
        <v>0</v>
      </c>
      <c r="N19" s="38">
        <f>_xlfn.IFNA(VLOOKUP(CONCATENATE($N$5,$B19,$C19),CAPE!$A$6:$M$500,13,FALSE),0)</f>
        <v>0</v>
      </c>
      <c r="O19" s="38">
        <f>_xlfn.IFNA(VLOOKUP(CONCATENATE($O$5,$B19,$C19),'SER1'!$A$6:$M$500,13,FALSE),0)</f>
        <v>0</v>
      </c>
      <c r="P19" s="38">
        <f>_xlfn.IFNA(VLOOKUP(CONCATENATE($P$5,$B19,$C19),'SER1'!$A$6:$M$500,13,FALSE),0)</f>
        <v>0</v>
      </c>
      <c r="Q19" s="38">
        <f>_xlfn.IFNA(VLOOKUP(CONCATENATE($Q$5,$B19,$C19),'MUR1'!$A$6:$M$500,13,FALSE),0)</f>
        <v>0</v>
      </c>
      <c r="R19" s="38">
        <f>_xlfn.IFNA(VLOOKUP(CONCATENATE($R$5,$B19,$C19),'MUR1'!$A$6:$M$500,13,FALSE),0)</f>
        <v>0</v>
      </c>
      <c r="S19" s="38">
        <f>_xlfn.IFNA(VLOOKUP(CONCATENATE($S$5,$B19,$C19),BAL!$A$6:$M$500,13,FALSE),0)</f>
        <v>0</v>
      </c>
      <c r="T19" s="38">
        <f>_xlfn.IFNA(VLOOKUP(CONCATENATE($T$5,$B19,$C19),BAL!$A$6:$M$500,13,FALSE),0)</f>
        <v>0</v>
      </c>
      <c r="U19" s="38">
        <f>_xlfn.IFNA(VLOOKUP(CONCATENATE($U$5,$B19,$C19),'OG1'!$A$6:$M$500,13,FALSE),0)</f>
        <v>0</v>
      </c>
      <c r="V19" s="38">
        <f>_xlfn.IFNA(VLOOKUP(CONCATENATE($V$5,$B19,$C19),'DRY1'!$A$6:$M$500,13,FALSE),0)</f>
        <v>6</v>
      </c>
      <c r="W19" s="38">
        <f>_xlfn.IFNA(VLOOKUP(CONCATENATE($W$5,$B19,$C19),'DRY1'!$A$6:$M$500,13,FALSE),0)</f>
        <v>0</v>
      </c>
      <c r="X19" s="38">
        <f>_xlfn.IFNA(VLOOKUP(CONCATENATE($X$5,$B19,$C19),'HOR1'!$A$6:$M$500,13,FALSE),0)</f>
        <v>0</v>
      </c>
      <c r="Y19" s="38">
        <f>_xlfn.IFNA(VLOOKUP(CONCATENATE($Y$5,$B19,$C19),'SER2'!$A$6:$M$534,13,FALSE),0)</f>
        <v>0</v>
      </c>
      <c r="Z19" s="38">
        <f>_xlfn.IFNA(VLOOKUP(CONCATENATE($Z$5,$B19,$C19),'SER2'!$A$6:$M$534,13,FALSE),0)</f>
        <v>0</v>
      </c>
      <c r="AA19" s="38">
        <f>_xlfn.IFNA(VLOOKUP(CONCATENATE($AA$5,$B19,$C19),[3]DAR1!$A$6:$M$500,13,FALSE),0)</f>
        <v>0</v>
      </c>
      <c r="AB19" s="38">
        <f>_xlfn.IFNA(VLOOKUP(CONCATENATE($AB$5,$B19,$C19),BEV!$A$6:$M$500,13,FALSE),0)</f>
        <v>0</v>
      </c>
      <c r="AC19" s="38">
        <f>_xlfn.IFNA(VLOOKUP(CONCATENATE($AC$5,$B19,$C19),'OG2'!$A$6:$M$500,13,FALSE),0)</f>
        <v>0</v>
      </c>
      <c r="AD19" s="38">
        <f>_xlfn.IFNA(VLOOKUP(CONCATENATE($AD$5,$B19,$C19),'LOG1'!$A$6:$M$500,13,FALSE),0)</f>
        <v>0</v>
      </c>
      <c r="AE19" s="38">
        <f>_xlfn.IFNA(VLOOKUP(CONCATENATE($AE$5,$B19,$C19),'LOG1'!$A$6:$M$500,13,FALSE),0)</f>
        <v>0</v>
      </c>
      <c r="AF19" s="38">
        <f>_xlfn.IFNA(VLOOKUP(CONCATENATE($AF$5,$B19,$C19),'DRY2'!$A$6:$M$500,13,FALSE),0)</f>
        <v>0</v>
      </c>
      <c r="AG19" s="38">
        <f>_xlfn.IFNA(VLOOKUP(CONCATENATE($AG$5,$B19,$C19),'DRY2'!$A$6:$M$500,13,FALSE),0)</f>
        <v>0</v>
      </c>
      <c r="AH19" s="38">
        <f>_xlfn.IFNA(VLOOKUP(CONCATENATE($AH$5,$B19,$C19),'CAP2'!$A$6:$M$500,13,FALSE),0)</f>
        <v>0</v>
      </c>
      <c r="AI19" s="38">
        <f>_xlfn.IFNA(VLOOKUP(CONCATENATE($AI$5,$B19,$C19),'ESP2'!$A$6:$M$500,13,FALSE),0)</f>
        <v>0</v>
      </c>
      <c r="AJ19" s="38">
        <f>_xlfn.IFNA(VLOOKUP(CONCATENATE($AJ$5,$B19,$C19),MR!$A$6:$M$468,13,FALSE),0)</f>
        <v>0</v>
      </c>
      <c r="AK19" s="38">
        <f>_xlfn.IFNA(VLOOKUP(CONCATENATE($AK$5,$B19,$C19),'OG3'!$A$6:$M$500,13,FALSE),0)</f>
        <v>0</v>
      </c>
      <c r="AL19" s="38">
        <f>_xlfn.IFNA(VLOOKUP(CONCATENATE($AL$5,$B19,$C19),WEST!$A$6:$M$500,13,FALSE),0)</f>
        <v>0</v>
      </c>
      <c r="AM19" s="38">
        <f>_xlfn.IFNA(VLOOKUP(CONCATENATE($AM$5,$B19,$C19),WEST!$A$6:$M$500,13,FALSE),0)</f>
        <v>0</v>
      </c>
      <c r="AN19" s="38">
        <f>_xlfn.IFNA(VLOOKUP(CONCATENATE($AN$5,$B19,$C19),'SER3'!$A$6:$M$500,13,FALSE),0)</f>
        <v>0</v>
      </c>
      <c r="AO19" s="38">
        <f>_xlfn.IFNA(VLOOKUP(CONCATENATE($AO$5,$B19,$C19),[4]DARD2!$A$6:$M$500,13,FALSE),0)</f>
        <v>0</v>
      </c>
      <c r="AP19" s="38">
        <f>_xlfn.IFNA(VLOOKUP(CONCATENATE($AP$5,$B19,$C19),'MUR2'!$A$6:$M$500,13,FALSE),0)</f>
        <v>0</v>
      </c>
      <c r="AQ19" s="38">
        <f>_xlfn.IFNA(VLOOKUP(CONCATENATE($AQ$5,$B19,$C19),RAS!$A$7:$M$501,13,FALSE),0)</f>
        <v>0</v>
      </c>
      <c r="AR19" s="38">
        <f>_xlfn.IFNA(VLOOKUP(CONCATENATE($AR$5,$B19,$C19),'ESP3'!$A$6:$M$500,13,FALSE),0)</f>
        <v>0</v>
      </c>
      <c r="AS19" s="38">
        <f>_xlfn.IFNA(VLOOKUP(CONCATENATE($AS$5,$B19,$C19),'ESP3'!$A$6:$M$500,13,FALSE),0)</f>
        <v>0</v>
      </c>
      <c r="AT19" s="38">
        <f>_xlfn.IFNA(VLOOKUP(CONCATENATE($AT$5,$B19,$C19),FEST!$A$6:$M$500,13,FALSE),0)</f>
        <v>0</v>
      </c>
      <c r="AU19" s="38"/>
      <c r="AV19" s="38"/>
      <c r="AW19" s="38"/>
      <c r="AX19" s="608">
        <f>_xlfn.IFNA(VLOOKUP(CONCATENATE($AX$5,$B19,$C19),SC!$A$6:$M$500,13,FALSE),0)</f>
        <v>0</v>
      </c>
      <c r="AY19" s="611">
        <f>_xlfn.IFNA(VLOOKUP(CONCATENATE($AY$5,$B19,$C19),SCSAT!$A$6:$M$528,13,FALSE),0)</f>
        <v>0</v>
      </c>
      <c r="AZ19" s="611">
        <f>_xlfn.IFNA(VLOOKUP(CONCATENATE($AZ$5,$B19,$C19),SCSAT!$A$6:$M$528,13,FALSE),0)</f>
        <v>0</v>
      </c>
      <c r="BA19" s="611">
        <f>_xlfn.IFNA(VLOOKUP(CONCATENATE($BA$5,$B19,$C19),SCSUN!$A$6:$M$500,13,FALSE),0)</f>
        <v>0</v>
      </c>
      <c r="BB19" s="38">
        <f>_xlfn.IFNA(VLOOKUP(CONCATENATE($BB$5,$B19,$C19),SCSUN!$A$6:$M$500,13,FALSE),0)</f>
        <v>0</v>
      </c>
      <c r="BC19" s="38"/>
      <c r="BD19" s="38"/>
      <c r="BE19" s="119"/>
    </row>
    <row r="20" spans="1:57" x14ac:dyDescent="0.25">
      <c r="A20" s="777"/>
      <c r="B20" s="121" t="s">
        <v>103</v>
      </c>
      <c r="C20" s="125" t="s">
        <v>104</v>
      </c>
      <c r="D20" s="125"/>
      <c r="E20" s="125" t="s">
        <v>105</v>
      </c>
      <c r="F20" s="41">
        <v>45393</v>
      </c>
      <c r="G20" s="124">
        <v>15</v>
      </c>
      <c r="H20" s="123">
        <f t="shared" si="0"/>
        <v>0</v>
      </c>
      <c r="I20" s="37">
        <f t="shared" si="1"/>
        <v>0</v>
      </c>
      <c r="J20" s="124">
        <f t="shared" si="2"/>
        <v>15</v>
      </c>
      <c r="K20" s="389">
        <f>_xlfn.IFNA(VLOOKUP(CONCATENATE($K$5,$B20,$C20),'ESP1'!$A$6:$M$500,13,FALSE),0)</f>
        <v>0</v>
      </c>
      <c r="L20" s="590">
        <f>_xlfn.IFNA(VLOOKUP(CONCATENATE($L$5,$B20,$C20),'ESP1'!$A$6:$M$500,13,FALSE),0)</f>
        <v>0</v>
      </c>
      <c r="M20" s="38">
        <f>_xlfn.IFNA(VLOOKUP(CONCATENATE($M$5,$B20,$C20),[1]CAPE!$A$6:$M$500,13,FALSE),0)</f>
        <v>0</v>
      </c>
      <c r="N20" s="38">
        <f>_xlfn.IFNA(VLOOKUP(CONCATENATE($N$5,$B20,$C20),CAPE!$A$6:$M$500,13,FALSE),0)</f>
        <v>0</v>
      </c>
      <c r="O20" s="38">
        <f>_xlfn.IFNA(VLOOKUP(CONCATENATE($O$5,$B20,$C20),'SER1'!$A$6:$M$500,13,FALSE),0)</f>
        <v>0</v>
      </c>
      <c r="P20" s="38">
        <f>_xlfn.IFNA(VLOOKUP(CONCATENATE($P$5,$B20,$C20),'SER1'!$A$6:$M$500,13,FALSE),0)</f>
        <v>0</v>
      </c>
      <c r="Q20" s="38">
        <f>_xlfn.IFNA(VLOOKUP(CONCATENATE($Q$5,$B20,$C20),'MUR1'!$A$6:$M$500,13,FALSE),0)</f>
        <v>0</v>
      </c>
      <c r="R20" s="38">
        <f>_xlfn.IFNA(VLOOKUP(CONCATENATE($R$5,$B20,$C20),'MUR1'!$A$6:$M$500,13,FALSE),0)</f>
        <v>0</v>
      </c>
      <c r="S20" s="38">
        <f>_xlfn.IFNA(VLOOKUP(CONCATENATE($S$5,$B20,$C20),BAL!$A$6:$M$500,13,FALSE),0)</f>
        <v>0</v>
      </c>
      <c r="T20" s="38">
        <f>_xlfn.IFNA(VLOOKUP(CONCATENATE($T$5,$B20,$C20),BAL!$A$6:$M$500,13,FALSE),0)</f>
        <v>0</v>
      </c>
      <c r="U20" s="38">
        <f>_xlfn.IFNA(VLOOKUP(CONCATENATE($U$5,$B20,$C20),'OG1'!$A$6:$M$500,13,FALSE),0)</f>
        <v>0</v>
      </c>
      <c r="V20" s="38">
        <f>_xlfn.IFNA(VLOOKUP(CONCATENATE($V$5,$B20,$C20),'DRY1'!$A$6:$M$500,13,FALSE),0)</f>
        <v>0</v>
      </c>
      <c r="W20" s="38">
        <f>_xlfn.IFNA(VLOOKUP(CONCATENATE($W$5,$B20,$C20),'DRY1'!$A$6:$M$500,13,FALSE),0)</f>
        <v>0</v>
      </c>
      <c r="X20" s="38">
        <f>_xlfn.IFNA(VLOOKUP(CONCATENATE($X$5,$B20,$C20),'HOR1'!$A$6:$M$500,13,FALSE),0)</f>
        <v>0</v>
      </c>
      <c r="Y20" s="38">
        <f>_xlfn.IFNA(VLOOKUP(CONCATENATE($Y$5,$B20,$C20),'SER2'!$A$6:$M$534,13,FALSE),0)</f>
        <v>0</v>
      </c>
      <c r="Z20" s="38">
        <f>_xlfn.IFNA(VLOOKUP(CONCATENATE($Z$5,$B20,$C20),'SER2'!$A$6:$M$534,13,FALSE),0)</f>
        <v>0</v>
      </c>
      <c r="AA20" s="38">
        <f>_xlfn.IFNA(VLOOKUP(CONCATENATE($AA$5,$B20,$C20),[3]DAR1!$A$6:$M$500,13,FALSE),0)</f>
        <v>0</v>
      </c>
      <c r="AB20" s="38">
        <f>_xlfn.IFNA(VLOOKUP(CONCATENATE($AB$5,$B20,$C20),BEV!$A$6:$M$500,13,FALSE),0)</f>
        <v>0</v>
      </c>
      <c r="AC20" s="38">
        <f>_xlfn.IFNA(VLOOKUP(CONCATENATE($AC$5,$B20,$C20),'OG2'!$A$6:$M$500,13,FALSE),0)</f>
        <v>0</v>
      </c>
      <c r="AD20" s="38">
        <f>_xlfn.IFNA(VLOOKUP(CONCATENATE($AD$5,$B20,$C20),'LOG1'!$A$6:$M$500,13,FALSE),0)</f>
        <v>0</v>
      </c>
      <c r="AE20" s="38">
        <f>_xlfn.IFNA(VLOOKUP(CONCATENATE($AE$5,$B20,$C20),'LOG1'!$A$6:$M$500,13,FALSE),0)</f>
        <v>0</v>
      </c>
      <c r="AF20" s="38">
        <f>_xlfn.IFNA(VLOOKUP(CONCATENATE($AF$5,$B20,$C20),'DRY2'!$A$6:$M$500,13,FALSE),0)</f>
        <v>0</v>
      </c>
      <c r="AG20" s="38">
        <f>_xlfn.IFNA(VLOOKUP(CONCATENATE($AG$5,$B20,$C20),'DRY2'!$A$6:$M$500,13,FALSE),0)</f>
        <v>0</v>
      </c>
      <c r="AH20" s="38">
        <f>_xlfn.IFNA(VLOOKUP(CONCATENATE($AH$5,$B20,$C20),'CAP2'!$A$6:$M$500,13,FALSE),0)</f>
        <v>0</v>
      </c>
      <c r="AI20" s="38">
        <f>_xlfn.IFNA(VLOOKUP(CONCATENATE($AI$5,$B20,$C20),'ESP2'!$A$6:$M$500,13,FALSE),0)</f>
        <v>0</v>
      </c>
      <c r="AJ20" s="38">
        <f>_xlfn.IFNA(VLOOKUP(CONCATENATE($AJ$5,$B20,$C20),MR!$A$6:$M$468,13,FALSE),0)</f>
        <v>0</v>
      </c>
      <c r="AK20" s="38">
        <f>_xlfn.IFNA(VLOOKUP(CONCATENATE($AK$5,$B20,$C20),'OG3'!$A$6:$M$500,13,FALSE),0)</f>
        <v>0</v>
      </c>
      <c r="AL20" s="38">
        <f>_xlfn.IFNA(VLOOKUP(CONCATENATE($AL$5,$B20,$C20),WEST!$A$6:$M$500,13,FALSE),0)</f>
        <v>0</v>
      </c>
      <c r="AM20" s="38">
        <f>_xlfn.IFNA(VLOOKUP(CONCATENATE($AM$5,$B20,$C20),WEST!$A$6:$M$500,13,FALSE),0)</f>
        <v>0</v>
      </c>
      <c r="AN20" s="38">
        <f>_xlfn.IFNA(VLOOKUP(CONCATENATE($AN$5,$B20,$C20),'SER3'!$A$6:$M$500,13,FALSE),0)</f>
        <v>0</v>
      </c>
      <c r="AO20" s="38">
        <f>_xlfn.IFNA(VLOOKUP(CONCATENATE($AO$5,$B20,$C20),[4]DARD2!$A$6:$M$500,13,FALSE),0)</f>
        <v>0</v>
      </c>
      <c r="AP20" s="38">
        <f>_xlfn.IFNA(VLOOKUP(CONCATENATE($AP$5,$B20,$C20),'MUR2'!$A$6:$M$500,13,FALSE),0)</f>
        <v>0</v>
      </c>
      <c r="AQ20" s="38">
        <f>_xlfn.IFNA(VLOOKUP(CONCATENATE($AQ$5,$B20,$C20),RAS!$A$7:$M$501,13,FALSE),0)</f>
        <v>0</v>
      </c>
      <c r="AR20" s="38">
        <f>_xlfn.IFNA(VLOOKUP(CONCATENATE($AR$5,$B20,$C20),'ESP3'!$A$6:$M$500,13,FALSE),0)</f>
        <v>0</v>
      </c>
      <c r="AS20" s="38">
        <f>_xlfn.IFNA(VLOOKUP(CONCATENATE($AS$5,$B20,$C20),'ESP3'!$A$6:$M$500,13,FALSE),0)</f>
        <v>0</v>
      </c>
      <c r="AT20" s="38">
        <f>_xlfn.IFNA(VLOOKUP(CONCATENATE($AT$5,$B20,$C20),FEST!$A$6:$M$500,13,FALSE),0)</f>
        <v>0</v>
      </c>
      <c r="AU20" s="38"/>
      <c r="AV20" s="38"/>
      <c r="AW20" s="38"/>
      <c r="AX20" s="608">
        <f>_xlfn.IFNA(VLOOKUP(CONCATENATE($AX$5,$B20,$C20),SC!$A$6:$M$500,13,FALSE),0)</f>
        <v>0</v>
      </c>
      <c r="AY20" s="611">
        <f>_xlfn.IFNA(VLOOKUP(CONCATENATE($AY$5,$B20,$C20),SCSAT!$A$6:$M$528,13,FALSE),0)</f>
        <v>0</v>
      </c>
      <c r="AZ20" s="611">
        <f>_xlfn.IFNA(VLOOKUP(CONCATENATE($AZ$5,$B20,$C20),SCSAT!$A$6:$M$528,13,FALSE),0)</f>
        <v>0</v>
      </c>
      <c r="BA20" s="611">
        <f>_xlfn.IFNA(VLOOKUP(CONCATENATE($BA$5,$B20,$C20),SCSUN!$A$6:$M$500,13,FALSE),0)</f>
        <v>0</v>
      </c>
      <c r="BB20" s="38">
        <f>_xlfn.IFNA(VLOOKUP(CONCATENATE($BB$5,$B20,$C20),SCSUN!$A$6:$M$500,13,FALSE),0)</f>
        <v>0</v>
      </c>
      <c r="BC20" s="38"/>
      <c r="BD20" s="38"/>
      <c r="BE20" s="119"/>
    </row>
    <row r="21" spans="1:57" x14ac:dyDescent="0.25">
      <c r="A21" s="777"/>
      <c r="B21" s="121" t="s">
        <v>106</v>
      </c>
      <c r="C21" s="125" t="s">
        <v>107</v>
      </c>
      <c r="D21" s="125" t="s">
        <v>108</v>
      </c>
      <c r="E21" s="125" t="s">
        <v>109</v>
      </c>
      <c r="F21" s="41">
        <v>45409</v>
      </c>
      <c r="G21" s="124">
        <v>15</v>
      </c>
      <c r="H21" s="123">
        <f t="shared" si="0"/>
        <v>0</v>
      </c>
      <c r="I21" s="37">
        <f t="shared" si="1"/>
        <v>0</v>
      </c>
      <c r="J21" s="124">
        <f t="shared" si="2"/>
        <v>15</v>
      </c>
      <c r="K21" s="389">
        <f>_xlfn.IFNA(VLOOKUP(CONCATENATE($K$5,$B21,$C21),'ESP1'!$A$6:$M$500,13,FALSE),0)</f>
        <v>0</v>
      </c>
      <c r="L21" s="590">
        <f>_xlfn.IFNA(VLOOKUP(CONCATENATE($L$5,$B21,$C21),'ESP1'!$A$6:$M$500,13,FALSE),0)</f>
        <v>0</v>
      </c>
      <c r="M21" s="38">
        <f>_xlfn.IFNA(VLOOKUP(CONCATENATE($M$5,$B21,$C21),[1]CAPE!$A$6:$M$500,13,FALSE),0)</f>
        <v>0</v>
      </c>
      <c r="N21" s="38">
        <f>_xlfn.IFNA(VLOOKUP(CONCATENATE($N$5,$B21,$C21),CAPE!$A$6:$M$500,13,FALSE),0)</f>
        <v>0</v>
      </c>
      <c r="O21" s="38">
        <f>_xlfn.IFNA(VLOOKUP(CONCATENATE($O$5,$B21,$C21),'SER1'!$A$6:$M$500,13,FALSE),0)</f>
        <v>0</v>
      </c>
      <c r="P21" s="38">
        <f>_xlfn.IFNA(VLOOKUP(CONCATENATE($P$5,$B21,$C21),'SER1'!$A$6:$M$500,13,FALSE),0)</f>
        <v>0</v>
      </c>
      <c r="Q21" s="38">
        <f>_xlfn.IFNA(VLOOKUP(CONCATENATE($Q$5,$B21,$C21),'MUR1'!$A$6:$M$500,13,FALSE),0)</f>
        <v>0</v>
      </c>
      <c r="R21" s="38">
        <f>_xlfn.IFNA(VLOOKUP(CONCATENATE($R$5,$B21,$C21),'MUR1'!$A$6:$M$500,13,FALSE),0)</f>
        <v>0</v>
      </c>
      <c r="S21" s="38">
        <f>_xlfn.IFNA(VLOOKUP(CONCATENATE($S$5,$B21,$C21),BAL!$A$6:$M$500,13,FALSE),0)</f>
        <v>0</v>
      </c>
      <c r="T21" s="38">
        <f>_xlfn.IFNA(VLOOKUP(CONCATENATE($T$5,$B21,$C21),BAL!$A$6:$M$500,13,FALSE),0)</f>
        <v>0</v>
      </c>
      <c r="U21" s="38">
        <f>_xlfn.IFNA(VLOOKUP(CONCATENATE($U$5,$B21,$C21),'OG1'!$A$6:$M$500,13,FALSE),0)</f>
        <v>0</v>
      </c>
      <c r="V21" s="38">
        <f>_xlfn.IFNA(VLOOKUP(CONCATENATE($V$5,$B21,$C21),'DRY1'!$A$6:$M$500,13,FALSE),0)</f>
        <v>0</v>
      </c>
      <c r="W21" s="38">
        <f>_xlfn.IFNA(VLOOKUP(CONCATENATE($W$5,$B21,$C21),'DRY1'!$A$6:$M$500,13,FALSE),0)</f>
        <v>0</v>
      </c>
      <c r="X21" s="38">
        <f>_xlfn.IFNA(VLOOKUP(CONCATENATE($X$5,$B21,$C21),'HOR1'!$A$6:$M$500,13,FALSE),0)</f>
        <v>0</v>
      </c>
      <c r="Y21" s="38">
        <f>_xlfn.IFNA(VLOOKUP(CONCATENATE($Y$5,$B21,$C21),'SER2'!$A$6:$M$534,13,FALSE),0)</f>
        <v>0</v>
      </c>
      <c r="Z21" s="38">
        <f>_xlfn.IFNA(VLOOKUP(CONCATENATE($Z$5,$B21,$C21),'SER2'!$A$6:$M$534,13,FALSE),0)</f>
        <v>0</v>
      </c>
      <c r="AA21" s="38">
        <f>_xlfn.IFNA(VLOOKUP(CONCATENATE($AA$5,$B21,$C21),[3]DAR1!$A$6:$M$500,13,FALSE),0)</f>
        <v>0</v>
      </c>
      <c r="AB21" s="38">
        <f>_xlfn.IFNA(VLOOKUP(CONCATENATE($AB$5,$B21,$C21),BEV!$A$6:$M$500,13,FALSE),0)</f>
        <v>0</v>
      </c>
      <c r="AC21" s="38">
        <f>_xlfn.IFNA(VLOOKUP(CONCATENATE($AC$5,$B21,$C21),'OG2'!$A$6:$M$500,13,FALSE),0)</f>
        <v>0</v>
      </c>
      <c r="AD21" s="38">
        <f>_xlfn.IFNA(VLOOKUP(CONCATENATE($AD$5,$B21,$C21),'LOG1'!$A$6:$M$500,13,FALSE),0)</f>
        <v>0</v>
      </c>
      <c r="AE21" s="38">
        <f>_xlfn.IFNA(VLOOKUP(CONCATENATE($AE$5,$B21,$C21),'LOG1'!$A$6:$M$500,13,FALSE),0)</f>
        <v>0</v>
      </c>
      <c r="AF21" s="38">
        <f>_xlfn.IFNA(VLOOKUP(CONCATENATE($AF$5,$B21,$C21),'DRY2'!$A$6:$M$500,13,FALSE),0)</f>
        <v>0</v>
      </c>
      <c r="AG21" s="38">
        <f>_xlfn.IFNA(VLOOKUP(CONCATENATE($AG$5,$B21,$C21),'DRY2'!$A$6:$M$500,13,FALSE),0)</f>
        <v>0</v>
      </c>
      <c r="AH21" s="38">
        <f>_xlfn.IFNA(VLOOKUP(CONCATENATE($AH$5,$B21,$C21),'CAP2'!$A$6:$M$500,13,FALSE),0)</f>
        <v>0</v>
      </c>
      <c r="AI21" s="38">
        <f>_xlfn.IFNA(VLOOKUP(CONCATENATE($AI$5,$B21,$C21),'ESP2'!$A$6:$M$500,13,FALSE),0)</f>
        <v>0</v>
      </c>
      <c r="AJ21" s="38">
        <f>_xlfn.IFNA(VLOOKUP(CONCATENATE($AJ$5,$B21,$C21),MR!$A$6:$M$468,13,FALSE),0)</f>
        <v>0</v>
      </c>
      <c r="AK21" s="38">
        <f>_xlfn.IFNA(VLOOKUP(CONCATENATE($AK$5,$B21,$C21),'OG3'!$A$6:$M$500,13,FALSE),0)</f>
        <v>0</v>
      </c>
      <c r="AL21" s="38">
        <f>_xlfn.IFNA(VLOOKUP(CONCATENATE($AL$5,$B21,$C21),WEST!$A$6:$M$500,13,FALSE),0)</f>
        <v>0</v>
      </c>
      <c r="AM21" s="38">
        <f>_xlfn.IFNA(VLOOKUP(CONCATENATE($AM$5,$B21,$C21),WEST!$A$6:$M$500,13,FALSE),0)</f>
        <v>0</v>
      </c>
      <c r="AN21" s="38">
        <f>_xlfn.IFNA(VLOOKUP(CONCATENATE($AN$5,$B21,$C21),'SER3'!$A$6:$M$500,13,FALSE),0)</f>
        <v>0</v>
      </c>
      <c r="AO21" s="38">
        <f>_xlfn.IFNA(VLOOKUP(CONCATENATE($AO$5,$B21,$C21),[4]DARD2!$A$6:$M$500,13,FALSE),0)</f>
        <v>0</v>
      </c>
      <c r="AP21" s="38">
        <f>_xlfn.IFNA(VLOOKUP(CONCATENATE($AP$5,$B21,$C21),'MUR2'!$A$6:$M$500,13,FALSE),0)</f>
        <v>0</v>
      </c>
      <c r="AQ21" s="38">
        <f>_xlfn.IFNA(VLOOKUP(CONCATENATE($AQ$5,$B21,$C21),RAS!$A$7:$M$501,13,FALSE),0)</f>
        <v>0</v>
      </c>
      <c r="AR21" s="38">
        <f>_xlfn.IFNA(VLOOKUP(CONCATENATE($AR$5,$B21,$C21),'ESP3'!$A$6:$M$500,13,FALSE),0)</f>
        <v>0</v>
      </c>
      <c r="AS21" s="38">
        <f>_xlfn.IFNA(VLOOKUP(CONCATENATE($AS$5,$B21,$C21),'ESP3'!$A$6:$M$500,13,FALSE),0)</f>
        <v>0</v>
      </c>
      <c r="AT21" s="38">
        <f>_xlfn.IFNA(VLOOKUP(CONCATENATE($AT$5,$B21,$C21),FEST!$A$6:$M$500,13,FALSE),0)</f>
        <v>0</v>
      </c>
      <c r="AU21" s="38"/>
      <c r="AV21" s="38"/>
      <c r="AW21" s="38"/>
      <c r="AX21" s="608">
        <f>_xlfn.IFNA(VLOOKUP(CONCATENATE($AX$5,$B21,$C21),SC!$A$6:$M$500,13,FALSE),0)</f>
        <v>0</v>
      </c>
      <c r="AY21" s="611">
        <f>_xlfn.IFNA(VLOOKUP(CONCATENATE($AY$5,$B21,$C21),SCSAT!$A$6:$M$528,13,FALSE),0)</f>
        <v>0</v>
      </c>
      <c r="AZ21" s="611">
        <f>_xlfn.IFNA(VLOOKUP(CONCATENATE($AZ$5,$B21,$C21),SCSAT!$A$6:$M$528,13,FALSE),0)</f>
        <v>0</v>
      </c>
      <c r="BA21" s="611">
        <f>_xlfn.IFNA(VLOOKUP(CONCATENATE($BA$5,$B21,$C21),SCSUN!$A$6:$M$500,13,FALSE),0)</f>
        <v>0</v>
      </c>
      <c r="BB21" s="38">
        <f>_xlfn.IFNA(VLOOKUP(CONCATENATE($BB$5,$B21,$C21),SCSUN!$A$6:$M$500,13,FALSE),0)</f>
        <v>0</v>
      </c>
      <c r="BC21" s="38"/>
      <c r="BD21" s="38"/>
      <c r="BE21" s="119"/>
    </row>
    <row r="22" spans="1:57" x14ac:dyDescent="0.25">
      <c r="A22" s="777"/>
      <c r="B22" s="121" t="s">
        <v>595</v>
      </c>
      <c r="C22" s="125" t="s">
        <v>596</v>
      </c>
      <c r="D22" s="125" t="s">
        <v>129</v>
      </c>
      <c r="E22" s="125" t="s">
        <v>130</v>
      </c>
      <c r="F22" s="41">
        <v>45366</v>
      </c>
      <c r="G22" s="124">
        <v>17</v>
      </c>
      <c r="H22" s="123">
        <f t="shared" si="0"/>
        <v>0</v>
      </c>
      <c r="I22" s="37">
        <f t="shared" si="1"/>
        <v>0</v>
      </c>
      <c r="J22" s="124">
        <f t="shared" si="2"/>
        <v>15</v>
      </c>
      <c r="K22" s="389">
        <f>_xlfn.IFNA(VLOOKUP(CONCATENATE($K$5,$B22,$C22),'ESP1'!$A$6:$M$500,13,FALSE),0)</f>
        <v>0</v>
      </c>
      <c r="L22" s="590">
        <f>_xlfn.IFNA(VLOOKUP(CONCATENATE($L$5,$B22,$C22),'ESP1'!$A$6:$M$500,13,FALSE),0)</f>
        <v>0</v>
      </c>
      <c r="M22" s="38">
        <f>_xlfn.IFNA(VLOOKUP(CONCATENATE($M$5,$B22,$C22),[1]CAPE!$A$6:$M$500,13,FALSE),0)</f>
        <v>0</v>
      </c>
      <c r="N22" s="38">
        <f>_xlfn.IFNA(VLOOKUP(CONCATENATE($N$5,$B22,$C22),CAPE!$A$6:$M$500,13,FALSE),0)</f>
        <v>0</v>
      </c>
      <c r="O22" s="38">
        <f>_xlfn.IFNA(VLOOKUP(CONCATENATE($O$5,$B22,$C22),'SER1'!$A$6:$M$500,13,FALSE),0)</f>
        <v>0</v>
      </c>
      <c r="P22" s="38">
        <f>_xlfn.IFNA(VLOOKUP(CONCATENATE($P$5,$B22,$C22),'SER1'!$A$6:$M$500,13,FALSE),0)</f>
        <v>0</v>
      </c>
      <c r="Q22" s="38">
        <f>_xlfn.IFNA(VLOOKUP(CONCATENATE($Q$5,$B22,$C22),'MUR1'!$A$6:$M$500,13,FALSE),0)</f>
        <v>0</v>
      </c>
      <c r="R22" s="38">
        <f>_xlfn.IFNA(VLOOKUP(CONCATENATE($R$5,$B22,$C22),'MUR1'!$A$6:$M$500,13,FALSE),0)</f>
        <v>0</v>
      </c>
      <c r="S22" s="38">
        <f>_xlfn.IFNA(VLOOKUP(CONCATENATE($S$5,$B22,$C22),BAL!$A$6:$M$500,13,FALSE),0)</f>
        <v>0</v>
      </c>
      <c r="T22" s="38">
        <f>_xlfn.IFNA(VLOOKUP(CONCATENATE($T$5,$B22,$C22),BAL!$A$6:$M$500,13,FALSE),0)</f>
        <v>0</v>
      </c>
      <c r="U22" s="38">
        <f>_xlfn.IFNA(VLOOKUP(CONCATENATE($U$5,$B22,$C22),'OG1'!$A$6:$M$500,13,FALSE),0)</f>
        <v>0</v>
      </c>
      <c r="V22" s="38">
        <f>_xlfn.IFNA(VLOOKUP(CONCATENATE($V$5,$B22,$C22),'DRY1'!$A$6:$M$500,13,FALSE),0)</f>
        <v>0</v>
      </c>
      <c r="W22" s="38">
        <f>_xlfn.IFNA(VLOOKUP(CONCATENATE($W$5,$B22,$C22),'DRY1'!$A$6:$M$500,13,FALSE),0)</f>
        <v>0</v>
      </c>
      <c r="X22" s="38">
        <f>_xlfn.IFNA(VLOOKUP(CONCATENATE($X$5,$B22,$C22),'HOR1'!$A$6:$M$500,13,FALSE),0)</f>
        <v>0</v>
      </c>
      <c r="Y22" s="38">
        <f>_xlfn.IFNA(VLOOKUP(CONCATENATE($Y$5,$B22,$C22),'SER2'!$A$6:$M$534,13,FALSE),0)</f>
        <v>0</v>
      </c>
      <c r="Z22" s="38">
        <f>_xlfn.IFNA(VLOOKUP(CONCATENATE($Z$5,$B22,$C22),'SER2'!$A$6:$M$534,13,FALSE),0)</f>
        <v>0</v>
      </c>
      <c r="AA22" s="38">
        <f>_xlfn.IFNA(VLOOKUP(CONCATENATE($AA$5,$B22,$C22),[3]DAR1!$A$6:$M$500,13,FALSE),0)</f>
        <v>0</v>
      </c>
      <c r="AB22" s="38">
        <f>_xlfn.IFNA(VLOOKUP(CONCATENATE($AB$5,$B22,$C22),BEV!$A$6:$M$500,13,FALSE),0)</f>
        <v>0</v>
      </c>
      <c r="AC22" s="38">
        <f>_xlfn.IFNA(VLOOKUP(CONCATENATE($AC$5,$B22,$C22),'OG2'!$A$6:$M$500,13,FALSE),0)</f>
        <v>0</v>
      </c>
      <c r="AD22" s="38">
        <f>_xlfn.IFNA(VLOOKUP(CONCATENATE($AD$5,$B22,$C22),'LOG1'!$A$6:$M$500,13,FALSE),0)</f>
        <v>0</v>
      </c>
      <c r="AE22" s="38">
        <f>_xlfn.IFNA(VLOOKUP(CONCATENATE($AE$5,$B22,$C22),'LOG1'!$A$6:$M$500,13,FALSE),0)</f>
        <v>0</v>
      </c>
      <c r="AF22" s="38">
        <f>_xlfn.IFNA(VLOOKUP(CONCATENATE($AF$5,$B22,$C22),'DRY2'!$A$6:$M$500,13,FALSE),0)</f>
        <v>0</v>
      </c>
      <c r="AG22" s="38">
        <f>_xlfn.IFNA(VLOOKUP(CONCATENATE($AG$5,$B22,$C22),'DRY2'!$A$6:$M$500,13,FALSE),0)</f>
        <v>0</v>
      </c>
      <c r="AH22" s="38">
        <f>_xlfn.IFNA(VLOOKUP(CONCATENATE($AH$5,$B22,$C22),'CAP2'!$A$6:$M$500,13,FALSE),0)</f>
        <v>0</v>
      </c>
      <c r="AI22" s="38">
        <f>_xlfn.IFNA(VLOOKUP(CONCATENATE($AI$5,$B22,$C22),'ESP2'!$A$6:$M$500,13,FALSE),0)</f>
        <v>0</v>
      </c>
      <c r="AJ22" s="38">
        <f>_xlfn.IFNA(VLOOKUP(CONCATENATE($AJ$5,$B22,$C22),MR!$A$6:$M$468,13,FALSE),0)</f>
        <v>0</v>
      </c>
      <c r="AK22" s="38">
        <f>_xlfn.IFNA(VLOOKUP(CONCATENATE($AK$5,$B22,$C22),'OG3'!$A$6:$M$500,13,FALSE),0)</f>
        <v>0</v>
      </c>
      <c r="AL22" s="38">
        <f>_xlfn.IFNA(VLOOKUP(CONCATENATE($AL$5,$B22,$C22),WEST!$A$6:$M$500,13,FALSE),0)</f>
        <v>0</v>
      </c>
      <c r="AM22" s="38">
        <f>_xlfn.IFNA(VLOOKUP(CONCATENATE($AM$5,$B22,$C22),WEST!$A$6:$M$500,13,FALSE),0)</f>
        <v>0</v>
      </c>
      <c r="AN22" s="38">
        <f>_xlfn.IFNA(VLOOKUP(CONCATENATE($AN$5,$B22,$C22),'SER3'!$A$6:$M$500,13,FALSE),0)</f>
        <v>0</v>
      </c>
      <c r="AO22" s="38">
        <f>_xlfn.IFNA(VLOOKUP(CONCATENATE($AO$5,$B22,$C22),[4]DARD2!$A$6:$M$500,13,FALSE),0)</f>
        <v>0</v>
      </c>
      <c r="AP22" s="38">
        <f>_xlfn.IFNA(VLOOKUP(CONCATENATE($AP$5,$B22,$C22),'MUR2'!$A$6:$M$500,13,FALSE),0)</f>
        <v>0</v>
      </c>
      <c r="AQ22" s="38">
        <f>_xlfn.IFNA(VLOOKUP(CONCATENATE($AQ$5,$B22,$C22),RAS!$A$7:$M$501,13,FALSE),0)</f>
        <v>0</v>
      </c>
      <c r="AR22" s="38">
        <f>_xlfn.IFNA(VLOOKUP(CONCATENATE($AR$5,$B22,$C22),'ESP3'!$A$6:$M$500,13,FALSE),0)</f>
        <v>0</v>
      </c>
      <c r="AS22" s="38">
        <f>_xlfn.IFNA(VLOOKUP(CONCATENATE($AS$5,$B22,$C22),'ESP3'!$A$6:$M$500,13,FALSE),0)</f>
        <v>0</v>
      </c>
      <c r="AT22" s="38">
        <f>_xlfn.IFNA(VLOOKUP(CONCATENATE($AT$5,$B22,$C22),FEST!$A$6:$M$500,13,FALSE),0)</f>
        <v>0</v>
      </c>
      <c r="AU22" s="38"/>
      <c r="AV22" s="38"/>
      <c r="AW22" s="38"/>
      <c r="AX22" s="608">
        <f>_xlfn.IFNA(VLOOKUP(CONCATENATE($AX$5,$B22,$C22),SC!$A$6:$M$500,13,FALSE),0)</f>
        <v>0</v>
      </c>
      <c r="AY22" s="611">
        <f>_xlfn.IFNA(VLOOKUP(CONCATENATE($AY$5,$B22,$C22),SCSAT!$A$6:$M$528,13,FALSE),0)</f>
        <v>0</v>
      </c>
      <c r="AZ22" s="611">
        <f>_xlfn.IFNA(VLOOKUP(CONCATENATE($AZ$5,$B22,$C22),SCSAT!$A$6:$M$528,13,FALSE),0)</f>
        <v>0</v>
      </c>
      <c r="BA22" s="611">
        <f>_xlfn.IFNA(VLOOKUP(CONCATENATE($BA$5,$B22,$C22),SCSUN!$A$6:$M$500,13,FALSE),0)</f>
        <v>0</v>
      </c>
      <c r="BB22" s="38">
        <f>_xlfn.IFNA(VLOOKUP(CONCATENATE($BB$5,$B22,$C22),SCSUN!$A$6:$M$500,13,FALSE),0)</f>
        <v>0</v>
      </c>
      <c r="BC22" s="38"/>
      <c r="BD22" s="38"/>
      <c r="BE22" s="119"/>
    </row>
    <row r="23" spans="1:57" s="3" customFormat="1" x14ac:dyDescent="0.25">
      <c r="A23" s="777"/>
      <c r="B23" s="121" t="s">
        <v>134</v>
      </c>
      <c r="C23" s="125" t="s">
        <v>135</v>
      </c>
      <c r="D23" s="125" t="s">
        <v>136</v>
      </c>
      <c r="E23" s="125" t="s">
        <v>133</v>
      </c>
      <c r="F23" s="41">
        <v>45379</v>
      </c>
      <c r="G23" s="124">
        <v>16</v>
      </c>
      <c r="H23" s="123">
        <f t="shared" si="0"/>
        <v>0</v>
      </c>
      <c r="I23" s="37">
        <f t="shared" si="1"/>
        <v>0</v>
      </c>
      <c r="J23" s="124">
        <f t="shared" si="2"/>
        <v>15</v>
      </c>
      <c r="K23" s="389">
        <f>_xlfn.IFNA(VLOOKUP(CONCATENATE($K$5,$B23,$C23),'ESP1'!$A$6:$M$500,13,FALSE),0)</f>
        <v>0</v>
      </c>
      <c r="L23" s="590">
        <f>_xlfn.IFNA(VLOOKUP(CONCATENATE($L$5,$B23,$C23),'ESP1'!$A$6:$M$500,13,FALSE),0)</f>
        <v>0</v>
      </c>
      <c r="M23" s="38">
        <f>_xlfn.IFNA(VLOOKUP(CONCATENATE($M$5,$B23,$C23),[1]CAPE!$A$6:$M$500,13,FALSE),0)</f>
        <v>0</v>
      </c>
      <c r="N23" s="38">
        <f>_xlfn.IFNA(VLOOKUP(CONCATENATE($N$5,$B23,$C23),CAPE!$A$6:$M$500,13,FALSE),0)</f>
        <v>0</v>
      </c>
      <c r="O23" s="38">
        <f>_xlfn.IFNA(VLOOKUP(CONCATENATE($O$5,$B23,$C23),'SER1'!$A$6:$M$500,13,FALSE),0)</f>
        <v>0</v>
      </c>
      <c r="P23" s="38">
        <f>_xlfn.IFNA(VLOOKUP(CONCATENATE($P$5,$B23,$C23),'SER1'!$A$6:$M$500,13,FALSE),0)</f>
        <v>0</v>
      </c>
      <c r="Q23" s="38">
        <f>_xlfn.IFNA(VLOOKUP(CONCATENATE($Q$5,$B23,$C23),'MUR1'!$A$6:$M$500,13,FALSE),0)</f>
        <v>0</v>
      </c>
      <c r="R23" s="38">
        <f>_xlfn.IFNA(VLOOKUP(CONCATENATE($R$5,$B23,$C23),'MUR1'!$A$6:$M$500,13,FALSE),0)</f>
        <v>0</v>
      </c>
      <c r="S23" s="38">
        <f>_xlfn.IFNA(VLOOKUP(CONCATENATE($S$5,$B23,$C23),BAL!$A$6:$M$500,13,FALSE),0)</f>
        <v>0</v>
      </c>
      <c r="T23" s="38">
        <f>_xlfn.IFNA(VLOOKUP(CONCATENATE($T$5,$B23,$C23),BAL!$A$6:$M$500,13,FALSE),0)</f>
        <v>0</v>
      </c>
      <c r="U23" s="38">
        <f>_xlfn.IFNA(VLOOKUP(CONCATENATE($U$5,$B23,$C23),'OG1'!$A$6:$M$500,13,FALSE),0)</f>
        <v>0</v>
      </c>
      <c r="V23" s="38">
        <f>_xlfn.IFNA(VLOOKUP(CONCATENATE($V$5,$B23,$C23),'DRY1'!$A$6:$M$500,13,FALSE),0)</f>
        <v>0</v>
      </c>
      <c r="W23" s="38">
        <f>_xlfn.IFNA(VLOOKUP(CONCATENATE($W$5,$B23,$C23),'DRY1'!$A$6:$M$500,13,FALSE),0)</f>
        <v>0</v>
      </c>
      <c r="X23" s="38">
        <f>_xlfn.IFNA(VLOOKUP(CONCATENATE($X$5,$B23,$C23),'HOR1'!$A$6:$M$500,13,FALSE),0)</f>
        <v>0</v>
      </c>
      <c r="Y23" s="38">
        <f>_xlfn.IFNA(VLOOKUP(CONCATENATE($Y$5,$B23,$C23),'SER2'!$A$6:$M$534,13,FALSE),0)</f>
        <v>0</v>
      </c>
      <c r="Z23" s="38">
        <f>_xlfn.IFNA(VLOOKUP(CONCATENATE($Z$5,$B23,$C23),'SER2'!$A$6:$M$534,13,FALSE),0)</f>
        <v>0</v>
      </c>
      <c r="AA23" s="38">
        <f>_xlfn.IFNA(VLOOKUP(CONCATENATE($AA$5,$B23,$C23),[3]DAR1!$A$6:$M$500,13,FALSE),0)</f>
        <v>0</v>
      </c>
      <c r="AB23" s="38">
        <f>_xlfn.IFNA(VLOOKUP(CONCATENATE($AB$5,$B23,$C23),BEV!$A$6:$M$500,13,FALSE),0)</f>
        <v>0</v>
      </c>
      <c r="AC23" s="38">
        <f>_xlfn.IFNA(VLOOKUP(CONCATENATE($AC$5,$B23,$C23),'OG2'!$A$6:$M$500,13,FALSE),0)</f>
        <v>0</v>
      </c>
      <c r="AD23" s="38">
        <f>_xlfn.IFNA(VLOOKUP(CONCATENATE($AD$5,$B23,$C23),'LOG1'!$A$6:$M$500,13,FALSE),0)</f>
        <v>0</v>
      </c>
      <c r="AE23" s="38">
        <f>_xlfn.IFNA(VLOOKUP(CONCATENATE($AE$5,$B23,$C23),'LOG1'!$A$6:$M$500,13,FALSE),0)</f>
        <v>0</v>
      </c>
      <c r="AF23" s="38">
        <f>_xlfn.IFNA(VLOOKUP(CONCATENATE($AF$5,$B23,$C23),'DRY2'!$A$6:$M$500,13,FALSE),0)</f>
        <v>0</v>
      </c>
      <c r="AG23" s="38">
        <f>_xlfn.IFNA(VLOOKUP(CONCATENATE($AG$5,$B23,$C23),'DRY2'!$A$6:$M$500,13,FALSE),0)</f>
        <v>0</v>
      </c>
      <c r="AH23" s="38">
        <f>_xlfn.IFNA(VLOOKUP(CONCATENATE($AH$5,$B23,$C23),'CAP2'!$A$6:$M$500,13,FALSE),0)</f>
        <v>0</v>
      </c>
      <c r="AI23" s="38">
        <f>_xlfn.IFNA(VLOOKUP(CONCATENATE($AI$5,$B23,$C23),'ESP2'!$A$6:$M$500,13,FALSE),0)</f>
        <v>0</v>
      </c>
      <c r="AJ23" s="38">
        <f>_xlfn.IFNA(VLOOKUP(CONCATENATE($AJ$5,$B23,$C23),MR!$A$6:$M$468,13,FALSE),0)</f>
        <v>0</v>
      </c>
      <c r="AK23" s="38">
        <f>_xlfn.IFNA(VLOOKUP(CONCATENATE($AK$5,$B23,$C23),'OG3'!$A$6:$M$500,13,FALSE),0)</f>
        <v>0</v>
      </c>
      <c r="AL23" s="38">
        <f>_xlfn.IFNA(VLOOKUP(CONCATENATE($AL$5,$B23,$C23),WEST!$A$6:$M$500,13,FALSE),0)</f>
        <v>0</v>
      </c>
      <c r="AM23" s="38">
        <f>_xlfn.IFNA(VLOOKUP(CONCATENATE($AM$5,$B23,$C23),WEST!$A$6:$M$500,13,FALSE),0)</f>
        <v>0</v>
      </c>
      <c r="AN23" s="38">
        <f>_xlfn.IFNA(VLOOKUP(CONCATENATE($AN$5,$B23,$C23),'SER3'!$A$6:$M$500,13,FALSE),0)</f>
        <v>0</v>
      </c>
      <c r="AO23" s="38">
        <f>_xlfn.IFNA(VLOOKUP(CONCATENATE($AO$5,$B23,$C23),[4]DARD2!$A$6:$M$500,13,FALSE),0)</f>
        <v>0</v>
      </c>
      <c r="AP23" s="38">
        <f>_xlfn.IFNA(VLOOKUP(CONCATENATE($AP$5,$B23,$C23),'MUR2'!$A$6:$M$500,13,FALSE),0)</f>
        <v>0</v>
      </c>
      <c r="AQ23" s="38">
        <f>_xlfn.IFNA(VLOOKUP(CONCATENATE($AQ$5,$B23,$C23),RAS!$A$7:$M$501,13,FALSE),0)</f>
        <v>0</v>
      </c>
      <c r="AR23" s="38">
        <f>_xlfn.IFNA(VLOOKUP(CONCATENATE($AR$5,$B23,$C23),'ESP3'!$A$6:$M$500,13,FALSE),0)</f>
        <v>0</v>
      </c>
      <c r="AS23" s="38">
        <f>_xlfn.IFNA(VLOOKUP(CONCATENATE($AS$5,$B23,$C23),'ESP3'!$A$6:$M$500,13,FALSE),0)</f>
        <v>0</v>
      </c>
      <c r="AT23" s="38">
        <f>_xlfn.IFNA(VLOOKUP(CONCATENATE($AT$5,$B23,$C23),FEST!$A$6:$M$500,13,FALSE),0)</f>
        <v>0</v>
      </c>
      <c r="AU23" s="38"/>
      <c r="AV23" s="38"/>
      <c r="AW23" s="38"/>
      <c r="AX23" s="608">
        <f>_xlfn.IFNA(VLOOKUP(CONCATENATE($AX$5,$B23,$C23),SC!$A$6:$M$500,13,FALSE),0)</f>
        <v>0</v>
      </c>
      <c r="AY23" s="611">
        <f>_xlfn.IFNA(VLOOKUP(CONCATENATE($AY$5,$B23,$C23),SCSAT!$A$6:$M$528,13,FALSE),0)</f>
        <v>0</v>
      </c>
      <c r="AZ23" s="611">
        <f>_xlfn.IFNA(VLOOKUP(CONCATENATE($AZ$5,$B23,$C23),SCSAT!$A$6:$M$528,13,FALSE),0)</f>
        <v>0</v>
      </c>
      <c r="BA23" s="611">
        <f>_xlfn.IFNA(VLOOKUP(CONCATENATE($BA$5,$B23,$C23),SCSUN!$A$6:$M$500,13,FALSE),0)</f>
        <v>0</v>
      </c>
      <c r="BB23" s="38">
        <f>_xlfn.IFNA(VLOOKUP(CONCATENATE($BB$5,$B23,$C23),SCSUN!$A$6:$M$500,13,FALSE),0)</f>
        <v>0</v>
      </c>
      <c r="BC23" s="38"/>
      <c r="BD23" s="38"/>
      <c r="BE23" s="115"/>
    </row>
    <row r="24" spans="1:57" s="3" customFormat="1" x14ac:dyDescent="0.25">
      <c r="A24" s="777"/>
      <c r="B24" s="121" t="s">
        <v>93</v>
      </c>
      <c r="C24" s="125" t="s">
        <v>94</v>
      </c>
      <c r="D24" s="125" t="s">
        <v>95</v>
      </c>
      <c r="E24" s="125" t="s">
        <v>96</v>
      </c>
      <c r="F24" s="41">
        <v>45385</v>
      </c>
      <c r="G24" s="124">
        <v>24</v>
      </c>
      <c r="H24" s="123">
        <f t="shared" si="0"/>
        <v>0</v>
      </c>
      <c r="I24" s="37">
        <f t="shared" si="1"/>
        <v>0</v>
      </c>
      <c r="J24" s="124">
        <f t="shared" si="2"/>
        <v>15</v>
      </c>
      <c r="K24" s="389">
        <f>_xlfn.IFNA(VLOOKUP(CONCATENATE($K$5,$B24,$C24),'ESP1'!$A$6:$M$500,13,FALSE),0)</f>
        <v>0</v>
      </c>
      <c r="L24" s="590">
        <f>_xlfn.IFNA(VLOOKUP(CONCATENATE($L$5,$B24,$C24),'ESP1'!$A$6:$M$500,13,FALSE),0)</f>
        <v>0</v>
      </c>
      <c r="M24" s="38">
        <f>_xlfn.IFNA(VLOOKUP(CONCATENATE($M$5,$B24,$C24),[1]CAPE!$A$6:$M$500,13,FALSE),0)</f>
        <v>0</v>
      </c>
      <c r="N24" s="38">
        <f>_xlfn.IFNA(VLOOKUP(CONCATENATE($N$5,$B24,$C24),CAPE!$A$6:$M$500,13,FALSE),0)</f>
        <v>0</v>
      </c>
      <c r="O24" s="38">
        <f>_xlfn.IFNA(VLOOKUP(CONCATENATE($O$5,$B24,$C24),'SER1'!$A$6:$M$500,13,FALSE),0)</f>
        <v>0</v>
      </c>
      <c r="P24" s="38">
        <f>_xlfn.IFNA(VLOOKUP(CONCATENATE($P$5,$B24,$C24),'SER1'!$A$6:$M$500,13,FALSE),0)</f>
        <v>0</v>
      </c>
      <c r="Q24" s="38">
        <f>_xlfn.IFNA(VLOOKUP(CONCATENATE($Q$5,$B24,$C24),'MUR1'!$A$6:$M$500,13,FALSE),0)</f>
        <v>0</v>
      </c>
      <c r="R24" s="38">
        <f>_xlfn.IFNA(VLOOKUP(CONCATENATE($R$5,$B24,$C24),'MUR1'!$A$6:$M$500,13,FALSE),0)</f>
        <v>0</v>
      </c>
      <c r="S24" s="38">
        <f>_xlfn.IFNA(VLOOKUP(CONCATENATE($S$5,$B24,$C24),BAL!$A$6:$M$500,13,FALSE),0)</f>
        <v>0</v>
      </c>
      <c r="T24" s="38">
        <f>_xlfn.IFNA(VLOOKUP(CONCATENATE($T$5,$B24,$C24),BAL!$A$6:$M$500,13,FALSE),0)</f>
        <v>0</v>
      </c>
      <c r="U24" s="38">
        <f>_xlfn.IFNA(VLOOKUP(CONCATENATE($U$5,$B24,$C24),'OG1'!$A$6:$M$500,13,FALSE),0)</f>
        <v>0</v>
      </c>
      <c r="V24" s="38">
        <f>_xlfn.IFNA(VLOOKUP(CONCATENATE($V$5,$B24,$C24),'DRY1'!$A$6:$M$500,13,FALSE),0)</f>
        <v>0</v>
      </c>
      <c r="W24" s="38">
        <f>_xlfn.IFNA(VLOOKUP(CONCATENATE($W$5,$B24,$C24),'DRY1'!$A$6:$M$500,13,FALSE),0)</f>
        <v>0</v>
      </c>
      <c r="X24" s="38">
        <f>_xlfn.IFNA(VLOOKUP(CONCATENATE($X$5,$B24,$C24),'HOR1'!$A$6:$M$500,13,FALSE),0)</f>
        <v>0</v>
      </c>
      <c r="Y24" s="38">
        <f>_xlfn.IFNA(VLOOKUP(CONCATENATE($Y$5,$B24,$C24),'SER2'!$A$6:$M$534,13,FALSE),0)</f>
        <v>0</v>
      </c>
      <c r="Z24" s="38">
        <f>_xlfn.IFNA(VLOOKUP(CONCATENATE($Z$5,$B24,$C24),'SER2'!$A$6:$M$534,13,FALSE),0)</f>
        <v>0</v>
      </c>
      <c r="AA24" s="38">
        <f>_xlfn.IFNA(VLOOKUP(CONCATENATE($AA$5,$B24,$C24),[3]DAR1!$A$6:$M$500,13,FALSE),0)</f>
        <v>0</v>
      </c>
      <c r="AB24" s="38">
        <f>_xlfn.IFNA(VLOOKUP(CONCATENATE($AB$5,$B24,$C24),BEV!$A$6:$M$500,13,FALSE),0)</f>
        <v>0</v>
      </c>
      <c r="AC24" s="38">
        <f>_xlfn.IFNA(VLOOKUP(CONCATENATE($AC$5,$B24,$C24),'OG2'!$A$6:$M$500,13,FALSE),0)</f>
        <v>0</v>
      </c>
      <c r="AD24" s="38">
        <f>_xlfn.IFNA(VLOOKUP(CONCATENATE($AD$5,$B24,$C24),'LOG1'!$A$6:$M$500,13,FALSE),0)</f>
        <v>0</v>
      </c>
      <c r="AE24" s="38">
        <f>_xlfn.IFNA(VLOOKUP(CONCATENATE($AE$5,$B24,$C24),'LOG1'!$A$6:$M$500,13,FALSE),0)</f>
        <v>0</v>
      </c>
      <c r="AF24" s="38">
        <f>_xlfn.IFNA(VLOOKUP(CONCATENATE($AF$5,$B24,$C24),'DRY2'!$A$6:$M$500,13,FALSE),0)</f>
        <v>0</v>
      </c>
      <c r="AG24" s="38">
        <f>_xlfn.IFNA(VLOOKUP(CONCATENATE($AG$5,$B24,$C24),'DRY2'!$A$6:$M$500,13,FALSE),0)</f>
        <v>0</v>
      </c>
      <c r="AH24" s="38">
        <f>_xlfn.IFNA(VLOOKUP(CONCATENATE($AH$5,$B24,$C24),'CAP2'!$A$6:$M$500,13,FALSE),0)</f>
        <v>0</v>
      </c>
      <c r="AI24" s="38">
        <f>_xlfn.IFNA(VLOOKUP(CONCATENATE($AI$5,$B24,$C24),'ESP2'!$A$6:$M$500,13,FALSE),0)</f>
        <v>0</v>
      </c>
      <c r="AJ24" s="38">
        <f>_xlfn.IFNA(VLOOKUP(CONCATENATE($AJ$5,$B24,$C24),MR!$A$6:$M$468,13,FALSE),0)</f>
        <v>0</v>
      </c>
      <c r="AK24" s="38">
        <f>_xlfn.IFNA(VLOOKUP(CONCATENATE($AK$5,$B24,$C24),'OG3'!$A$6:$M$500,13,FALSE),0)</f>
        <v>0</v>
      </c>
      <c r="AL24" s="38">
        <f>_xlfn.IFNA(VLOOKUP(CONCATENATE($AL$5,$B24,$C24),WEST!$A$6:$M$500,13,FALSE),0)</f>
        <v>0</v>
      </c>
      <c r="AM24" s="38">
        <f>_xlfn.IFNA(VLOOKUP(CONCATENATE($AM$5,$B24,$C24),WEST!$A$6:$M$500,13,FALSE),0)</f>
        <v>0</v>
      </c>
      <c r="AN24" s="38">
        <f>_xlfn.IFNA(VLOOKUP(CONCATENATE($AN$5,$B24,$C24),'SER3'!$A$6:$M$500,13,FALSE),0)</f>
        <v>0</v>
      </c>
      <c r="AO24" s="38">
        <f>_xlfn.IFNA(VLOOKUP(CONCATENATE($AO$5,$B24,$C24),[4]DARD2!$A$6:$M$500,13,FALSE),0)</f>
        <v>0</v>
      </c>
      <c r="AP24" s="38">
        <f>_xlfn.IFNA(VLOOKUP(CONCATENATE($AP$5,$B24,$C24),'MUR2'!$A$6:$M$500,13,FALSE),0)</f>
        <v>0</v>
      </c>
      <c r="AQ24" s="38">
        <f>_xlfn.IFNA(VLOOKUP(CONCATENATE($AQ$5,$B24,$C24),RAS!$A$7:$M$501,13,FALSE),0)</f>
        <v>0</v>
      </c>
      <c r="AR24" s="38">
        <f>_xlfn.IFNA(VLOOKUP(CONCATENATE($AR$5,$B24,$C24),'ESP3'!$A$6:$M$500,13,FALSE),0)</f>
        <v>0</v>
      </c>
      <c r="AS24" s="38">
        <f>_xlfn.IFNA(VLOOKUP(CONCATENATE($AS$5,$B24,$C24),'ESP3'!$A$6:$M$500,13,FALSE),0)</f>
        <v>0</v>
      </c>
      <c r="AT24" s="38">
        <f>_xlfn.IFNA(VLOOKUP(CONCATENATE($AT$5,$B24,$C24),FEST!$A$6:$M$500,13,FALSE),0)</f>
        <v>0</v>
      </c>
      <c r="AU24" s="38"/>
      <c r="AV24" s="38"/>
      <c r="AW24" s="38"/>
      <c r="AX24" s="608">
        <f>_xlfn.IFNA(VLOOKUP(CONCATENATE($AX$5,$B24,$C24),SC!$A$6:$M$500,13,FALSE),0)</f>
        <v>0</v>
      </c>
      <c r="AY24" s="611">
        <f>_xlfn.IFNA(VLOOKUP(CONCATENATE($AY$5,$B24,$C24),SCSAT!$A$6:$M$528,13,FALSE),0)</f>
        <v>0</v>
      </c>
      <c r="AZ24" s="611">
        <f>_xlfn.IFNA(VLOOKUP(CONCATENATE($AZ$5,$B24,$C24),SCSAT!$A$6:$M$528,13,FALSE),0)</f>
        <v>0</v>
      </c>
      <c r="BA24" s="611">
        <f>_xlfn.IFNA(VLOOKUP(CONCATENATE($BA$5,$B24,$C24),SCSUN!$A$6:$M$500,13,FALSE),0)</f>
        <v>0</v>
      </c>
      <c r="BB24" s="38">
        <f>_xlfn.IFNA(VLOOKUP(CONCATENATE($BB$5,$B24,$C24),SCSUN!$A$6:$M$500,13,FALSE),0)</f>
        <v>0</v>
      </c>
      <c r="BC24" s="38"/>
      <c r="BD24" s="38">
        <f>_xlfn.IFNA(VLOOKUP(CONCATENATE($BD$5,$B24,$C24),SC!$A$6:$M$500,13,FALSE),0)</f>
        <v>0</v>
      </c>
      <c r="BE24" s="115"/>
    </row>
    <row r="25" spans="1:57" x14ac:dyDescent="0.25">
      <c r="A25" s="777"/>
      <c r="B25" s="121" t="s">
        <v>97</v>
      </c>
      <c r="C25" s="125" t="s">
        <v>98</v>
      </c>
      <c r="D25" s="125" t="s">
        <v>98</v>
      </c>
      <c r="E25" s="125" t="s">
        <v>99</v>
      </c>
      <c r="F25" s="41">
        <v>45438</v>
      </c>
      <c r="G25" s="124">
        <v>16</v>
      </c>
      <c r="H25" s="123">
        <f t="shared" si="0"/>
        <v>0</v>
      </c>
      <c r="I25" s="37">
        <f t="shared" si="1"/>
        <v>0</v>
      </c>
      <c r="J25" s="124">
        <f t="shared" si="2"/>
        <v>15</v>
      </c>
      <c r="K25" s="389">
        <f>_xlfn.IFNA(VLOOKUP(CONCATENATE($K$5,$B25,$C25),'ESP1'!$A$6:$M$500,13,FALSE),0)</f>
        <v>0</v>
      </c>
      <c r="L25" s="590">
        <f>_xlfn.IFNA(VLOOKUP(CONCATENATE($L$5,$B25,$C25),'ESP1'!$A$6:$M$500,13,FALSE),0)</f>
        <v>0</v>
      </c>
      <c r="M25" s="38">
        <f>_xlfn.IFNA(VLOOKUP(CONCATENATE($M$5,$B25,$C25),[1]CAPE!$A$6:$M$500,13,FALSE),0)</f>
        <v>0</v>
      </c>
      <c r="N25" s="38">
        <f>_xlfn.IFNA(VLOOKUP(CONCATENATE($N$5,$B25,$C25),CAPE!$A$6:$M$500,13,FALSE),0)</f>
        <v>0</v>
      </c>
      <c r="O25" s="38">
        <f>_xlfn.IFNA(VLOOKUP(CONCATENATE($O$5,$B25,$C25),'SER1'!$A$6:$M$500,13,FALSE),0)</f>
        <v>0</v>
      </c>
      <c r="P25" s="38">
        <f>_xlfn.IFNA(VLOOKUP(CONCATENATE($P$5,$B25,$C25),'SER1'!$A$6:$M$500,13,FALSE),0)</f>
        <v>0</v>
      </c>
      <c r="Q25" s="38">
        <f>_xlfn.IFNA(VLOOKUP(CONCATENATE($Q$5,$B25,$C25),'MUR1'!$A$6:$M$500,13,FALSE),0)</f>
        <v>0</v>
      </c>
      <c r="R25" s="38">
        <f>_xlfn.IFNA(VLOOKUP(CONCATENATE($R$5,$B25,$C25),'MUR1'!$A$6:$M$500,13,FALSE),0)</f>
        <v>0</v>
      </c>
      <c r="S25" s="38">
        <f>_xlfn.IFNA(VLOOKUP(CONCATENATE($S$5,$B25,$C25),BAL!$A$6:$M$500,13,FALSE),0)</f>
        <v>0</v>
      </c>
      <c r="T25" s="38">
        <f>_xlfn.IFNA(VLOOKUP(CONCATENATE($T$5,$B25,$C25),BAL!$A$6:$M$500,13,FALSE),0)</f>
        <v>0</v>
      </c>
      <c r="U25" s="38">
        <f>_xlfn.IFNA(VLOOKUP(CONCATENATE($U$5,$B25,$C25),'OG1'!$A$6:$M$500,13,FALSE),0)</f>
        <v>0</v>
      </c>
      <c r="V25" s="38">
        <f>_xlfn.IFNA(VLOOKUP(CONCATENATE($V$5,$B25,$C25),'DRY1'!$A$6:$M$500,13,FALSE),0)</f>
        <v>0</v>
      </c>
      <c r="W25" s="38">
        <f>_xlfn.IFNA(VLOOKUP(CONCATENATE($W$5,$B25,$C25),'DRY1'!$A$6:$M$500,13,FALSE),0)</f>
        <v>0</v>
      </c>
      <c r="X25" s="38">
        <f>_xlfn.IFNA(VLOOKUP(CONCATENATE($X$5,$B25,$C25),'HOR1'!$A$6:$M$500,13,FALSE),0)</f>
        <v>0</v>
      </c>
      <c r="Y25" s="38">
        <f>_xlfn.IFNA(VLOOKUP(CONCATENATE($Y$5,$B25,$C25),'SER2'!$A$6:$M$534,13,FALSE),0)</f>
        <v>0</v>
      </c>
      <c r="Z25" s="38">
        <f>_xlfn.IFNA(VLOOKUP(CONCATENATE($Z$5,$B25,$C25),'SER2'!$A$6:$M$534,13,FALSE),0)</f>
        <v>0</v>
      </c>
      <c r="AA25" s="38">
        <f>_xlfn.IFNA(VLOOKUP(CONCATENATE($AA$5,$B25,$C25),[3]DAR1!$A$6:$M$500,13,FALSE),0)</f>
        <v>0</v>
      </c>
      <c r="AB25" s="38">
        <f>_xlfn.IFNA(VLOOKUP(CONCATENATE($AB$5,$B25,$C25),BEV!$A$6:$M$500,13,FALSE),0)</f>
        <v>0</v>
      </c>
      <c r="AC25" s="38">
        <f>_xlfn.IFNA(VLOOKUP(CONCATENATE($AC$5,$B25,$C25),'OG2'!$A$6:$M$500,13,FALSE),0)</f>
        <v>0</v>
      </c>
      <c r="AD25" s="38">
        <f>_xlfn.IFNA(VLOOKUP(CONCATENATE($AD$5,$B25,$C25),'LOG1'!$A$6:$M$500,13,FALSE),0)</f>
        <v>0</v>
      </c>
      <c r="AE25" s="38">
        <f>_xlfn.IFNA(VLOOKUP(CONCATENATE($AE$5,$B25,$C25),'LOG1'!$A$6:$M$500,13,FALSE),0)</f>
        <v>0</v>
      </c>
      <c r="AF25" s="38">
        <f>_xlfn.IFNA(VLOOKUP(CONCATENATE($AF$5,$B25,$C25),'DRY2'!$A$6:$M$500,13,FALSE),0)</f>
        <v>0</v>
      </c>
      <c r="AG25" s="38">
        <f>_xlfn.IFNA(VLOOKUP(CONCATENATE($AG$5,$B25,$C25),'DRY2'!$A$6:$M$500,13,FALSE),0)</f>
        <v>0</v>
      </c>
      <c r="AH25" s="38">
        <f>_xlfn.IFNA(VLOOKUP(CONCATENATE($AH$5,$B25,$C25),'CAP2'!$A$6:$M$500,13,FALSE),0)</f>
        <v>0</v>
      </c>
      <c r="AI25" s="38">
        <f>_xlfn.IFNA(VLOOKUP(CONCATENATE($AI$5,$B25,$C25),'ESP2'!$A$6:$M$500,13,FALSE),0)</f>
        <v>0</v>
      </c>
      <c r="AJ25" s="38">
        <f>_xlfn.IFNA(VLOOKUP(CONCATENATE($AJ$5,$B25,$C25),MR!$A$6:$M$468,13,FALSE),0)</f>
        <v>0</v>
      </c>
      <c r="AK25" s="38">
        <f>_xlfn.IFNA(VLOOKUP(CONCATENATE($AK$5,$B25,$C25),'OG3'!$A$6:$M$500,13,FALSE),0)</f>
        <v>0</v>
      </c>
      <c r="AL25" s="38">
        <f>_xlfn.IFNA(VLOOKUP(CONCATENATE($AL$5,$B25,$C25),WEST!$A$6:$M$500,13,FALSE),0)</f>
        <v>0</v>
      </c>
      <c r="AM25" s="38">
        <f>_xlfn.IFNA(VLOOKUP(CONCATENATE($AM$5,$B25,$C25),WEST!$A$6:$M$500,13,FALSE),0)</f>
        <v>0</v>
      </c>
      <c r="AN25" s="38">
        <f>_xlfn.IFNA(VLOOKUP(CONCATENATE($AN$5,$B25,$C25),'SER3'!$A$6:$M$500,13,FALSE),0)</f>
        <v>0</v>
      </c>
      <c r="AO25" s="38">
        <f>_xlfn.IFNA(VLOOKUP(CONCATENATE($AO$5,$B25,$C25),[4]DARD2!$A$6:$M$500,13,FALSE),0)</f>
        <v>0</v>
      </c>
      <c r="AP25" s="38">
        <f>_xlfn.IFNA(VLOOKUP(CONCATENATE($AP$5,$B25,$C25),'MUR2'!$A$6:$M$500,13,FALSE),0)</f>
        <v>0</v>
      </c>
      <c r="AQ25" s="38">
        <f>_xlfn.IFNA(VLOOKUP(CONCATENATE($AQ$5,$B25,$C25),RAS!$A$7:$M$501,13,FALSE),0)</f>
        <v>0</v>
      </c>
      <c r="AR25" s="38">
        <f>_xlfn.IFNA(VLOOKUP(CONCATENATE($AR$5,$B25,$C25),'ESP3'!$A$6:$M$500,13,FALSE),0)</f>
        <v>0</v>
      </c>
      <c r="AS25" s="38">
        <f>_xlfn.IFNA(VLOOKUP(CONCATENATE($AS$5,$B25,$C25),'ESP3'!$A$6:$M$500,13,FALSE),0)</f>
        <v>0</v>
      </c>
      <c r="AT25" s="38">
        <f>_xlfn.IFNA(VLOOKUP(CONCATENATE($AT$5,$B25,$C25),FEST!$A$6:$M$500,13,FALSE),0)</f>
        <v>0</v>
      </c>
      <c r="AU25" s="38"/>
      <c r="AV25" s="38"/>
      <c r="AW25" s="38"/>
      <c r="AX25" s="608">
        <f>_xlfn.IFNA(VLOOKUP(CONCATENATE($AX$5,$B25,$C25),SC!$A$6:$M$500,13,FALSE),0)</f>
        <v>0</v>
      </c>
      <c r="AY25" s="611">
        <f>_xlfn.IFNA(VLOOKUP(CONCATENATE($AY$5,$B25,$C25),SCSAT!$A$6:$M$528,13,FALSE),0)</f>
        <v>0</v>
      </c>
      <c r="AZ25" s="611">
        <f>_xlfn.IFNA(VLOOKUP(CONCATENATE($AZ$5,$B25,$C25),SCSAT!$A$6:$M$528,13,FALSE),0)</f>
        <v>0</v>
      </c>
      <c r="BA25" s="611">
        <f>_xlfn.IFNA(VLOOKUP(CONCATENATE($BA$5,$B25,$C25),SCSUN!$A$6:$M$500,13,FALSE),0)</f>
        <v>0</v>
      </c>
      <c r="BB25" s="38">
        <f>_xlfn.IFNA(VLOOKUP(CONCATENATE($BB$5,$B25,$C25),SCSUN!$A$6:$M$500,13,FALSE),0)</f>
        <v>0</v>
      </c>
      <c r="BC25" s="38"/>
      <c r="BD25" s="38">
        <f>_xlfn.IFNA(VLOOKUP(CONCATENATE($BD$5,$B25,$C25),SC!$A$6:$M$500,13,FALSE),0)</f>
        <v>0</v>
      </c>
      <c r="BE25" s="119"/>
    </row>
    <row r="26" spans="1:57" x14ac:dyDescent="0.25">
      <c r="A26" s="777"/>
      <c r="B26" s="121"/>
      <c r="C26" s="125"/>
      <c r="D26" s="125"/>
      <c r="E26" s="125"/>
      <c r="F26" s="41"/>
      <c r="G26" s="124"/>
      <c r="H26" s="123">
        <f t="shared" ref="H26:H45" si="3">COUNTIF(K26:BZ26,"&gt;0")</f>
        <v>0</v>
      </c>
      <c r="I26" s="37">
        <f t="shared" ref="I26:I44" si="4">SUM(K26:BZ26)</f>
        <v>0</v>
      </c>
      <c r="J26" s="124">
        <f t="shared" ref="J26:J41" si="5">RANK(I26,$I$6:$I$99)</f>
        <v>15</v>
      </c>
      <c r="K26" s="389">
        <f>_xlfn.IFNA(VLOOKUP(CONCATENATE($K$5,$B26,$C26),'ESP1'!$A$6:$M$500,13,FALSE),0)</f>
        <v>0</v>
      </c>
      <c r="L26" s="590"/>
      <c r="M26" s="38">
        <f>_xlfn.IFNA(VLOOKUP(CONCATENATE($M$5,$B26,$C26),[1]CAPE!$A$6:$M$500,13,FALSE),0)</f>
        <v>0</v>
      </c>
      <c r="N26" s="38">
        <f>_xlfn.IFNA(VLOOKUP(CONCATENATE($N$5,$B26,$C26),CAPE!$A$6:$M$500,13,FALSE),0)</f>
        <v>0</v>
      </c>
      <c r="O26" s="38">
        <f>_xlfn.IFNA(VLOOKUP(CONCATENATE($O$5,$B26,$C26),'SER1'!$A$6:$M$500,13,FALSE),0)</f>
        <v>0</v>
      </c>
      <c r="P26" s="38">
        <f>_xlfn.IFNA(VLOOKUP(CONCATENATE($P$5,$B26,$C26),'SER1'!$A$6:$M$500,13,FALSE),0)</f>
        <v>0</v>
      </c>
      <c r="Q26" s="38">
        <f>_xlfn.IFNA(VLOOKUP(CONCATENATE($Q$5,$B26,$C26),'MUR1'!$A$6:$M$500,13,FALSE),0)</f>
        <v>0</v>
      </c>
      <c r="R26" s="38"/>
      <c r="S26" s="38">
        <f>_xlfn.IFNA(VLOOKUP(CONCATENATE($S$5,$B26,$C26),BAL!$A$6:$M$500,13,FALSE),0)</f>
        <v>0</v>
      </c>
      <c r="T26" s="38">
        <f>_xlfn.IFNA(VLOOKUP(CONCATENATE($T$5,$B26,$C26),BAL!$A$6:$M$500,13,FALSE),0)</f>
        <v>0</v>
      </c>
      <c r="U26" s="38">
        <f>_xlfn.IFNA(VLOOKUP(CONCATENATE($U$5,$B26,$C26),'OG1'!$A$6:$M$500,13,FALSE),0)</f>
        <v>0</v>
      </c>
      <c r="V26" s="38">
        <f>_xlfn.IFNA(VLOOKUP(CONCATENATE($V$5,$B26,$C26),'DRY1'!$A$6:$M$500,13,FALSE),0)</f>
        <v>0</v>
      </c>
      <c r="W26" s="38">
        <f>_xlfn.IFNA(VLOOKUP(CONCATENATE($W$5,$B26,$C26),'DRY1'!$A$6:$M$500,13,FALSE),0)</f>
        <v>0</v>
      </c>
      <c r="X26" s="38">
        <f>_xlfn.IFNA(VLOOKUP(CONCATENATE($X$5,$B26,$C26),'HOR1'!$A$6:$M$500,13,FALSE),0)</f>
        <v>0</v>
      </c>
      <c r="Y26" s="38">
        <f>_xlfn.IFNA(VLOOKUP(CONCATENATE($Y$5,$B26,$C26),'SER2'!$A$6:$M$534,13,FALSE),0)</f>
        <v>0</v>
      </c>
      <c r="Z26" s="38">
        <f>_xlfn.IFNA(VLOOKUP(CONCATENATE($Z$5,$B26,$C26),'SER2'!$A$6:$M$534,13,FALSE),0)</f>
        <v>0</v>
      </c>
      <c r="AA26" s="38">
        <f>_xlfn.IFNA(VLOOKUP(CONCATENATE($AA$5,$B26,$C26),[3]DAR1!$A$6:$M$500,13,FALSE),0)</f>
        <v>0</v>
      </c>
      <c r="AB26" s="38">
        <f>_xlfn.IFNA(VLOOKUP(CONCATENATE($AB$5,$B26,$C26),BEV!$A$6:$M$500,13,FALSE),0)</f>
        <v>0</v>
      </c>
      <c r="AC26" s="38">
        <f>_xlfn.IFNA(VLOOKUP(CONCATENATE($AC$5,$B26,$C26),'OG2'!$A$6:$M$500,13,FALSE),0)</f>
        <v>0</v>
      </c>
      <c r="AD26" s="38">
        <f>_xlfn.IFNA(VLOOKUP(CONCATENATE($AD$5,$B26,$C26),'LOG1'!$A$6:$M$500,13,FALSE),0)</f>
        <v>0</v>
      </c>
      <c r="AE26" s="38">
        <f>_xlfn.IFNA(VLOOKUP(CONCATENATE($AE$5,$B26,$C26),'LOG1'!$A$6:$M$500,13,FALSE),0)</f>
        <v>0</v>
      </c>
      <c r="AF26" s="38">
        <f>_xlfn.IFNA(VLOOKUP(CONCATENATE($AF$5,$B26,$C26),'DRY2'!$A$6:$M$500,13,FALSE),0)</f>
        <v>0</v>
      </c>
      <c r="AG26" s="38">
        <f>_xlfn.IFNA(VLOOKUP(CONCATENATE($AG$5,$B26,$C26),'DRY2'!$A$6:$M$500,13,FALSE),0)</f>
        <v>0</v>
      </c>
      <c r="AH26" s="38">
        <f>_xlfn.IFNA(VLOOKUP(CONCATENATE($AH$5,$B26,$C26),'CAP2'!$A$6:$M$500,13,FALSE),0)</f>
        <v>0</v>
      </c>
      <c r="AI26" s="38">
        <f>_xlfn.IFNA(VLOOKUP(CONCATENATE($AI$5,$B26,$C26),'ESP2'!$A$6:$M$500,13,FALSE),0)</f>
        <v>0</v>
      </c>
      <c r="AJ26" s="38">
        <f>_xlfn.IFNA(VLOOKUP(CONCATENATE($AJ$5,$B26,$C26),MR!$A$6:$M$468,13,FALSE),0)</f>
        <v>0</v>
      </c>
      <c r="AK26" s="38">
        <f>_xlfn.IFNA(VLOOKUP(CONCATENATE($AK$5,$B26,$C26),'OG3'!$A$6:$M$500,13,FALSE),0)</f>
        <v>0</v>
      </c>
      <c r="AL26" s="38">
        <f>_xlfn.IFNA(VLOOKUP(CONCATENATE($AL$5,$B26,$C26),WEST!$A$6:$M$500,13,FALSE),0)</f>
        <v>0</v>
      </c>
      <c r="AM26" s="38">
        <f>_xlfn.IFNA(VLOOKUP(CONCATENATE($AM$5,$B26,$C26),WEST!$A$6:$M$500,13,FALSE),0)</f>
        <v>0</v>
      </c>
      <c r="AN26" s="38">
        <f>_xlfn.IFNA(VLOOKUP(CONCATENATE($AN$5,$B26,$C26),'SER3'!$A$6:$M$500,13,FALSE),0)</f>
        <v>0</v>
      </c>
      <c r="AO26" s="38">
        <f>_xlfn.IFNA(VLOOKUP(CONCATENATE($AO$5,$B26,$C26),[4]DARD2!$A$6:$M$500,13,FALSE),0)</f>
        <v>0</v>
      </c>
      <c r="AP26" s="38">
        <f>_xlfn.IFNA(VLOOKUP(CONCATENATE($AP$5,$B26,$C26),'MUR2'!$A$6:$M$500,13,FALSE),0)</f>
        <v>0</v>
      </c>
      <c r="AQ26" s="38">
        <f>_xlfn.IFNA(VLOOKUP(CONCATENATE($AQ$5,$B26,$C26),RAS!$A$7:$M$501,13,FALSE),0)</f>
        <v>0</v>
      </c>
      <c r="AR26" s="38">
        <f>_xlfn.IFNA(VLOOKUP(CONCATENATE($AR$5,$B26,$C26),'ESP3'!$A$6:$M$500,13,FALSE),0)</f>
        <v>0</v>
      </c>
      <c r="AS26" s="38">
        <f>_xlfn.IFNA(VLOOKUP(CONCATENATE($AS$5,$B26,$C26),'ESP3'!$A$6:$M$500,13,FALSE),0)</f>
        <v>0</v>
      </c>
      <c r="AT26" s="38">
        <f>_xlfn.IFNA(VLOOKUP(CONCATENATE($AT$5,$B26,$C26),FEST!$A$6:$M$500,13,FALSE),0)</f>
        <v>0</v>
      </c>
      <c r="AU26" s="38"/>
      <c r="AV26" s="38"/>
      <c r="AW26" s="38"/>
      <c r="AX26" s="608">
        <f>_xlfn.IFNA(VLOOKUP(CONCATENATE($AX$5,$B26,$C26),SC!$A$6:$M$500,13,FALSE),0)</f>
        <v>0</v>
      </c>
      <c r="AY26" s="611">
        <f>_xlfn.IFNA(VLOOKUP(CONCATENATE($AY$5,$B26,$C26),SCSAT!$A$6:$M$528,13,FALSE),0)</f>
        <v>0</v>
      </c>
      <c r="AZ26" s="611">
        <f>_xlfn.IFNA(VLOOKUP(CONCATENATE($AZ$5,$B26,$C26),SCSAT!$A$6:$M$528,13,FALSE),0)</f>
        <v>0</v>
      </c>
      <c r="BA26" s="611">
        <f>_xlfn.IFNA(VLOOKUP(CONCATENATE($BA$5,$B26,$C26),SCSUN!$A$6:$M$500,13,FALSE),0)</f>
        <v>0</v>
      </c>
      <c r="BB26" s="38">
        <f>_xlfn.IFNA(VLOOKUP(CONCATENATE($BB$5,$B26,$C26),SCSUN!$A$6:$M$500,13,FALSE),0)</f>
        <v>0</v>
      </c>
      <c r="BC26" s="38"/>
      <c r="BD26" s="38">
        <f>_xlfn.IFNA(VLOOKUP(CONCATENATE($BD$5,$B26,$C26),SC!$A$6:$M$500,13,FALSE),0)</f>
        <v>0</v>
      </c>
      <c r="BE26" s="119"/>
    </row>
    <row r="27" spans="1:57" x14ac:dyDescent="0.25">
      <c r="A27" s="777"/>
      <c r="B27" s="121"/>
      <c r="C27" s="125"/>
      <c r="D27" s="125"/>
      <c r="E27" s="125"/>
      <c r="F27" s="41"/>
      <c r="G27" s="124"/>
      <c r="H27" s="123">
        <f t="shared" si="3"/>
        <v>0</v>
      </c>
      <c r="I27" s="37">
        <f t="shared" si="4"/>
        <v>0</v>
      </c>
      <c r="J27" s="124">
        <f t="shared" si="5"/>
        <v>15</v>
      </c>
      <c r="K27" s="389"/>
      <c r="L27" s="590"/>
      <c r="M27" s="38"/>
      <c r="N27" s="38"/>
      <c r="O27" s="38">
        <f>_xlfn.IFNA(VLOOKUP(CONCATENATE($O$5,$B27,$C27),'SER1'!$A$6:$M$500,13,FALSE),0)</f>
        <v>0</v>
      </c>
      <c r="P27" s="38">
        <f>_xlfn.IFNA(VLOOKUP(CONCATENATE($P$5,$B27,$C27),'SER1'!$A$6:$M$500,13,FALSE),0)</f>
        <v>0</v>
      </c>
      <c r="Q27" s="38"/>
      <c r="R27" s="38"/>
      <c r="S27" s="38">
        <f>_xlfn.IFNA(VLOOKUP(CONCATENATE($S$5,$B27,$C27),BAL!$A$6:$M$500,13,FALSE),0)</f>
        <v>0</v>
      </c>
      <c r="T27" s="38">
        <f>_xlfn.IFNA(VLOOKUP(CONCATENATE($T$5,$B27,$C27),BAL!$A$6:$M$500,13,FALSE),0)</f>
        <v>0</v>
      </c>
      <c r="U27" s="38"/>
      <c r="V27" s="38"/>
      <c r="W27" s="38">
        <f>_xlfn.IFNA(VLOOKUP(CONCATENATE($W$5,$B27,$C27),'DRY1'!$A$6:$M$500,13,FALSE),0)</f>
        <v>0</v>
      </c>
      <c r="X27" s="38">
        <f>_xlfn.IFNA(VLOOKUP(CONCATENATE($X$5,$B27,$C27),'HOR1'!$A$6:$M$500,13,FALSE),0)</f>
        <v>0</v>
      </c>
      <c r="Y27" s="38"/>
      <c r="Z27" s="38">
        <f>_xlfn.IFNA(VLOOKUP(CONCATENATE($Z$5,$B27,$C27),'SER2'!$A$6:$M$534,13,FALSE),0)</f>
        <v>0</v>
      </c>
      <c r="AA27" s="38"/>
      <c r="AB27" s="38"/>
      <c r="AC27" s="38"/>
      <c r="AD27" s="38"/>
      <c r="AE27" s="38">
        <f>_xlfn.IFNA(VLOOKUP(CONCATENATE($AE$5,$B27,$C27),'LOG1'!$A$6:$M$500,13,FALSE),0)</f>
        <v>0</v>
      </c>
      <c r="AF27" s="38"/>
      <c r="AG27" s="38">
        <f>_xlfn.IFNA(VLOOKUP(CONCATENATE($AG$5,$B27,$C27),'DRY2'!$A$6:$M$500,13,FALSE),0)</f>
        <v>0</v>
      </c>
      <c r="AH27" s="38"/>
      <c r="AI27" s="38"/>
      <c r="AJ27" s="38"/>
      <c r="AK27" s="38"/>
      <c r="AL27" s="38"/>
      <c r="AM27" s="38">
        <f>_xlfn.IFNA(VLOOKUP(CONCATENATE($AM$5,$B27,$C27),WEST!$A$6:$M$500,13,FALSE),0)</f>
        <v>0</v>
      </c>
      <c r="AN27" s="38"/>
      <c r="AO27" s="38"/>
      <c r="AP27" s="38"/>
      <c r="AQ27" s="38">
        <f>_xlfn.IFNA(VLOOKUP(CONCATENATE($AQ$5,$B27,$C27),RAS!$A$7:$M$501,13,FALSE),0)</f>
        <v>0</v>
      </c>
      <c r="AR27" s="38"/>
      <c r="AS27" s="38">
        <f>_xlfn.IFNA(VLOOKUP(CONCATENATE($AS$5,$B27,$C27),'ESP3'!$A$6:$M$500,13,FALSE),0)</f>
        <v>0</v>
      </c>
      <c r="AT27" s="38"/>
      <c r="AU27" s="38"/>
      <c r="AV27" s="38"/>
      <c r="AW27" s="38"/>
      <c r="AX27" s="608">
        <f>_xlfn.IFNA(VLOOKUP(CONCATENATE($AX$5,$B27,$C27),SC!$A$6:$M$500,13,FALSE),0)</f>
        <v>0</v>
      </c>
      <c r="AY27" s="611">
        <f>_xlfn.IFNA(VLOOKUP(CONCATENATE($AY$5,$B27,$C27),SCSAT!$A$6:$M$528,13,FALSE),0)</f>
        <v>0</v>
      </c>
      <c r="AZ27" s="611">
        <f>_xlfn.IFNA(VLOOKUP(CONCATENATE($AZ$5,$B27,$C27),SCSAT!$A$6:$M$528,13,FALSE),0)</f>
        <v>0</v>
      </c>
      <c r="BA27" s="611">
        <f>_xlfn.IFNA(VLOOKUP(CONCATENATE($BA$5,$B27,$C27),SCSUN!$A$6:$M$500,13,FALSE),0)</f>
        <v>0</v>
      </c>
      <c r="BB27" s="38">
        <f>_xlfn.IFNA(VLOOKUP(CONCATENATE($BB$5,$B27,$C27),SCSUN!$A$6:$M$500,13,FALSE),0)</f>
        <v>0</v>
      </c>
      <c r="BC27" s="38"/>
      <c r="BD27" s="38">
        <f>_xlfn.IFNA(VLOOKUP(CONCATENATE($BD$5,$B27,$C27),SC!$A$6:$M$500,13,FALSE),0)</f>
        <v>0</v>
      </c>
      <c r="BE27" s="119"/>
    </row>
    <row r="28" spans="1:57" x14ac:dyDescent="0.25">
      <c r="A28" s="777"/>
      <c r="B28" s="121"/>
      <c r="C28" s="125"/>
      <c r="D28" s="125"/>
      <c r="E28" s="125"/>
      <c r="F28" s="41"/>
      <c r="G28" s="124"/>
      <c r="H28" s="123">
        <f t="shared" si="3"/>
        <v>0</v>
      </c>
      <c r="I28" s="37">
        <f t="shared" si="4"/>
        <v>0</v>
      </c>
      <c r="J28" s="124">
        <f t="shared" si="5"/>
        <v>15</v>
      </c>
      <c r="K28" s="389"/>
      <c r="L28" s="590"/>
      <c r="M28" s="38"/>
      <c r="N28" s="38"/>
      <c r="O28" s="38">
        <f>_xlfn.IFNA(VLOOKUP(CONCATENATE($O$5,$B28,$C28),'SER1'!$A$6:$M$500,13,FALSE),0)</f>
        <v>0</v>
      </c>
      <c r="P28" s="38">
        <f>_xlfn.IFNA(VLOOKUP(CONCATENATE($P$5,$B28,$C28),'SER1'!$A$6:$M$500,13,FALSE),0)</f>
        <v>0</v>
      </c>
      <c r="Q28" s="38"/>
      <c r="R28" s="38"/>
      <c r="S28" s="38">
        <f>_xlfn.IFNA(VLOOKUP(CONCATENATE($S$5,$B28,$C28),BAL!$A$6:$M$500,13,FALSE),0)</f>
        <v>0</v>
      </c>
      <c r="T28" s="38">
        <f>_xlfn.IFNA(VLOOKUP(CONCATENATE($T$5,$B28,$C28),BAL!$A$6:$M$500,13,FALSE),0)</f>
        <v>0</v>
      </c>
      <c r="U28" s="38"/>
      <c r="V28" s="38"/>
      <c r="W28" s="38">
        <f>_xlfn.IFNA(VLOOKUP(CONCATENATE($W$5,$B28,$C28),'DRY1'!$A$6:$M$500,13,FALSE),0)</f>
        <v>0</v>
      </c>
      <c r="X28" s="38">
        <f>_xlfn.IFNA(VLOOKUP(CONCATENATE($X$5,$B28,$C28),'HOR1'!$A$6:$M$500,13,FALSE),0)</f>
        <v>0</v>
      </c>
      <c r="Y28" s="38"/>
      <c r="Z28" s="38"/>
      <c r="AA28" s="38"/>
      <c r="AB28" s="38"/>
      <c r="AC28" s="38"/>
      <c r="AD28" s="38"/>
      <c r="AE28" s="38">
        <f>_xlfn.IFNA(VLOOKUP(CONCATENATE($AE$5,$B28,$C28),'LOG1'!$A$6:$M$500,13,FALSE),0)</f>
        <v>0</v>
      </c>
      <c r="AF28" s="38"/>
      <c r="AG28" s="38">
        <f>_xlfn.IFNA(VLOOKUP(CONCATENATE($AG$5,$B28,$C28),'DRY2'!$A$6:$M$500,13,FALSE),0)</f>
        <v>0</v>
      </c>
      <c r="AH28" s="38"/>
      <c r="AI28" s="38"/>
      <c r="AJ28" s="38"/>
      <c r="AK28" s="38"/>
      <c r="AL28" s="38"/>
      <c r="AM28" s="38">
        <f>_xlfn.IFNA(VLOOKUP(CONCATENATE($AM$5,$B28,$C28),WEST!$A$6:$M$500,13,FALSE),0)</f>
        <v>0</v>
      </c>
      <c r="AN28" s="38"/>
      <c r="AO28" s="38"/>
      <c r="AP28" s="38"/>
      <c r="AQ28" s="38">
        <f>_xlfn.IFNA(VLOOKUP(CONCATENATE($AQ$5,$B28,$C28),RAS!$A$7:$M$501,13,FALSE),0)</f>
        <v>0</v>
      </c>
      <c r="AR28" s="38"/>
      <c r="AS28" s="38">
        <f>_xlfn.IFNA(VLOOKUP(CONCATENATE($AS$5,$B28,$C28),'ESP3'!$A$6:$M$500,13,FALSE),0)</f>
        <v>0</v>
      </c>
      <c r="AT28" s="38"/>
      <c r="AU28" s="38"/>
      <c r="AV28" s="38"/>
      <c r="AW28" s="38"/>
      <c r="AX28" s="608">
        <f>_xlfn.IFNA(VLOOKUP(CONCATENATE($AX$5,$B28,$C28),SC!$A$6:$M$500,13,FALSE),0)</f>
        <v>0</v>
      </c>
      <c r="AY28" s="611">
        <f>_xlfn.IFNA(VLOOKUP(CONCATENATE($AY$5,$B28,$C28),SCSAT!$A$6:$M$528,13,FALSE),0)</f>
        <v>0</v>
      </c>
      <c r="AZ28" s="611">
        <f>_xlfn.IFNA(VLOOKUP(CONCATENATE($AZ$5,$B28,$C28),SCSAT!$A$6:$M$528,13,FALSE),0)</f>
        <v>0</v>
      </c>
      <c r="BA28" s="611">
        <f>_xlfn.IFNA(VLOOKUP(CONCATENATE($BA$5,$B28,$C28),SCSUN!$A$6:$M$500,13,FALSE),0)</f>
        <v>0</v>
      </c>
      <c r="BB28" s="38">
        <f>_xlfn.IFNA(VLOOKUP(CONCATENATE($BB$5,$B28,$C28),SCSUN!$A$6:$M$500,13,FALSE),0)</f>
        <v>0</v>
      </c>
      <c r="BC28" s="38"/>
      <c r="BD28" s="38">
        <f>_xlfn.IFNA(VLOOKUP(CONCATENATE($BD$5,$B28,$C28),SC!$A$6:$M$500,13,FALSE),0)</f>
        <v>0</v>
      </c>
      <c r="BE28" s="119"/>
    </row>
    <row r="29" spans="1:57" x14ac:dyDescent="0.25">
      <c r="A29" s="777"/>
      <c r="B29" s="121"/>
      <c r="C29" s="125"/>
      <c r="D29" s="122"/>
      <c r="E29" s="122"/>
      <c r="F29" s="41"/>
      <c r="G29" s="124"/>
      <c r="H29" s="123">
        <f t="shared" si="3"/>
        <v>0</v>
      </c>
      <c r="I29" s="37">
        <f t="shared" si="4"/>
        <v>0</v>
      </c>
      <c r="J29" s="124">
        <f t="shared" si="5"/>
        <v>15</v>
      </c>
      <c r="K29" s="389"/>
      <c r="L29" s="590"/>
      <c r="M29" s="38"/>
      <c r="N29" s="38"/>
      <c r="O29" s="38">
        <f>_xlfn.IFNA(VLOOKUP(CONCATENATE($O$5,$B29,$C29),'SER1'!$A$6:$M$500,13,FALSE),0)</f>
        <v>0</v>
      </c>
      <c r="P29" s="38">
        <f>_xlfn.IFNA(VLOOKUP(CONCATENATE($P$5,$B29,$C29),'SER1'!$A$6:$M$500,13,FALSE),0)</f>
        <v>0</v>
      </c>
      <c r="Q29" s="38"/>
      <c r="R29" s="38"/>
      <c r="S29" s="38">
        <f>_xlfn.IFNA(VLOOKUP(CONCATENATE($S$5,$B29,$C29),BAL!$A$6:$M$500,13,FALSE),0)</f>
        <v>0</v>
      </c>
      <c r="T29" s="38">
        <f>_xlfn.IFNA(VLOOKUP(CONCATENATE($T$5,$B29,$C29),BAL!$A$6:$M$500,13,FALSE),0)</f>
        <v>0</v>
      </c>
      <c r="U29" s="38"/>
      <c r="V29" s="38"/>
      <c r="W29" s="38">
        <f>_xlfn.IFNA(VLOOKUP(CONCATENATE($W$5,$B29,$C29),'DRY1'!$A$6:$M$500,13,FALSE),0)</f>
        <v>0</v>
      </c>
      <c r="X29" s="38">
        <f>_xlfn.IFNA(VLOOKUP(CONCATENATE($X$5,$B29,$C29),'HOR1'!$A$6:$M$500,13,FALSE),0)</f>
        <v>0</v>
      </c>
      <c r="Y29" s="38"/>
      <c r="Z29" s="38"/>
      <c r="AA29" s="38"/>
      <c r="AB29" s="38"/>
      <c r="AC29" s="38"/>
      <c r="AD29" s="38"/>
      <c r="AE29" s="38"/>
      <c r="AF29" s="38"/>
      <c r="AG29" s="38">
        <f>_xlfn.IFNA(VLOOKUP(CONCATENATE($AG$5,$B29,$C29),'DRY2'!$A$6:$M$500,13,FALSE),0)</f>
        <v>0</v>
      </c>
      <c r="AH29" s="38"/>
      <c r="AI29" s="38"/>
      <c r="AJ29" s="38"/>
      <c r="AK29" s="38"/>
      <c r="AL29" s="38"/>
      <c r="AM29" s="38"/>
      <c r="AN29" s="38"/>
      <c r="AO29" s="38"/>
      <c r="AP29" s="38"/>
      <c r="AQ29" s="38">
        <f>_xlfn.IFNA(VLOOKUP(CONCATENATE($AQ$5,$B29,$C29),RAS!$A$7:$M$501,13,FALSE),0)</f>
        <v>0</v>
      </c>
      <c r="AR29" s="38"/>
      <c r="AS29" s="38">
        <f>_xlfn.IFNA(VLOOKUP(CONCATENATE($AS$5,$B29,$C29),'ESP3'!$A$6:$M$500,13,FALSE),0)</f>
        <v>0</v>
      </c>
      <c r="AT29" s="38"/>
      <c r="AU29" s="38"/>
      <c r="AV29" s="38"/>
      <c r="AW29" s="38"/>
      <c r="AX29" s="608">
        <f>_xlfn.IFNA(VLOOKUP(CONCATENATE($AX$5,$B29,$C29),SC!$A$6:$M$500,13,FALSE),0)</f>
        <v>0</v>
      </c>
      <c r="AY29" s="611">
        <f>_xlfn.IFNA(VLOOKUP(CONCATENATE($AY$5,$B29,$C29),SCSAT!$A$6:$M$528,13,FALSE),0)</f>
        <v>0</v>
      </c>
      <c r="AZ29" s="611">
        <f>_xlfn.IFNA(VLOOKUP(CONCATENATE($AZ$5,$B29,$C29),SCSAT!$A$6:$M$528,13,FALSE),0)</f>
        <v>0</v>
      </c>
      <c r="BA29" s="611">
        <f>_xlfn.IFNA(VLOOKUP(CONCATENATE($BA$5,$B29,$C29),SCSUN!$A$6:$M$500,13,FALSE),0)</f>
        <v>0</v>
      </c>
      <c r="BB29" s="38">
        <f>_xlfn.IFNA(VLOOKUP(CONCATENATE($BB$5,$B29,$C29),SCSUN!$A$6:$M$500,13,FALSE),0)</f>
        <v>0</v>
      </c>
      <c r="BC29" s="38"/>
      <c r="BD29" s="38">
        <f>_xlfn.IFNA(VLOOKUP(CONCATENATE($BD$5,$B29,$C29),SC!$A$6:$M$500,13,FALSE),0)</f>
        <v>0</v>
      </c>
      <c r="BE29" s="119"/>
    </row>
    <row r="30" spans="1:57" x14ac:dyDescent="0.25">
      <c r="A30" s="777"/>
      <c r="B30" s="121"/>
      <c r="C30" s="125"/>
      <c r="D30" s="125"/>
      <c r="E30" s="125"/>
      <c r="F30" s="41"/>
      <c r="G30" s="124"/>
      <c r="H30" s="123">
        <f t="shared" si="3"/>
        <v>0</v>
      </c>
      <c r="I30" s="37">
        <f t="shared" si="4"/>
        <v>0</v>
      </c>
      <c r="J30" s="124">
        <f t="shared" si="5"/>
        <v>15</v>
      </c>
      <c r="K30" s="389"/>
      <c r="L30" s="590"/>
      <c r="M30" s="38"/>
      <c r="N30" s="38"/>
      <c r="O30" s="38">
        <f>_xlfn.IFNA(VLOOKUP(CONCATENATE($O$5,$B30,$C30),'SER1'!$A$6:$M$500,13,FALSE),0)</f>
        <v>0</v>
      </c>
      <c r="P30" s="38"/>
      <c r="Q30" s="38"/>
      <c r="R30" s="38"/>
      <c r="S30" s="38"/>
      <c r="T30" s="38"/>
      <c r="U30" s="38"/>
      <c r="V30" s="38"/>
      <c r="W30" s="38">
        <f>_xlfn.IFNA(VLOOKUP(CONCATENATE($W$5,$B30,$C30),'DRY1'!$A$6:$M$500,13,FALSE),0)</f>
        <v>0</v>
      </c>
      <c r="X30" s="38">
        <f>_xlfn.IFNA(VLOOKUP(CONCATENATE($X$5,$B30,$C30),'HOR1'!$A$6:$M$500,13,FALSE),0)</f>
        <v>0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>
        <f>_xlfn.IFNA(VLOOKUP(CONCATENATE($AQ$5,$B30,$C30),RAS!$A$7:$M$501,13,FALSE),0)</f>
        <v>0</v>
      </c>
      <c r="AR30" s="38"/>
      <c r="AS30" s="38">
        <f>_xlfn.IFNA(VLOOKUP(CONCATENATE($AS$5,$B30,$C30),'ESP3'!$A$6:$M$500,13,FALSE),0)</f>
        <v>0</v>
      </c>
      <c r="AT30" s="38"/>
      <c r="AU30" s="38"/>
      <c r="AV30" s="38"/>
      <c r="AW30" s="38"/>
      <c r="AX30" s="608">
        <f>_xlfn.IFNA(VLOOKUP(CONCATENATE($AX$5,$B30,$C30),SC!$A$6:$M$500,13,FALSE),0)</f>
        <v>0</v>
      </c>
      <c r="AY30" s="611">
        <f>_xlfn.IFNA(VLOOKUP(CONCATENATE($AY$5,$B30,$C30),SCSAT!$A$6:$M$528,13,FALSE),0)</f>
        <v>0</v>
      </c>
      <c r="AZ30" s="611">
        <f>_xlfn.IFNA(VLOOKUP(CONCATENATE($AZ$5,$B30,$C30),SCSAT!$A$6:$M$528,13,FALSE),0)</f>
        <v>0</v>
      </c>
      <c r="BA30" s="611">
        <f>_xlfn.IFNA(VLOOKUP(CONCATENATE($BA$5,$B30,$C30),SCSUN!$A$6:$M$500,13,FALSE),0)</f>
        <v>0</v>
      </c>
      <c r="BB30" s="38">
        <f>_xlfn.IFNA(VLOOKUP(CONCATENATE($BB$5,$B30,$C30),SCSUN!$A$6:$M$500,13,FALSE),0)</f>
        <v>0</v>
      </c>
      <c r="BC30" s="38"/>
      <c r="BD30" s="38">
        <f>_xlfn.IFNA(VLOOKUP(CONCATENATE($BD$5,$B30,$C30),SC!$A$6:$M$500,13,FALSE),0)</f>
        <v>0</v>
      </c>
      <c r="BE30" s="119"/>
    </row>
    <row r="31" spans="1:57" x14ac:dyDescent="0.25">
      <c r="A31" s="777"/>
      <c r="B31" s="121"/>
      <c r="C31" s="125"/>
      <c r="D31" s="125"/>
      <c r="E31" s="125"/>
      <c r="F31" s="41"/>
      <c r="G31" s="124"/>
      <c r="H31" s="123">
        <f t="shared" si="3"/>
        <v>0</v>
      </c>
      <c r="I31" s="37">
        <f t="shared" si="4"/>
        <v>0</v>
      </c>
      <c r="J31" s="124">
        <f t="shared" si="5"/>
        <v>15</v>
      </c>
      <c r="K31" s="389"/>
      <c r="L31" s="590"/>
      <c r="M31" s="38"/>
      <c r="N31" s="38"/>
      <c r="O31" s="38">
        <f>_xlfn.IFNA(VLOOKUP(CONCATENATE($O$5,$B31,$C31),'SER1'!$A$6:$M$500,13,FALSE),0)</f>
        <v>0</v>
      </c>
      <c r="P31" s="38"/>
      <c r="Q31" s="38"/>
      <c r="R31" s="38"/>
      <c r="S31" s="38"/>
      <c r="T31" s="38"/>
      <c r="U31" s="38"/>
      <c r="V31" s="38"/>
      <c r="W31" s="38">
        <f>_xlfn.IFNA(VLOOKUP(CONCATENATE($W$5,$B31,$C31),'DRY1'!$A$6:$M$500,13,FALSE),0)</f>
        <v>0</v>
      </c>
      <c r="X31" s="38">
        <f>_xlfn.IFNA(VLOOKUP(CONCATENATE($X$5,$B31,$C31),'HOR1'!$A$6:$M$500,13,FALSE),0)</f>
        <v>0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>
        <f>_xlfn.IFNA(VLOOKUP(CONCATENATE($AQ$5,$B31,$C31),RAS!$A$7:$M$501,13,FALSE),0)</f>
        <v>0</v>
      </c>
      <c r="AR31" s="38"/>
      <c r="AS31" s="38">
        <f>_xlfn.IFNA(VLOOKUP(CONCATENATE($AS$5,$B31,$C31),'ESP3'!$A$6:$M$500,13,FALSE),0)</f>
        <v>0</v>
      </c>
      <c r="AT31" s="38"/>
      <c r="AU31" s="38"/>
      <c r="AV31" s="38"/>
      <c r="AW31" s="38"/>
      <c r="AX31" s="608">
        <f>_xlfn.IFNA(VLOOKUP(CONCATENATE($AX$5,$B31,$C31),SC!$A$6:$M$500,13,FALSE),0)</f>
        <v>0</v>
      </c>
      <c r="AY31" s="611">
        <f>_xlfn.IFNA(VLOOKUP(CONCATENATE($AY$5,$B31,$C31),SCSAT!$A$6:$M$528,13,FALSE),0)</f>
        <v>0</v>
      </c>
      <c r="AZ31" s="611">
        <f>_xlfn.IFNA(VLOOKUP(CONCATENATE($AZ$5,$B31,$C31),SCSAT!$A$6:$M$528,13,FALSE),0)</f>
        <v>0</v>
      </c>
      <c r="BA31" s="611">
        <f>_xlfn.IFNA(VLOOKUP(CONCATENATE($BA$5,$B31,$C31),SCSUN!$A$6:$M$500,13,FALSE),0)</f>
        <v>0</v>
      </c>
      <c r="BB31" s="38"/>
      <c r="BC31" s="38"/>
      <c r="BD31" s="38">
        <f>_xlfn.IFNA(VLOOKUP(CONCATENATE($BD$5,$B31,$C31),SC!$A$6:$M$500,13,FALSE),0)</f>
        <v>0</v>
      </c>
      <c r="BE31" s="119"/>
    </row>
    <row r="32" spans="1:57" x14ac:dyDescent="0.25">
      <c r="A32" s="777"/>
      <c r="B32" s="121"/>
      <c r="C32" s="125"/>
      <c r="D32" s="125"/>
      <c r="E32" s="125"/>
      <c r="F32" s="41"/>
      <c r="G32" s="124"/>
      <c r="H32" s="123">
        <f t="shared" si="3"/>
        <v>0</v>
      </c>
      <c r="I32" s="37">
        <f t="shared" si="4"/>
        <v>0</v>
      </c>
      <c r="J32" s="124">
        <f t="shared" si="5"/>
        <v>15</v>
      </c>
      <c r="K32" s="389"/>
      <c r="L32" s="590"/>
      <c r="M32" s="38"/>
      <c r="N32" s="38"/>
      <c r="O32" s="38">
        <f>_xlfn.IFNA(VLOOKUP(CONCATENATE($O$5,$B32,$C32),'SER1'!$A$6:$M$500,13,FALSE),0)</f>
        <v>0</v>
      </c>
      <c r="P32" s="38"/>
      <c r="Q32" s="38"/>
      <c r="R32" s="38"/>
      <c r="S32" s="38"/>
      <c r="T32" s="38"/>
      <c r="U32" s="38"/>
      <c r="V32" s="38"/>
      <c r="W32" s="38">
        <f>_xlfn.IFNA(VLOOKUP(CONCATENATE($W$5,$B32,$C32),'DRY1'!$A$6:$M$500,13,FALSE),0)</f>
        <v>0</v>
      </c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>
        <f>_xlfn.IFNA(VLOOKUP(CONCATENATE($AQ$5,$B32,$C32),RAS!$A$7:$M$501,13,FALSE),0)</f>
        <v>0</v>
      </c>
      <c r="AR32" s="38"/>
      <c r="AS32" s="38">
        <f>_xlfn.IFNA(VLOOKUP(CONCATENATE($AS$5,$B32,$C32),'ESP3'!$A$6:$M$500,13,FALSE),0)</f>
        <v>0</v>
      </c>
      <c r="AT32" s="38"/>
      <c r="AU32" s="38"/>
      <c r="AV32" s="38"/>
      <c r="AW32" s="38"/>
      <c r="AX32" s="608">
        <f>_xlfn.IFNA(VLOOKUP(CONCATENATE($AX$5,$B32,$C32),SC!$A$6:$M$500,13,FALSE),0)</f>
        <v>0</v>
      </c>
      <c r="AY32" s="611">
        <f>_xlfn.IFNA(VLOOKUP(CONCATENATE($AY$5,$B32,$C32),SCSAT!$A$6:$M$528,13,FALSE),0)</f>
        <v>0</v>
      </c>
      <c r="AZ32" s="611">
        <f>_xlfn.IFNA(VLOOKUP(CONCATENATE($AZ$5,$B32,$C32),SCSAT!$A$6:$M$528,13,FALSE),0)</f>
        <v>0</v>
      </c>
      <c r="BA32" s="611">
        <f>_xlfn.IFNA(VLOOKUP(CONCATENATE($BA$5,$B32,$C32),SCSUN!$A$6:$M$500,13,FALSE),0)</f>
        <v>0</v>
      </c>
      <c r="BB32" s="38"/>
      <c r="BC32" s="38"/>
      <c r="BD32" s="38">
        <f>_xlfn.IFNA(VLOOKUP(CONCATENATE($BD$5,$B32,$C32),SC!$A$6:$M$500,13,FALSE),0)</f>
        <v>0</v>
      </c>
      <c r="BE32" s="119"/>
    </row>
    <row r="33" spans="1:57" x14ac:dyDescent="0.25">
      <c r="A33" s="777"/>
      <c r="B33" s="121"/>
      <c r="C33" s="125"/>
      <c r="D33" s="125"/>
      <c r="E33" s="125"/>
      <c r="F33" s="41"/>
      <c r="G33" s="124"/>
      <c r="H33" s="123">
        <f t="shared" si="3"/>
        <v>0</v>
      </c>
      <c r="I33" s="37">
        <f t="shared" si="4"/>
        <v>0</v>
      </c>
      <c r="J33" s="124">
        <f t="shared" si="5"/>
        <v>15</v>
      </c>
      <c r="K33" s="389"/>
      <c r="L33" s="590"/>
      <c r="M33" s="38"/>
      <c r="N33" s="38"/>
      <c r="O33" s="38">
        <f>_xlfn.IFNA(VLOOKUP(CONCATENATE($O$5,$B33,$C33),'SER1'!$A$6:$M$500,13,FALSE),0)</f>
        <v>0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403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>
        <f>_xlfn.IFNA(VLOOKUP(CONCATENATE($AQ$5,$B33,$C33),RAS!$A$7:$M$501,13,FALSE),0)</f>
        <v>0</v>
      </c>
      <c r="AR33" s="38"/>
      <c r="AS33" s="38"/>
      <c r="AT33" s="38"/>
      <c r="AU33" s="38"/>
      <c r="AV33" s="38"/>
      <c r="AW33" s="38"/>
      <c r="AX33" s="608">
        <f>_xlfn.IFNA(VLOOKUP(CONCATENATE($AX$5,$B33,$C33),SC!$A$6:$M$500,13,FALSE),0)</f>
        <v>0</v>
      </c>
      <c r="AY33" s="611">
        <f>_xlfn.IFNA(VLOOKUP(CONCATENATE($AY$5,$B33,$C33),SCSAT!$A$6:$M$528,13,FALSE),0)</f>
        <v>0</v>
      </c>
      <c r="AZ33" s="611">
        <f>_xlfn.IFNA(VLOOKUP(CONCATENATE($AZ$5,$B33,$C33),SCSAT!$A$6:$M$528,13,FALSE),0)</f>
        <v>0</v>
      </c>
      <c r="BA33" s="611">
        <f>_xlfn.IFNA(VLOOKUP(CONCATENATE($BA$5,$B33,$C33),SCSUN!$A$6:$M$500,13,FALSE),0)</f>
        <v>0</v>
      </c>
      <c r="BB33" s="38"/>
      <c r="BC33" s="38"/>
      <c r="BD33" s="38">
        <f>_xlfn.IFNA(VLOOKUP(CONCATENATE($BD$5,$B33,$C33),SC!$A$6:$M$500,13,FALSE),0)</f>
        <v>0</v>
      </c>
      <c r="BE33" s="119"/>
    </row>
    <row r="34" spans="1:57" x14ac:dyDescent="0.25">
      <c r="A34" s="777"/>
      <c r="B34" s="121"/>
      <c r="C34" s="125"/>
      <c r="D34" s="125"/>
      <c r="E34" s="125"/>
      <c r="F34" s="41"/>
      <c r="G34" s="124"/>
      <c r="H34" s="123">
        <f t="shared" si="3"/>
        <v>0</v>
      </c>
      <c r="I34" s="37">
        <f t="shared" si="4"/>
        <v>0</v>
      </c>
      <c r="J34" s="124">
        <f t="shared" si="5"/>
        <v>15</v>
      </c>
      <c r="K34" s="389"/>
      <c r="L34" s="590"/>
      <c r="M34" s="38"/>
      <c r="N34" s="38"/>
      <c r="O34" s="38">
        <f>_xlfn.IFNA(VLOOKUP(CONCATENATE($O$5,$B34,$C34),'SER1'!$A$6:$M$500,13,FALSE),0)</f>
        <v>0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403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608">
        <f>_xlfn.IFNA(VLOOKUP(CONCATENATE($AX$5,$B34,$C34),SC!$A$6:$M$500,13,FALSE),0)</f>
        <v>0</v>
      </c>
      <c r="AY34" s="611">
        <f>_xlfn.IFNA(VLOOKUP(CONCATENATE($AY$5,$B34,$C34),SCSAT!$A$6:$M$528,13,FALSE),0)</f>
        <v>0</v>
      </c>
      <c r="AZ34" s="611">
        <f>_xlfn.IFNA(VLOOKUP(CONCATENATE($AZ$5,$B34,$C34),SCSAT!$A$6:$M$528,13,FALSE),0)</f>
        <v>0</v>
      </c>
      <c r="BA34" s="611">
        <f>_xlfn.IFNA(VLOOKUP(CONCATENATE($BA$5,$B34,$C34),SCSUN!$A$6:$M$500,13,FALSE),0)</f>
        <v>0</v>
      </c>
      <c r="BB34" s="38"/>
      <c r="BC34" s="38"/>
      <c r="BD34" s="38">
        <f>_xlfn.IFNA(VLOOKUP(CONCATENATE($BD$5,$B34,$C34),SC!$A$6:$M$500,13,FALSE),0)</f>
        <v>0</v>
      </c>
      <c r="BE34" s="119"/>
    </row>
    <row r="35" spans="1:57" x14ac:dyDescent="0.25">
      <c r="A35" s="777"/>
      <c r="B35" s="121"/>
      <c r="C35" s="125"/>
      <c r="D35" s="125"/>
      <c r="E35" s="125"/>
      <c r="F35" s="41"/>
      <c r="G35" s="124"/>
      <c r="H35" s="123">
        <f t="shared" si="3"/>
        <v>0</v>
      </c>
      <c r="I35" s="37">
        <f t="shared" si="4"/>
        <v>0</v>
      </c>
      <c r="J35" s="124">
        <f t="shared" si="5"/>
        <v>15</v>
      </c>
      <c r="K35" s="389"/>
      <c r="L35" s="590"/>
      <c r="M35" s="38"/>
      <c r="N35" s="38"/>
      <c r="O35" s="38">
        <f>_xlfn.IFNA(VLOOKUP(CONCATENATE($O$5,$B35,$C35),'SER1'!$A$6:$M$500,13,FALSE),0)</f>
        <v>0</v>
      </c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403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608">
        <f>_xlfn.IFNA(VLOOKUP(CONCATENATE($AX$5,$B35,$C35),SC!$A$6:$M$500,13,FALSE),0)</f>
        <v>0</v>
      </c>
      <c r="AY35" s="611">
        <f>_xlfn.IFNA(VLOOKUP(CONCATENATE($AY$5,$B35,$C35),SCSAT!$A$6:$M$528,13,FALSE),0)</f>
        <v>0</v>
      </c>
      <c r="AZ35" s="611">
        <f>_xlfn.IFNA(VLOOKUP(CONCATENATE($AZ$5,$B35,$C35),SCSAT!$A$6:$M$528,13,FALSE),0)</f>
        <v>0</v>
      </c>
      <c r="BA35" s="611">
        <f>_xlfn.IFNA(VLOOKUP(CONCATENATE($BA$5,$B35,$C35),SCSUN!$A$6:$M$500,13,FALSE),0)</f>
        <v>0</v>
      </c>
      <c r="BB35" s="38"/>
      <c r="BC35" s="38"/>
      <c r="BD35" s="38">
        <f>_xlfn.IFNA(VLOOKUP(CONCATENATE($BD$5,$B35,$C35),SC!$A$6:$M$500,13,FALSE),0)</f>
        <v>0</v>
      </c>
      <c r="BE35" s="119"/>
    </row>
    <row r="36" spans="1:57" x14ac:dyDescent="0.25">
      <c r="A36" s="777"/>
      <c r="B36" s="121"/>
      <c r="C36" s="125"/>
      <c r="D36" s="122"/>
      <c r="E36" s="122"/>
      <c r="F36" s="41"/>
      <c r="G36" s="124"/>
      <c r="H36" s="123">
        <f t="shared" si="3"/>
        <v>0</v>
      </c>
      <c r="I36" s="37">
        <f t="shared" si="4"/>
        <v>0</v>
      </c>
      <c r="J36" s="124">
        <f t="shared" si="5"/>
        <v>15</v>
      </c>
      <c r="K36" s="389"/>
      <c r="L36" s="590"/>
      <c r="M36" s="38"/>
      <c r="N36" s="38"/>
      <c r="O36" s="38">
        <f>_xlfn.IFNA(VLOOKUP(CONCATENATE($O$5,$B36,$C36),'SER1'!$A$6:$M$500,13,FALSE),0)</f>
        <v>0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403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608">
        <f>_xlfn.IFNA(VLOOKUP(CONCATENATE($AX$5,$B36,$C36),SC!$A$6:$M$500,13,FALSE),0)</f>
        <v>0</v>
      </c>
      <c r="AY36" s="611">
        <f>_xlfn.IFNA(VLOOKUP(CONCATENATE($AY$5,$B36,$C36),SCSAT!$A$6:$M$528,13,FALSE),0)</f>
        <v>0</v>
      </c>
      <c r="AZ36" s="611">
        <f>_xlfn.IFNA(VLOOKUP(CONCATENATE($AZ$5,$B36,$C36),SCSAT!$A$6:$M$528,13,FALSE),0)</f>
        <v>0</v>
      </c>
      <c r="BA36" s="611">
        <f>_xlfn.IFNA(VLOOKUP(CONCATENATE($BA$5,$B36,$C36),SCSUN!$A$6:$M$500,13,FALSE),0)</f>
        <v>0</v>
      </c>
      <c r="BB36" s="38"/>
      <c r="BC36" s="38"/>
      <c r="BD36" s="38">
        <f>_xlfn.IFNA(VLOOKUP(CONCATENATE($BD$5,$B36,$C36),SC!$A$6:$M$500,13,FALSE),0)</f>
        <v>0</v>
      </c>
      <c r="BE36" s="119"/>
    </row>
    <row r="37" spans="1:57" x14ac:dyDescent="0.25">
      <c r="A37" s="777"/>
      <c r="B37" s="121"/>
      <c r="C37" s="125"/>
      <c r="D37" s="125"/>
      <c r="E37" s="125"/>
      <c r="F37" s="41"/>
      <c r="G37" s="124"/>
      <c r="H37" s="123">
        <f t="shared" si="3"/>
        <v>0</v>
      </c>
      <c r="I37" s="37">
        <f t="shared" si="4"/>
        <v>0</v>
      </c>
      <c r="J37" s="124">
        <f t="shared" si="5"/>
        <v>15</v>
      </c>
      <c r="K37" s="389"/>
      <c r="L37" s="590"/>
      <c r="M37" s="38"/>
      <c r="N37" s="38"/>
      <c r="O37" s="38">
        <f>_xlfn.IFNA(VLOOKUP(CONCATENATE($O$5,$B37,$C37),'SER1'!$A$6:$M$500,13,FALSE),0)</f>
        <v>0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403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608">
        <f>_xlfn.IFNA(VLOOKUP(CONCATENATE($AX$5,$B37,$C37),SC!$A$6:$M$500,13,FALSE),0)</f>
        <v>0</v>
      </c>
      <c r="AY37" s="611">
        <f>_xlfn.IFNA(VLOOKUP(CONCATENATE($AY$5,$B37,$C37),SCSAT!$A$6:$M$528,13,FALSE),0)</f>
        <v>0</v>
      </c>
      <c r="AZ37" s="611">
        <f>_xlfn.IFNA(VLOOKUP(CONCATENATE($AZ$5,$B37,$C37),SCSAT!$A$6:$M$528,13,FALSE),0)</f>
        <v>0</v>
      </c>
      <c r="BA37" s="611">
        <f>_xlfn.IFNA(VLOOKUP(CONCATENATE($BA$5,$B37,$C37),SCSUN!$A$6:$M$500,13,FALSE),0)</f>
        <v>0</v>
      </c>
      <c r="BB37" s="38"/>
      <c r="BC37" s="38"/>
      <c r="BD37" s="38">
        <f>_xlfn.IFNA(VLOOKUP(CONCATENATE($BD$5,$B37,$C37),SC!$A$6:$M$500,13,FALSE),0)</f>
        <v>0</v>
      </c>
      <c r="BE37" s="119"/>
    </row>
    <row r="38" spans="1:57" s="3" customFormat="1" x14ac:dyDescent="0.25">
      <c r="A38" s="777"/>
      <c r="B38" s="121"/>
      <c r="C38" s="125"/>
      <c r="D38" s="125"/>
      <c r="E38" s="125"/>
      <c r="F38" s="41"/>
      <c r="G38" s="124"/>
      <c r="H38" s="123">
        <f t="shared" si="3"/>
        <v>0</v>
      </c>
      <c r="I38" s="37">
        <f t="shared" si="4"/>
        <v>0</v>
      </c>
      <c r="J38" s="124">
        <f t="shared" si="5"/>
        <v>15</v>
      </c>
      <c r="K38" s="389"/>
      <c r="L38" s="590"/>
      <c r="M38" s="38"/>
      <c r="N38" s="38"/>
      <c r="O38" s="38">
        <f>_xlfn.IFNA(VLOOKUP(CONCATENATE($O$5,$B38,$C38),'SER1'!$A$6:$M$500,13,FALSE),0)</f>
        <v>0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403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608">
        <f>_xlfn.IFNA(VLOOKUP(CONCATENATE($AX$5,$B38,$C38),SC!$A$6:$M$500,13,FALSE),0)</f>
        <v>0</v>
      </c>
      <c r="AY38" s="611">
        <f>_xlfn.IFNA(VLOOKUP(CONCATENATE($AY$5,$B38,$C38),SCSAT!$A$6:$M$528,13,FALSE),0)</f>
        <v>0</v>
      </c>
      <c r="AZ38" s="611"/>
      <c r="BA38" s="611">
        <f>_xlfn.IFNA(VLOOKUP(CONCATENATE($BA$5,$B38,$C38),SCSUN!$A$6:$M$500,13,FALSE),0)</f>
        <v>0</v>
      </c>
      <c r="BB38" s="38"/>
      <c r="BC38" s="38"/>
      <c r="BD38" s="38">
        <f>_xlfn.IFNA(VLOOKUP(CONCATENATE($BD$5,$B38,$C38),SC!$A$6:$M$500,13,FALSE),0)</f>
        <v>0</v>
      </c>
      <c r="BE38" s="115"/>
    </row>
    <row r="39" spans="1:57" x14ac:dyDescent="0.25">
      <c r="A39" s="777"/>
      <c r="B39" s="121"/>
      <c r="C39" s="125"/>
      <c r="D39" s="125"/>
      <c r="E39" s="125"/>
      <c r="F39" s="41"/>
      <c r="G39" s="124"/>
      <c r="H39" s="123">
        <f t="shared" si="3"/>
        <v>0</v>
      </c>
      <c r="I39" s="37">
        <f t="shared" si="4"/>
        <v>0</v>
      </c>
      <c r="J39" s="124">
        <f t="shared" si="5"/>
        <v>15</v>
      </c>
      <c r="K39" s="389"/>
      <c r="L39" s="590"/>
      <c r="M39" s="38"/>
      <c r="N39" s="38"/>
      <c r="O39" s="38">
        <f>_xlfn.IFNA(VLOOKUP(CONCATENATE($O$5,$B39,$C39),'SER1'!$A$6:$M$500,13,FALSE),0)</f>
        <v>0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403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608">
        <f>_xlfn.IFNA(VLOOKUP(CONCATENATE($AX$5,$B39,$C39),SC!$A$6:$M$500,13,FALSE),0)</f>
        <v>0</v>
      </c>
      <c r="AY39" s="611">
        <f>_xlfn.IFNA(VLOOKUP(CONCATENATE($AY$5,$B39,$C39),SCSAT!$A$6:$M$528,13,FALSE),0)</f>
        <v>0</v>
      </c>
      <c r="AZ39" s="611"/>
      <c r="BA39" s="611">
        <f>_xlfn.IFNA(VLOOKUP(CONCATENATE($BA$5,$B39,$C39),SCSUN!$A$6:$M$500,13,FALSE),0)</f>
        <v>0</v>
      </c>
      <c r="BB39" s="38"/>
      <c r="BC39" s="38"/>
      <c r="BD39" s="38">
        <f>_xlfn.IFNA(VLOOKUP(CONCATENATE($BD$5,$B39,$C39),SC!$A$6:$M$500,13,FALSE),0)</f>
        <v>0</v>
      </c>
      <c r="BE39" s="119"/>
    </row>
    <row r="40" spans="1:57" x14ac:dyDescent="0.25">
      <c r="A40" s="777"/>
      <c r="B40" s="121"/>
      <c r="C40" s="125"/>
      <c r="D40" s="125"/>
      <c r="E40" s="125"/>
      <c r="F40" s="41"/>
      <c r="G40" s="124"/>
      <c r="H40" s="123">
        <f t="shared" si="3"/>
        <v>0</v>
      </c>
      <c r="I40" s="37">
        <f t="shared" si="4"/>
        <v>0</v>
      </c>
      <c r="J40" s="124">
        <f t="shared" si="5"/>
        <v>15</v>
      </c>
      <c r="K40" s="389"/>
      <c r="L40" s="590"/>
      <c r="M40" s="38"/>
      <c r="N40" s="38"/>
      <c r="O40" s="38">
        <f>_xlfn.IFNA(VLOOKUP(CONCATENATE($O$5,$B40,$C40),'SER1'!$A$6:$M$500,13,FALSE),0)</f>
        <v>0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403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608">
        <f>_xlfn.IFNA(VLOOKUP(CONCATENATE($AX$5,$B40,$C40),SC!$A$6:$M$500,13,FALSE),0)</f>
        <v>0</v>
      </c>
      <c r="AY40" s="611">
        <f>_xlfn.IFNA(VLOOKUP(CONCATENATE($AY$5,$B40,$C40),SCSAT!$A$6:$M$528,13,FALSE),0)</f>
        <v>0</v>
      </c>
      <c r="AZ40" s="611"/>
      <c r="BA40" s="611">
        <f>_xlfn.IFNA(VLOOKUP(CONCATENATE($BA$5,$B40,$C40),SCSUN!$A$6:$M$500,13,FALSE),0)</f>
        <v>0</v>
      </c>
      <c r="BB40" s="38"/>
      <c r="BC40" s="38"/>
      <c r="BD40" s="38">
        <f>_xlfn.IFNA(VLOOKUP(CONCATENATE($BD$5,$B40,$C40),SC!$A$6:$M$500,13,FALSE),0)</f>
        <v>0</v>
      </c>
      <c r="BE40" s="119"/>
    </row>
    <row r="41" spans="1:57" x14ac:dyDescent="0.25">
      <c r="A41" s="777"/>
      <c r="B41" s="121"/>
      <c r="C41" s="125"/>
      <c r="D41" s="125"/>
      <c r="E41" s="125"/>
      <c r="F41" s="41"/>
      <c r="G41" s="124"/>
      <c r="H41" s="123">
        <f t="shared" si="3"/>
        <v>0</v>
      </c>
      <c r="I41" s="37">
        <f t="shared" si="4"/>
        <v>0</v>
      </c>
      <c r="J41" s="124">
        <f t="shared" si="5"/>
        <v>15</v>
      </c>
      <c r="K41" s="389"/>
      <c r="L41" s="590"/>
      <c r="M41" s="38"/>
      <c r="N41" s="38"/>
      <c r="O41" s="38">
        <f>_xlfn.IFNA(VLOOKUP(CONCATENATE($O$5,$B41,$C41),'SER1'!$A$6:$M$500,13,FALSE),0)</f>
        <v>0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403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608">
        <f>_xlfn.IFNA(VLOOKUP(CONCATENATE($AX$5,$B41,$C41),SC!$A$6:$M$500,13,FALSE),0)</f>
        <v>0</v>
      </c>
      <c r="AY41" s="611">
        <f>_xlfn.IFNA(VLOOKUP(CONCATENATE($AY$5,$B41,$C41),SCSAT!$A$6:$M$528,13,FALSE),0)</f>
        <v>0</v>
      </c>
      <c r="AZ41" s="611"/>
      <c r="BA41" s="611">
        <f>_xlfn.IFNA(VLOOKUP(CONCATENATE($BA$5,$B41,$C41),SCSUN!$A$6:$M$500,13,FALSE),0)</f>
        <v>0</v>
      </c>
      <c r="BB41" s="38"/>
      <c r="BC41" s="38"/>
      <c r="BD41" s="38">
        <f>_xlfn.IFNA(VLOOKUP(CONCATENATE($BD$5,$B41,$C41),SC!$A$6:$M$500,13,FALSE),0)</f>
        <v>0</v>
      </c>
      <c r="BE41" s="119"/>
    </row>
    <row r="42" spans="1:57" x14ac:dyDescent="0.25">
      <c r="A42" s="777"/>
      <c r="B42" s="121"/>
      <c r="C42" s="125"/>
      <c r="D42" s="125"/>
      <c r="E42" s="125"/>
      <c r="F42" s="41"/>
      <c r="G42" s="124"/>
      <c r="H42" s="123">
        <f t="shared" si="3"/>
        <v>0</v>
      </c>
      <c r="I42" s="37">
        <f t="shared" si="4"/>
        <v>0</v>
      </c>
      <c r="J42" s="124">
        <f>RANK(I42,$I$6:$I$53)</f>
        <v>15</v>
      </c>
      <c r="K42" s="389"/>
      <c r="L42" s="590"/>
      <c r="M42" s="38"/>
      <c r="N42" s="38"/>
      <c r="O42" s="38">
        <f>_xlfn.IFNA(VLOOKUP(CONCATENATE($O$5,$B42,$C42),'SER1'!$A$6:$M$500,13,FALSE),0)</f>
        <v>0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403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608">
        <f>_xlfn.IFNA(VLOOKUP(CONCATENATE($AX$5,$B42,$C42),SC!$A$6:$M$500,13,FALSE),0)</f>
        <v>0</v>
      </c>
      <c r="AY42" s="611">
        <f>_xlfn.IFNA(VLOOKUP(CONCATENATE($AY$5,$B42,$C42),SCSAT!$A$6:$M$528,13,FALSE),0)</f>
        <v>0</v>
      </c>
      <c r="AZ42" s="611"/>
      <c r="BA42" s="611">
        <f>_xlfn.IFNA(VLOOKUP(CONCATENATE($BA$5,$B42,$C42),SCSUN!$A$6:$M$500,13,FALSE),0)</f>
        <v>0</v>
      </c>
      <c r="BB42" s="38"/>
      <c r="BC42" s="38"/>
      <c r="BD42" s="38">
        <f>_xlfn.IFNA(VLOOKUP(CONCATENATE($BD$5,$B42,$C42),SC!$A$6:$M$500,13,FALSE),0)</f>
        <v>0</v>
      </c>
      <c r="BE42" s="119"/>
    </row>
    <row r="43" spans="1:57" x14ac:dyDescent="0.25">
      <c r="A43" s="777"/>
      <c r="B43" s="121"/>
      <c r="C43" s="125"/>
      <c r="D43" s="125"/>
      <c r="E43" s="125"/>
      <c r="F43" s="41"/>
      <c r="G43" s="124"/>
      <c r="H43" s="123">
        <f t="shared" si="3"/>
        <v>0</v>
      </c>
      <c r="I43" s="37">
        <f t="shared" si="4"/>
        <v>0</v>
      </c>
      <c r="J43" s="124">
        <f>RANK(I43,$I$6:$I$53)</f>
        <v>15</v>
      </c>
      <c r="K43" s="389"/>
      <c r="L43" s="590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403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608">
        <f>_xlfn.IFNA(VLOOKUP(CONCATENATE($AX$5,$B43,$C43),SC!$A$6:$M$500,13,FALSE),0)</f>
        <v>0</v>
      </c>
      <c r="AY43" s="611">
        <f>_xlfn.IFNA(VLOOKUP(CONCATENATE($AY$5,$B43,$C43),SCSAT!$A$6:$M$528,13,FALSE),0)</f>
        <v>0</v>
      </c>
      <c r="AZ43" s="611"/>
      <c r="BA43" s="611">
        <f>_xlfn.IFNA(VLOOKUP(CONCATENATE($BA$5,$B43,$C43),SCSUN!$A$6:$M$500,13,FALSE),0)</f>
        <v>0</v>
      </c>
      <c r="BB43" s="38"/>
      <c r="BC43" s="38"/>
      <c r="BD43" s="38">
        <f>_xlfn.IFNA(VLOOKUP(CONCATENATE($BD$5,$B43,$C43),SC!$A$6:$M$500,13,FALSE),0)</f>
        <v>0</v>
      </c>
      <c r="BE43" s="119"/>
    </row>
    <row r="44" spans="1:57" x14ac:dyDescent="0.25">
      <c r="A44" s="777"/>
      <c r="B44" s="121"/>
      <c r="C44" s="125"/>
      <c r="D44" s="125"/>
      <c r="E44" s="125"/>
      <c r="F44" s="41"/>
      <c r="G44" s="124"/>
      <c r="H44" s="123">
        <f t="shared" si="3"/>
        <v>0</v>
      </c>
      <c r="I44" s="37">
        <f t="shared" si="4"/>
        <v>0</v>
      </c>
      <c r="J44" s="124">
        <f>RANK(I44,$I$6:$I$53)</f>
        <v>15</v>
      </c>
      <c r="K44" s="389"/>
      <c r="L44" s="59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403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608">
        <f>_xlfn.IFNA(VLOOKUP(CONCATENATE($AX$5,$B44,$C44),SC!$A$6:$M$500,13,FALSE),0)</f>
        <v>0</v>
      </c>
      <c r="AY44" s="611">
        <f>_xlfn.IFNA(VLOOKUP(CONCATENATE($AY$5,$B44,$C44),SCSAT!$A$6:$M$528,13,FALSE),0)</f>
        <v>0</v>
      </c>
      <c r="AZ44" s="611"/>
      <c r="BA44" s="611">
        <f>_xlfn.IFNA(VLOOKUP(CONCATENATE($BA$5,$B44,$C44),SCSUN!$A$6:$M$500,13,FALSE),0)</f>
        <v>0</v>
      </c>
      <c r="BB44" s="38"/>
      <c r="BC44" s="38"/>
      <c r="BD44" s="38">
        <f>_xlfn.IFNA(VLOOKUP(CONCATENATE($BD$5,$B44,$C44),SC!$A$6:$M$500,13,FALSE),0)</f>
        <v>0</v>
      </c>
      <c r="BE44" s="119"/>
    </row>
    <row r="45" spans="1:57" x14ac:dyDescent="0.25">
      <c r="A45" s="777"/>
      <c r="B45" s="121"/>
      <c r="C45" s="125"/>
      <c r="D45" s="125"/>
      <c r="E45" s="125"/>
      <c r="F45" s="41"/>
      <c r="G45" s="124"/>
      <c r="H45" s="123">
        <f t="shared" si="3"/>
        <v>0</v>
      </c>
      <c r="I45" s="37">
        <f>SUM(K45:BD45)</f>
        <v>0</v>
      </c>
      <c r="J45" s="124">
        <f>RANK(I45,$I$6:$I$53)</f>
        <v>15</v>
      </c>
      <c r="K45" s="389"/>
      <c r="L45" s="590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403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608">
        <f>_xlfn.IFNA(VLOOKUP(CONCATENATE($AX$5,$B45,$C45),SCSAT!$A$6:$M$528,13,FALSE),0)</f>
        <v>0</v>
      </c>
      <c r="AZ45" s="608"/>
      <c r="BA45" s="608">
        <f>_xlfn.IFNA(VLOOKUP(CONCATENATE($AY$5,$B45,$C45),SCSUN!$A$6:$M$500,13,FALSE),0)</f>
        <v>0</v>
      </c>
      <c r="BB45" s="38"/>
      <c r="BC45" s="38"/>
      <c r="BD45" s="38">
        <f>_xlfn.IFNA(VLOOKUP(CONCATENATE($BD$5,$B45,$C45),SC!$A$6:$M$500,13,FALSE),0)</f>
        <v>0</v>
      </c>
      <c r="BE45" s="119"/>
    </row>
    <row r="46" spans="1:57" x14ac:dyDescent="0.25">
      <c r="A46" s="777"/>
      <c r="B46" s="347"/>
      <c r="C46" s="351"/>
      <c r="D46" s="351"/>
      <c r="E46" s="351"/>
      <c r="F46" s="352"/>
      <c r="G46" s="350"/>
      <c r="H46" s="348"/>
      <c r="I46" s="349"/>
      <c r="J46" s="350"/>
      <c r="K46" s="389"/>
      <c r="L46" s="590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403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608">
        <f>_xlfn.IFNA(VLOOKUP(CONCATENATE($AX$5,$B46,$C46),SCSAT!$A$6:$M$528,13,FALSE),0)</f>
        <v>0</v>
      </c>
      <c r="AZ46" s="608"/>
      <c r="BA46" s="608">
        <f>_xlfn.IFNA(VLOOKUP(CONCATENATE($AY$5,$B46,$C46),SCSUN!$A$6:$M$500,13,FALSE),0)</f>
        <v>0</v>
      </c>
      <c r="BB46" s="38"/>
      <c r="BC46" s="38"/>
      <c r="BD46" s="38">
        <f>_xlfn.IFNA(VLOOKUP(CONCATENATE($BD$5,$B46,$C46),SC!$A$6:$M$500,13,FALSE),0)</f>
        <v>0</v>
      </c>
      <c r="BE46" s="119"/>
    </row>
    <row r="47" spans="1:57" x14ac:dyDescent="0.25">
      <c r="A47" s="777"/>
      <c r="B47" s="347"/>
      <c r="C47" s="351"/>
      <c r="D47" s="351"/>
      <c r="E47" s="351"/>
      <c r="F47" s="352"/>
      <c r="G47" s="350"/>
      <c r="H47" s="348"/>
      <c r="I47" s="349"/>
      <c r="J47" s="350"/>
      <c r="K47" s="389"/>
      <c r="L47" s="590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403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608">
        <f>_xlfn.IFNA(VLOOKUP(CONCATENATE($AX$5,$B47,$C47),SCSAT!$A$6:$M$528,13,FALSE),0)</f>
        <v>0</v>
      </c>
      <c r="AZ47" s="608"/>
      <c r="BA47" s="608">
        <f>_xlfn.IFNA(VLOOKUP(CONCATENATE($AY$5,$B47,$C47),SCSUN!$A$6:$M$500,13,FALSE),0)</f>
        <v>0</v>
      </c>
      <c r="BB47" s="38"/>
      <c r="BC47" s="38"/>
      <c r="BD47" s="38">
        <f>_xlfn.IFNA(VLOOKUP(CONCATENATE($BD$5,$B47,$C47),SC!$A$6:$M$500,13,FALSE),0)</f>
        <v>0</v>
      </c>
      <c r="BE47" s="119"/>
    </row>
    <row r="48" spans="1:57" x14ac:dyDescent="0.25">
      <c r="A48" s="777"/>
      <c r="B48" s="121"/>
      <c r="C48" s="125"/>
      <c r="D48" s="125"/>
      <c r="E48" s="125"/>
      <c r="F48" s="41"/>
      <c r="G48" s="124"/>
      <c r="H48" s="123"/>
      <c r="I48" s="37"/>
      <c r="J48" s="124"/>
      <c r="K48" s="389"/>
      <c r="L48" s="590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403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608">
        <f>_xlfn.IFNA(VLOOKUP(CONCATENATE($AX$5,$B48,$C48),SCSAT!$A$6:$M$528,13,FALSE),0)</f>
        <v>0</v>
      </c>
      <c r="AZ48" s="608"/>
      <c r="BA48" s="608">
        <f>_xlfn.IFNA(VLOOKUP(CONCATENATE($AY$5,$B48,$C48),SCSUN!$A$6:$M$500,13,FALSE),0)</f>
        <v>0</v>
      </c>
      <c r="BB48" s="38"/>
      <c r="BC48" s="38"/>
      <c r="BD48" s="38">
        <f>_xlfn.IFNA(VLOOKUP(CONCATENATE($BD$5,$B48,$C48),SC!$A$6:$M$500,13,FALSE),0)</f>
        <v>0</v>
      </c>
      <c r="BE48" s="119"/>
    </row>
    <row r="49" spans="1:57" x14ac:dyDescent="0.25">
      <c r="A49" s="777"/>
      <c r="B49" s="121"/>
      <c r="C49" s="125"/>
      <c r="D49" s="125"/>
      <c r="E49" s="125"/>
      <c r="F49" s="41"/>
      <c r="G49" s="124"/>
      <c r="H49" s="123"/>
      <c r="I49" s="37"/>
      <c r="J49" s="124"/>
      <c r="K49" s="389">
        <f>_xlfn.IFNA(VLOOKUP(CONCATENATE($K$5,$B49,$C49),'ESP1'!$A$6:$M$500,13,FALSE),0)</f>
        <v>0</v>
      </c>
      <c r="L49" s="590"/>
      <c r="M49" s="38">
        <f>_xlfn.IFNA(VLOOKUP(CONCATENATE($M$5,$B49,$C49),'ESP1'!$A$6:$M$500,13,FALSE),0)</f>
        <v>0</v>
      </c>
      <c r="N49" s="38"/>
      <c r="O49" s="38"/>
      <c r="P49" s="38"/>
      <c r="Q49" s="38">
        <f>_xlfn.IFNA(VLOOKUP(CONCATENATE($Q$5,$B49,$C49),'MUR1'!$A$6:$M$133,13,FALSE),0)</f>
        <v>0</v>
      </c>
      <c r="R49" s="38"/>
      <c r="S49" s="38">
        <f>_xlfn.IFNA(VLOOKUP(CONCATENATE($S$5,$B49,$C49),'MUR1'!$A$6:$M$133,13,FALSE),0)</f>
        <v>0</v>
      </c>
      <c r="T49" s="38"/>
      <c r="U49" s="38">
        <v>0</v>
      </c>
      <c r="V49" s="38">
        <v>0</v>
      </c>
      <c r="W49" s="38"/>
      <c r="X49" s="38">
        <f>_xlfn.IFNA(VLOOKUP(CONCATENATE($X$5,$B49,$C49),'SER1'!$A$6:$M$133,13,FALSE),0)</f>
        <v>0</v>
      </c>
      <c r="Y49" s="38">
        <f>_xlfn.IFNA(VLOOKUP(CONCATENATE($Y$5,$B49,$C49),'DAR1'!$A$6:$M$133,13,FALSE),0)</f>
        <v>0</v>
      </c>
      <c r="Z49" s="38"/>
      <c r="AA49" s="38">
        <f>_xlfn.IFNA(VLOOKUP(CONCATENATE($AA$5,$B49,$C49),'SER2'!$A$6:$M$167,13,FALSE),0)</f>
        <v>0</v>
      </c>
      <c r="AB49" s="38">
        <f>_xlfn.IFNA(VLOOKUP(CONCATENATE($AB$5,$B49,$C49),'SER2'!$A$6:$M$234,13,FALSE),0)</f>
        <v>0</v>
      </c>
      <c r="AC49" s="403">
        <f>_xlfn.IFNA(VLOOKUP(CONCATENATE($AC$5,$B49,$C49),'BUS2'!$A$6:$M$133,13,FALSE),0)</f>
        <v>0</v>
      </c>
      <c r="AD49" s="38">
        <f>_xlfn.IFNA(VLOOKUP(CONCATENATE($AD$5,$B49,$C49),'ESP2'!$A$6:$M$125,13,FALSE),0)</f>
        <v>0</v>
      </c>
      <c r="AE49" s="38"/>
      <c r="AF49" s="38">
        <f>_xlfn.IFNA(VLOOKUP(CONCATENATE($AF$5,$B49,$C49),'ESP2'!$A$6:$M$125,13,FALSE),0)</f>
        <v>0</v>
      </c>
      <c r="AG49" s="38"/>
      <c r="AH49" s="38">
        <f>_xlfn.IFNA(VLOOKUP(CONCATENATE($AH$5,$B49,$C49),CAPE!$A$6:$M$133,13,FALSE),0)</f>
        <v>0</v>
      </c>
      <c r="AI49" s="38">
        <f>_xlfn.IFNA(VLOOKUP(CONCATENATE($AI$5,$B49,$C49),CAPE!$A$6:$M$133,13,FALSE),0)</f>
        <v>0</v>
      </c>
      <c r="AJ49" s="38">
        <f>_xlfn.IFNA(VLOOKUP(CONCATENATE($AJ$5,$B49,$C49),'OG1'!$A$8:$M$942,13,FALSE),0)</f>
        <v>0</v>
      </c>
      <c r="AK49" s="38">
        <f>_xlfn.IFNA(VLOOKUP(CONCATENATE($AK$5,$B49,$C49),'OG1'!$A$8:$M$942,13,FALSE),0)</f>
        <v>0</v>
      </c>
      <c r="AL49" s="38">
        <f>_xlfn.IFNA(VLOOKUP(CONCATENATE($AL$5,$B49,$C49),'DRY1'!$A$8:$M$943,13,FALSE),0)</f>
        <v>0</v>
      </c>
      <c r="AM49" s="38"/>
      <c r="AN49" s="38">
        <f>_xlfn.IFNA(VLOOKUP(CONCATENATE($AN$5,$B49,$C49),'DRY1'!$A$8:$M$943,13,FALSE),0)</f>
        <v>0</v>
      </c>
      <c r="AO49" s="38">
        <f>_xlfn.IFNA(VLOOKUP(CONCATENATE($AO$5,$B49,$C49),'BAL3'!$A$6:$M$135,13,FALSE),0)</f>
        <v>0</v>
      </c>
      <c r="AP49" s="38">
        <f>_xlfn.IFNA(VLOOKUP(CONCATENATE($AP$5,$B49,$C49),'BAL3'!$A$6:$M$135,13,FALSE),0)</f>
        <v>0</v>
      </c>
      <c r="AQ49" s="38">
        <f>_xlfn.IFNA(VLOOKUP(CONCATENATE($AQ$5,$B49,$C49),'OG2'!$A$6:$M$499,13,FALSE),0)</f>
        <v>0</v>
      </c>
      <c r="AR49" s="38">
        <f>_xlfn.IFNA(VLOOKUP(CONCATENATE($AR$5,$B49,$C49),'OG2'!$A$6:$M$499,13,FALSE),0)</f>
        <v>0</v>
      </c>
      <c r="AS49" s="38"/>
      <c r="AT49" s="38">
        <f>_xlfn.IFNA(VLOOKUP(CONCATENATE($AT$5,$B49,$C49),'SER3'!$A$6:$M$500,13,FALSE),0)</f>
        <v>0</v>
      </c>
      <c r="AU49" s="38">
        <f>_xlfn.IFNA(VLOOKUP(CONCATENATE($AU$5,$B49,$C49),'SER3'!$A$6:$M$500,13,FALSE),0)</f>
        <v>0</v>
      </c>
      <c r="AV49" s="38">
        <f>_xlfn.IFNA(VLOOKUP(CONCATENATE($AV$5,$B49,$C49),'DRY2'!$A$6:$M$500,13,FALSE),0)</f>
        <v>0</v>
      </c>
      <c r="AW49" s="38">
        <f>_xlfn.IFNA(VLOOKUP(CONCATENATE($AW$5,$B49,$C49),'DRY2'!$A$6:$M$500,13,FALSE),0)</f>
        <v>0</v>
      </c>
      <c r="AX49" s="38"/>
      <c r="AY49" s="608">
        <f>_xlfn.IFNA(VLOOKUP(CONCATENATE($AX$5,$B49,$C49),SCSAT!$A$6:$M$528,13,FALSE),0)</f>
        <v>0</v>
      </c>
      <c r="AZ49" s="608"/>
      <c r="BA49" s="608">
        <f>_xlfn.IFNA(VLOOKUP(CONCATENATE($AY$5,$B49,$C49),SCSUN!$A$6:$M$500,13,FALSE),0)</f>
        <v>0</v>
      </c>
      <c r="BB49" s="38">
        <f>_xlfn.IFNA(VLOOKUP(CONCATENATE($BB$5,$B49,$C49),'ESP3'!$A$6:$M$500,13,FALSE),0)</f>
        <v>0</v>
      </c>
      <c r="BC49" s="38">
        <f>_xlfn.IFNA(VLOOKUP(CONCATENATE($BC$5,$B49,$C49),SC!$A$6:$M$500,13,FALSE),0)</f>
        <v>0</v>
      </c>
      <c r="BD49" s="38">
        <f>_xlfn.IFNA(VLOOKUP(CONCATENATE($BD$5,$B49,$C49),SC!$A$6:$M$500,13,FALSE),0)</f>
        <v>0</v>
      </c>
      <c r="BE49" s="119"/>
    </row>
    <row r="50" spans="1:57" x14ac:dyDescent="0.25">
      <c r="A50" s="777"/>
      <c r="B50" s="121"/>
      <c r="C50" s="125"/>
      <c r="D50" s="122"/>
      <c r="E50" s="122"/>
      <c r="F50" s="41"/>
      <c r="G50" s="124"/>
      <c r="H50" s="123"/>
      <c r="I50" s="37"/>
      <c r="J50" s="124"/>
      <c r="K50" s="389">
        <f>_xlfn.IFNA(VLOOKUP(CONCATENATE($K$5,$B50,$C50),'ESP1'!$A$6:$M$500,13,FALSE),0)</f>
        <v>0</v>
      </c>
      <c r="L50" s="590"/>
      <c r="M50" s="38">
        <f>_xlfn.IFNA(VLOOKUP(CONCATENATE($M$5,$B50,$C50),'ESP1'!$A$6:$M$500,13,FALSE),0)</f>
        <v>0</v>
      </c>
      <c r="N50" s="38"/>
      <c r="O50" s="38"/>
      <c r="P50" s="38"/>
      <c r="Q50" s="38">
        <f>_xlfn.IFNA(VLOOKUP(CONCATENATE($Q$5,$B50,$C50),'MUR1'!$A$6:$M$133,13,FALSE),0)</f>
        <v>0</v>
      </c>
      <c r="R50" s="38"/>
      <c r="S50" s="38">
        <f>_xlfn.IFNA(VLOOKUP(CONCATENATE($S$5,$B50,$C50),'MUR1'!$A$6:$M$133,13,FALSE),0)</f>
        <v>0</v>
      </c>
      <c r="T50" s="38"/>
      <c r="U50" s="38">
        <v>0</v>
      </c>
      <c r="V50" s="38">
        <v>0</v>
      </c>
      <c r="W50" s="38"/>
      <c r="X50" s="38">
        <f>_xlfn.IFNA(VLOOKUP(CONCATENATE($X$5,$B50,$C50),'SER1'!$A$6:$M$133,13,FALSE),0)</f>
        <v>0</v>
      </c>
      <c r="Y50" s="38">
        <f>_xlfn.IFNA(VLOOKUP(CONCATENATE($Y$5,$B50,$C50),'DAR1'!$A$6:$M$133,13,FALSE),0)</f>
        <v>0</v>
      </c>
      <c r="Z50" s="38"/>
      <c r="AA50" s="38">
        <f>_xlfn.IFNA(VLOOKUP(CONCATENATE($AA$5,$B50,$C50),'SER2'!$A$6:$M$167,13,FALSE),0)</f>
        <v>0</v>
      </c>
      <c r="AB50" s="38">
        <f>_xlfn.IFNA(VLOOKUP(CONCATENATE($AB$5,$B50,$C50),'SER2'!$A$6:$M$234,13,FALSE),0)</f>
        <v>0</v>
      </c>
      <c r="AC50" s="403">
        <f>_xlfn.IFNA(VLOOKUP(CONCATENATE($AC$5,$B50,$C50),'BUS2'!$A$6:$M$133,13,FALSE),0)</f>
        <v>0</v>
      </c>
      <c r="AD50" s="38">
        <f>_xlfn.IFNA(VLOOKUP(CONCATENATE($AD$5,$B50,$C50),'ESP2'!$A$6:$M$125,13,FALSE),0)</f>
        <v>0</v>
      </c>
      <c r="AE50" s="38"/>
      <c r="AF50" s="38">
        <f>_xlfn.IFNA(VLOOKUP(CONCATENATE($AF$5,$B50,$C50),'ESP2'!$A$6:$M$125,13,FALSE),0)</f>
        <v>0</v>
      </c>
      <c r="AG50" s="38"/>
      <c r="AH50" s="38">
        <f>_xlfn.IFNA(VLOOKUP(CONCATENATE($AH$5,$B50,$C50),CAPE!$A$6:$M$133,13,FALSE),0)</f>
        <v>0</v>
      </c>
      <c r="AI50" s="38">
        <f>_xlfn.IFNA(VLOOKUP(CONCATENATE($AI$5,$B50,$C50),CAPE!$A$6:$M$133,13,FALSE),0)</f>
        <v>0</v>
      </c>
      <c r="AJ50" s="38">
        <f>_xlfn.IFNA(VLOOKUP(CONCATENATE($AJ$5,$B50,$C50),'OG1'!$A$8:$M$942,13,FALSE),0)</f>
        <v>0</v>
      </c>
      <c r="AK50" s="38">
        <f>_xlfn.IFNA(VLOOKUP(CONCATENATE($AK$5,$B50,$C50),'OG1'!$A$8:$M$942,13,FALSE),0)</f>
        <v>0</v>
      </c>
      <c r="AL50" s="38">
        <f>_xlfn.IFNA(VLOOKUP(CONCATENATE($AL$5,$B50,$C50),'DRY1'!$A$8:$M$943,13,FALSE),0)</f>
        <v>0</v>
      </c>
      <c r="AM50" s="38"/>
      <c r="AN50" s="38">
        <f>_xlfn.IFNA(VLOOKUP(CONCATENATE($AN$5,$B50,$C50),'DRY1'!$A$8:$M$943,13,FALSE),0)</f>
        <v>0</v>
      </c>
      <c r="AO50" s="38">
        <f>_xlfn.IFNA(VLOOKUP(CONCATENATE($AO$5,$B50,$C50),'BAL3'!$A$6:$M$135,13,FALSE),0)</f>
        <v>0</v>
      </c>
      <c r="AP50" s="38">
        <f>_xlfn.IFNA(VLOOKUP(CONCATENATE($AP$5,$B50,$C50),'BAL3'!$A$6:$M$135,13,FALSE),0)</f>
        <v>0</v>
      </c>
      <c r="AQ50" s="38">
        <f>_xlfn.IFNA(VLOOKUP(CONCATENATE($AQ$5,$B50,$C50),'OG2'!$A$6:$M$499,13,FALSE),0)</f>
        <v>0</v>
      </c>
      <c r="AR50" s="38">
        <f>_xlfn.IFNA(VLOOKUP(CONCATENATE($AR$5,$B50,$C50),'OG2'!$A$6:$M$499,13,FALSE),0)</f>
        <v>0</v>
      </c>
      <c r="AS50" s="38"/>
      <c r="AT50" s="38">
        <f>_xlfn.IFNA(VLOOKUP(CONCATENATE($AT$5,$B50,$C50),'SER3'!$A$6:$M$500,13,FALSE),0)</f>
        <v>0</v>
      </c>
      <c r="AU50" s="38">
        <f>_xlfn.IFNA(VLOOKUP(CONCATENATE($AU$5,$B50,$C50),'SER3'!$A$6:$M$500,13,FALSE),0)</f>
        <v>0</v>
      </c>
      <c r="AV50" s="38">
        <f>_xlfn.IFNA(VLOOKUP(CONCATENATE($AV$5,$B50,$C50),'DRY2'!$A$6:$M$500,13,FALSE),0)</f>
        <v>0</v>
      </c>
      <c r="AW50" s="38">
        <f>_xlfn.IFNA(VLOOKUP(CONCATENATE($AW$5,$B50,$C50),'DRY2'!$A$6:$M$500,13,FALSE),0)</f>
        <v>0</v>
      </c>
      <c r="AX50" s="38"/>
      <c r="AY50" s="608">
        <f>_xlfn.IFNA(VLOOKUP(CONCATENATE($AX$5,$B50,$C50),SCSAT!$A$6:$M$528,13,FALSE),0)</f>
        <v>0</v>
      </c>
      <c r="AZ50" s="608"/>
      <c r="BA50" s="608">
        <f>_xlfn.IFNA(VLOOKUP(CONCATENATE($AY$5,$B50,$C50),SCSUN!$A$6:$M$500,13,FALSE),0)</f>
        <v>0</v>
      </c>
      <c r="BB50" s="38">
        <f>_xlfn.IFNA(VLOOKUP(CONCATENATE($BB$5,$B50,$C50),'ESP3'!$A$6:$M$500,13,FALSE),0)</f>
        <v>0</v>
      </c>
      <c r="BC50" s="38">
        <f>_xlfn.IFNA(VLOOKUP(CONCATENATE($BC$5,$B50,$C50),SC!$A$6:$M$500,13,FALSE),0)</f>
        <v>0</v>
      </c>
      <c r="BD50" s="38">
        <f>_xlfn.IFNA(VLOOKUP(CONCATENATE($BD$5,$B50,$C50),SC!$A$6:$M$500,13,FALSE),0)</f>
        <v>0</v>
      </c>
      <c r="BE50" s="119"/>
    </row>
    <row r="51" spans="1:57" x14ac:dyDescent="0.25">
      <c r="A51" s="777"/>
      <c r="B51" s="121"/>
      <c r="C51" s="125"/>
      <c r="D51" s="125"/>
      <c r="E51" s="125"/>
      <c r="F51" s="41"/>
      <c r="G51" s="124"/>
      <c r="H51" s="123"/>
      <c r="I51" s="37"/>
      <c r="J51" s="124"/>
      <c r="K51" s="389">
        <f>_xlfn.IFNA(VLOOKUP(CONCATENATE($K$5,$B51,$C51),'ESP1'!$A$6:$M$500,13,FALSE),0)</f>
        <v>0</v>
      </c>
      <c r="L51" s="590"/>
      <c r="M51" s="38">
        <f>_xlfn.IFNA(VLOOKUP(CONCATENATE($M$5,$B51,$C51),'ESP1'!$A$6:$M$500,13,FALSE),0)</f>
        <v>0</v>
      </c>
      <c r="N51" s="38"/>
      <c r="O51" s="38"/>
      <c r="P51" s="38"/>
      <c r="Q51" s="38">
        <f>_xlfn.IFNA(VLOOKUP(CONCATENATE($Q$5,$B51,$C51),'MUR1'!$A$6:$M$133,13,FALSE),0)</f>
        <v>0</v>
      </c>
      <c r="R51" s="38"/>
      <c r="S51" s="38">
        <f>_xlfn.IFNA(VLOOKUP(CONCATENATE($S$5,$B51,$C51),'MUR1'!$A$6:$M$133,13,FALSE),0)</f>
        <v>0</v>
      </c>
      <c r="T51" s="38"/>
      <c r="U51" s="38">
        <v>0</v>
      </c>
      <c r="V51" s="38">
        <v>0</v>
      </c>
      <c r="W51" s="38"/>
      <c r="X51" s="38">
        <f>_xlfn.IFNA(VLOOKUP(CONCATENATE($X$5,$B51,$C51),'SER1'!$A$6:$M$133,13,FALSE),0)</f>
        <v>0</v>
      </c>
      <c r="Y51" s="38">
        <f>_xlfn.IFNA(VLOOKUP(CONCATENATE($Y$5,$B51,$C51),'DAR1'!$A$6:$M$133,13,FALSE),0)</f>
        <v>0</v>
      </c>
      <c r="Z51" s="38"/>
      <c r="AA51" s="38">
        <f>_xlfn.IFNA(VLOOKUP(CONCATENATE($AA$5,$B51,$C51),'SER2'!$A$6:$M$167,13,FALSE),0)</f>
        <v>0</v>
      </c>
      <c r="AB51" s="38">
        <f>_xlfn.IFNA(VLOOKUP(CONCATENATE($AB$5,$B51,$C51),'SER2'!$A$6:$M$234,13,FALSE),0)</f>
        <v>0</v>
      </c>
      <c r="AC51" s="38">
        <f>_xlfn.IFNA(VLOOKUP(CONCATENATE($AC$5,$B51,$C51),'BUS2'!$A$6:$M$133,13,FALSE),0)</f>
        <v>0</v>
      </c>
      <c r="AD51" s="38">
        <f>_xlfn.IFNA(VLOOKUP(CONCATENATE($AD$5,$B51,$C51),'ESP2'!$A$6:$M$125,13,FALSE),0)</f>
        <v>0</v>
      </c>
      <c r="AE51" s="38"/>
      <c r="AF51" s="38">
        <f>_xlfn.IFNA(VLOOKUP(CONCATENATE($AF$5,$B51,$C51),'ESP2'!$A$6:$M$125,13,FALSE),0)</f>
        <v>0</v>
      </c>
      <c r="AG51" s="38"/>
      <c r="AH51" s="38">
        <f>_xlfn.IFNA(VLOOKUP(CONCATENATE($AH$5,$B51,$C51),CAPE!$A$6:$M$133,13,FALSE),0)</f>
        <v>0</v>
      </c>
      <c r="AI51" s="38">
        <f>_xlfn.IFNA(VLOOKUP(CONCATENATE($AI$5,$B51,$C51),CAPE!$A$6:$M$133,13,FALSE),0)</f>
        <v>0</v>
      </c>
      <c r="AJ51" s="38">
        <f>_xlfn.IFNA(VLOOKUP(CONCATENATE($AJ$5,$B51,$C51),'OG1'!$A$8:$M$942,13,FALSE),0)</f>
        <v>0</v>
      </c>
      <c r="AK51" s="38">
        <f>_xlfn.IFNA(VLOOKUP(CONCATENATE($AK$5,$B51,$C51),'OG1'!$A$8:$M$942,13,FALSE),0)</f>
        <v>0</v>
      </c>
      <c r="AL51" s="38">
        <f>_xlfn.IFNA(VLOOKUP(CONCATENATE($AL$5,$B51,$C51),'DRY1'!$A$8:$M$943,13,FALSE),0)</f>
        <v>0</v>
      </c>
      <c r="AM51" s="38"/>
      <c r="AN51" s="38">
        <f>_xlfn.IFNA(VLOOKUP(CONCATENATE($AN$5,$B51,$C51),'DRY1'!$A$8:$M$943,13,FALSE),0)</f>
        <v>0</v>
      </c>
      <c r="AO51" s="38">
        <f>_xlfn.IFNA(VLOOKUP(CONCATENATE($AO$5,$B51,$C51),'BAL3'!$A$6:$M$135,13,FALSE),0)</f>
        <v>0</v>
      </c>
      <c r="AP51" s="38">
        <f>_xlfn.IFNA(VLOOKUP(CONCATENATE($AP$5,$B51,$C51),'BAL3'!$A$6:$M$135,13,FALSE),0)</f>
        <v>0</v>
      </c>
      <c r="AQ51" s="38">
        <f>_xlfn.IFNA(VLOOKUP(CONCATENATE($AQ$5,$B51,$C51),'OG2'!$A$6:$M$499,13,FALSE),0)</f>
        <v>0</v>
      </c>
      <c r="AR51" s="38">
        <f>_xlfn.IFNA(VLOOKUP(CONCATENATE($AR$5,$B51,$C51),'OG2'!$A$6:$M$499,13,FALSE),0)</f>
        <v>0</v>
      </c>
      <c r="AS51" s="38"/>
      <c r="AT51" s="38">
        <f>_xlfn.IFNA(VLOOKUP(CONCATENATE($AT$5,$B51,$C51),'SER3'!$A$6:$M$500,13,FALSE),0)</f>
        <v>0</v>
      </c>
      <c r="AU51" s="38">
        <f>_xlfn.IFNA(VLOOKUP(CONCATENATE($AU$5,$B51,$C51),'SER3'!$A$6:$M$500,13,FALSE),0)</f>
        <v>0</v>
      </c>
      <c r="AV51" s="38">
        <f>_xlfn.IFNA(VLOOKUP(CONCATENATE($AV$5,$B51,$C51),'DRY2'!$A$6:$M$500,13,FALSE),0)</f>
        <v>0</v>
      </c>
      <c r="AW51" s="38">
        <f>_xlfn.IFNA(VLOOKUP(CONCATENATE($AW$5,$B51,$C51),'DRY2'!$A$6:$M$500,13,FALSE),0)</f>
        <v>0</v>
      </c>
      <c r="AX51" s="38"/>
      <c r="AY51" s="608">
        <f>_xlfn.IFNA(VLOOKUP(CONCATENATE($AX$5,$B51,$C51),SCSAT!$A$6:$M$528,13,FALSE),0)</f>
        <v>0</v>
      </c>
      <c r="AZ51" s="608"/>
      <c r="BA51" s="608">
        <f>_xlfn.IFNA(VLOOKUP(CONCATENATE($AY$5,$B51,$C51),SCSUN!$A$6:$M$500,13,FALSE),0)</f>
        <v>0</v>
      </c>
      <c r="BB51" s="38">
        <f>_xlfn.IFNA(VLOOKUP(CONCATENATE($BB$5,$B51,$C51),'ESP3'!$A$6:$M$500,13,FALSE),0)</f>
        <v>0</v>
      </c>
      <c r="BC51" s="38">
        <f>_xlfn.IFNA(VLOOKUP(CONCATENATE($BC$5,$B51,$C51),SC!$A$6:$M$500,13,FALSE),0)</f>
        <v>0</v>
      </c>
      <c r="BD51" s="38">
        <f>_xlfn.IFNA(VLOOKUP(CONCATENATE($BD$5,$B51,$C51),SC!$A$6:$M$500,13,FALSE),0)</f>
        <v>0</v>
      </c>
      <c r="BE51" s="119"/>
    </row>
    <row r="52" spans="1:57" ht="14.4" thickBot="1" x14ac:dyDescent="0.3">
      <c r="A52" s="777"/>
      <c r="B52" s="126"/>
      <c r="C52" s="127"/>
      <c r="D52" s="127"/>
      <c r="E52" s="127"/>
      <c r="F52" s="42"/>
      <c r="G52" s="128"/>
      <c r="H52" s="129"/>
      <c r="I52" s="39"/>
      <c r="J52" s="128"/>
      <c r="K52" s="387">
        <f>_xlfn.IFNA(VLOOKUP(CONCATENATE($K$5,$B52,$C52),'ESP1'!$A$6:$M$500,13,FALSE),0)</f>
        <v>0</v>
      </c>
      <c r="L52" s="388"/>
      <c r="M52" s="388">
        <f>_xlfn.IFNA(VLOOKUP(CONCATENATE($M$5,$B52,$C52),'ESP1'!$A$6:$M$500,13,FALSE),0)</f>
        <v>0</v>
      </c>
      <c r="N52" s="388"/>
      <c r="O52" s="342"/>
      <c r="P52" s="342"/>
      <c r="Q52" s="342">
        <f>_xlfn.IFNA(VLOOKUP(CONCATENATE($Q$5,$B52,$C52),CAPE!$A$6:$M$133,13,FALSE),0)</f>
        <v>0</v>
      </c>
      <c r="R52" s="342"/>
      <c r="S52" s="342">
        <f>_xlfn.IFNA(VLOOKUP(CONCATENATE($S$5,$B52,$C52),CAPE!$A$6:$M$133,13,FALSE),0)</f>
        <v>0</v>
      </c>
      <c r="T52" s="342"/>
      <c r="U52" s="342">
        <f>_xlfn.IFNA(VLOOKUP(CONCATENATE($U$5,$B52,$C52),'SER2'!$A$6:$M$234,13,FALSE),0)</f>
        <v>0</v>
      </c>
      <c r="V52" s="342">
        <f>_xlfn.IFNA(VLOOKUP(CONCATENATE($V$5,$B52,$C52),'SER2'!$A$6:$M$234,13,FALSE),0)</f>
        <v>0</v>
      </c>
      <c r="W52" s="342"/>
      <c r="X52" s="342"/>
      <c r="Y52" s="342">
        <f>_xlfn.IFNA(VLOOKUP(CONCATENATE($Y$5,$B52,$C52),'CAP2'!$A$6:$M$133,13,FALSE),0)</f>
        <v>0</v>
      </c>
      <c r="Z52" s="342"/>
      <c r="AA52" s="40">
        <f>_xlfn.IFNA(VLOOKUP(CONCATENATE($AA$5,$B52,$C52),'SER2'!$A$6:$M$167,13,FALSE),0)</f>
        <v>0</v>
      </c>
      <c r="AB52" s="342">
        <f>_xlfn.IFNA(VLOOKUP(CONCATENATE($AB$5,$B52,$C52),'ESP2'!$A$6:$M$192,13,FALSE),0)</f>
        <v>0</v>
      </c>
      <c r="AC52" s="342">
        <f>_xlfn.IFNA(VLOOKUP(CONCATENATE($AC$5,$B52,$C52),'BUS2'!$A$6:$M$133,13,FALSE),0)</f>
        <v>0</v>
      </c>
      <c r="AD52" s="342">
        <f>_xlfn.IFNA(VLOOKUP(CONCATENATE($AD$5,$B52,$C52),'BUS2'!$A$6:$M$133,13,FALSE),0)</f>
        <v>0</v>
      </c>
      <c r="AE52" s="342"/>
      <c r="AF52" s="342">
        <f>_xlfn.IFNA(VLOOKUP(CONCATENATE($AF$5,$B52,$C52),'DAR1'!$A$6:$M$133,13,FALSE),0)</f>
        <v>0</v>
      </c>
      <c r="AG52" s="342"/>
      <c r="AH52" s="342"/>
      <c r="AI52" s="342">
        <f>_xlfn.IFNA(VLOOKUP(CONCATENATE($AI$5,$B52,$C52),'DAR1'!$A$6:$M$133,13,FALSE),0)</f>
        <v>0</v>
      </c>
      <c r="AJ52" s="342">
        <f>_xlfn.IFNA(VLOOKUP(CONCATENATE($AJ$5,$B52,$C52),SC!$A$8:$M$942,13,FALSE),0)</f>
        <v>0</v>
      </c>
      <c r="AK52" s="342">
        <f>_xlfn.IFNA(VLOOKUP(CONCATENATE($AK$5,$B52,$C52),SC!$A$8:$M$942,13,FALSE),0)</f>
        <v>0</v>
      </c>
      <c r="AL52" s="342">
        <f>_xlfn.IFNA(VLOOKUP(CONCATENATE($AL$5,$B52,$C52),SCSAT!$A$8:$M$969,13,FALSE),0)</f>
        <v>0</v>
      </c>
      <c r="AM52" s="342"/>
      <c r="AN52" s="342">
        <f>_xlfn.IFNA(VLOOKUP(CONCATENATE($AN$5,$B52,$C52),SCSAT!$A$8:$M$969,13,FALSE),0)</f>
        <v>0</v>
      </c>
      <c r="AO52" s="342">
        <f>_xlfn.IFNA(VLOOKUP(CONCATENATE($AO$5,$B52,$C52),MR!$A$6:$M$138,13,FALSE),0)</f>
        <v>0</v>
      </c>
      <c r="AP52" s="342"/>
      <c r="AQ52" s="40">
        <f>_xlfn.IFNA(VLOOKUP(CONCATENATE($AQ$5,$B52,$C52),'OG2'!$A$6:$M$499,13,FALSE),0)</f>
        <v>0</v>
      </c>
      <c r="AR52" s="40"/>
      <c r="AS52" s="342"/>
      <c r="AT52" s="342">
        <f>_xlfn.IFNA(VLOOKUP(CONCATENATE($AT$5,$B52,$C52),'DAR2'!$A$6:$M$500,13,FALSE),0)</f>
        <v>0</v>
      </c>
      <c r="AU52" s="342"/>
      <c r="AV52" s="342"/>
      <c r="AW52" s="342">
        <f>_xlfn.IFNA(VLOOKUP(CONCATENATE($AW$5,$B52,$C52),'DAR2'!$A$6:$M$500,13,FALSE),0)</f>
        <v>0</v>
      </c>
      <c r="AX52" s="40"/>
      <c r="AY52" s="608">
        <f>_xlfn.IFNA(VLOOKUP(CONCATENATE($AX$5,$B52,$C52),SCSAT!$A$6:$M$528,13,FALSE),0)</f>
        <v>0</v>
      </c>
      <c r="AZ52" s="608"/>
      <c r="BA52" s="608">
        <f>_xlfn.IFNA(VLOOKUP(CONCATENATE($AY$5,$B52,$C52),SCSUN!$A$6:$M$500,13,FALSE),0)</f>
        <v>0</v>
      </c>
      <c r="BB52" s="342">
        <f>_xlfn.IFNA(VLOOKUP(CONCATENATE($BB$5,$B52,$C52),'ESP3'!$A$6:$M$500,13,FALSE),0)</f>
        <v>0</v>
      </c>
      <c r="BC52" s="342"/>
      <c r="BD52" s="342">
        <f>_xlfn.IFNA(VLOOKUP(CONCATENATE($BD$5,$B52,$C52),'ESP3'!$A$6:$M$500,13,FALSE),0)</f>
        <v>0</v>
      </c>
      <c r="BE52" s="119"/>
    </row>
    <row r="53" spans="1:57" x14ac:dyDescent="0.25">
      <c r="A53" s="777"/>
      <c r="B53" s="118"/>
      <c r="C53" s="118"/>
      <c r="D53" s="118"/>
      <c r="E53" s="118"/>
      <c r="F53" s="119"/>
      <c r="G53" s="119"/>
      <c r="H53" s="119"/>
      <c r="I53" s="120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421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</row>
    <row r="54" spans="1:57" x14ac:dyDescent="0.25">
      <c r="AC54" s="4"/>
      <c r="AX54" s="607"/>
    </row>
    <row r="55" spans="1:57" x14ac:dyDescent="0.25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607"/>
      <c r="AY55" s="4"/>
      <c r="AZ55" s="4"/>
      <c r="BB55" s="4"/>
      <c r="BC55" s="4"/>
      <c r="BD55" s="4"/>
    </row>
    <row r="56" spans="1:57" x14ac:dyDescent="0.25">
      <c r="B56" s="29"/>
      <c r="AX56" s="607"/>
    </row>
    <row r="57" spans="1:57" x14ac:dyDescent="0.25">
      <c r="B57" s="29"/>
      <c r="AX57" s="607"/>
    </row>
    <row r="58" spans="1:57" x14ac:dyDescent="0.25">
      <c r="B58" s="29"/>
      <c r="AX58" s="607"/>
    </row>
    <row r="59" spans="1:57" x14ac:dyDescent="0.25">
      <c r="B59" s="29"/>
      <c r="AX59" s="607"/>
    </row>
    <row r="60" spans="1:57" x14ac:dyDescent="0.25">
      <c r="B60" s="29"/>
      <c r="AX60" s="607"/>
    </row>
    <row r="61" spans="1:57" x14ac:dyDescent="0.25">
      <c r="B61" s="29"/>
      <c r="AX61" s="607"/>
    </row>
    <row r="62" spans="1:57" x14ac:dyDescent="0.25">
      <c r="B62" s="29"/>
      <c r="AX62" s="607"/>
    </row>
    <row r="63" spans="1:57" x14ac:dyDescent="0.25">
      <c r="B63" s="29"/>
      <c r="AX63" s="607"/>
    </row>
    <row r="64" spans="1:57" x14ac:dyDescent="0.25">
      <c r="B64" s="29"/>
      <c r="AX64" s="607"/>
    </row>
    <row r="65" spans="2:50" x14ac:dyDescent="0.25">
      <c r="B65" s="29"/>
      <c r="AX65" s="607"/>
    </row>
    <row r="66" spans="2:50" x14ac:dyDescent="0.25">
      <c r="B66" s="29"/>
      <c r="AX66" s="607"/>
    </row>
    <row r="67" spans="2:50" x14ac:dyDescent="0.25">
      <c r="B67" s="29"/>
      <c r="AX67" s="607"/>
    </row>
    <row r="68" spans="2:50" x14ac:dyDescent="0.25">
      <c r="B68" s="29"/>
      <c r="AX68" s="607"/>
    </row>
    <row r="69" spans="2:50" x14ac:dyDescent="0.25">
      <c r="B69" s="29"/>
      <c r="AX69" s="607"/>
    </row>
    <row r="70" spans="2:50" x14ac:dyDescent="0.25">
      <c r="B70" s="29"/>
    </row>
    <row r="71" spans="2:50" x14ac:dyDescent="0.25">
      <c r="B71" s="29"/>
    </row>
    <row r="72" spans="2:50" x14ac:dyDescent="0.25">
      <c r="B72" s="29"/>
    </row>
    <row r="73" spans="2:50" x14ac:dyDescent="0.25">
      <c r="B73" s="29"/>
    </row>
    <row r="74" spans="2:50" x14ac:dyDescent="0.25">
      <c r="B74" s="29"/>
    </row>
    <row r="75" spans="2:50" x14ac:dyDescent="0.25">
      <c r="B75" s="29"/>
    </row>
    <row r="76" spans="2:50" x14ac:dyDescent="0.25">
      <c r="B76" s="29"/>
    </row>
    <row r="77" spans="2:50" x14ac:dyDescent="0.25">
      <c r="B77" s="29"/>
    </row>
    <row r="78" spans="2:50" x14ac:dyDescent="0.25">
      <c r="B78" s="29"/>
    </row>
    <row r="79" spans="2:50" x14ac:dyDescent="0.25">
      <c r="B79" s="29"/>
    </row>
    <row r="80" spans="2:50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</sheetData>
  <sortState xmlns:xlrd2="http://schemas.microsoft.com/office/spreadsheetml/2017/richdata2" ref="B11:J12">
    <sortCondition ref="J11:J12"/>
    <sortCondition descending="1" ref="I11:I12"/>
  </sortState>
  <mergeCells count="43">
    <mergeCell ref="AL1:AM2"/>
    <mergeCell ref="AL3:AM3"/>
    <mergeCell ref="AR1:AS1"/>
    <mergeCell ref="AR3:AS3"/>
    <mergeCell ref="BA1:BB1"/>
    <mergeCell ref="AX3:BB3"/>
    <mergeCell ref="Q1:R2"/>
    <mergeCell ref="Q3:R4"/>
    <mergeCell ref="AD1:AE1"/>
    <mergeCell ref="AD3:AE3"/>
    <mergeCell ref="S1:T2"/>
    <mergeCell ref="S3:T4"/>
    <mergeCell ref="V1:W2"/>
    <mergeCell ref="V3:W4"/>
    <mergeCell ref="AF1:AG2"/>
    <mergeCell ref="AF3:AG4"/>
    <mergeCell ref="Y1:Z2"/>
    <mergeCell ref="Y3:Z4"/>
    <mergeCell ref="G1:G2"/>
    <mergeCell ref="K1:L1"/>
    <mergeCell ref="K3:L3"/>
    <mergeCell ref="O1:P1"/>
    <mergeCell ref="O3:P3"/>
    <mergeCell ref="H1:H2"/>
    <mergeCell ref="I1:I2"/>
    <mergeCell ref="J1:J2"/>
    <mergeCell ref="I3:I4"/>
    <mergeCell ref="J3:J4"/>
    <mergeCell ref="M1:N2"/>
    <mergeCell ref="M3:N4"/>
    <mergeCell ref="G3:G4"/>
    <mergeCell ref="H3:H4"/>
    <mergeCell ref="A1:A53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</mergeCells>
  <conditionalFormatting sqref="C1:D1 C3:D3 C2 C5:D7 C4 C25:D1048576 C13:D13">
    <cfRule type="duplicateValues" dxfId="271" priority="454"/>
  </conditionalFormatting>
  <conditionalFormatting sqref="C25:D30">
    <cfRule type="duplicateValues" dxfId="270" priority="452"/>
  </conditionalFormatting>
  <conditionalFormatting sqref="C31:D31 C33:D37">
    <cfRule type="duplicateValues" dxfId="269" priority="450"/>
  </conditionalFormatting>
  <conditionalFormatting sqref="C32:D32">
    <cfRule type="duplicateValues" dxfId="268" priority="453"/>
  </conditionalFormatting>
  <conditionalFormatting sqref="C41:D45">
    <cfRule type="duplicateValues" dxfId="267" priority="714"/>
  </conditionalFormatting>
  <conditionalFormatting sqref="C46:D1048576 C1:D1 C38:D40 C3:D3 C2 C5:D7 C4 C13:D13">
    <cfRule type="duplicateValues" dxfId="266" priority="446"/>
  </conditionalFormatting>
  <conditionalFormatting sqref="BB6:BD52 K6:AW52">
    <cfRule type="cellIs" dxfId="265" priority="2" operator="lessThan">
      <formula>1</formula>
    </cfRule>
  </conditionalFormatting>
  <conditionalFormatting sqref="AX6:BA52 AX54:AX69">
    <cfRule type="cellIs" dxfId="264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7C22-968F-48F1-97D4-80F142042973}">
  <sheetPr codeName="Sheet5">
    <tabColor rgb="FF92D050"/>
    <pageSetUpPr fitToPage="1"/>
  </sheetPr>
  <dimension ref="A1:BC147"/>
  <sheetViews>
    <sheetView zoomScale="70" zoomScaleNormal="70" zoomScaleSheetLayoutView="90" workbookViewId="0">
      <selection activeCell="E21" sqref="E21"/>
    </sheetView>
  </sheetViews>
  <sheetFormatPr defaultColWidth="14.44140625" defaultRowHeight="12.75" customHeight="1" x14ac:dyDescent="0.25"/>
  <cols>
    <col min="1" max="1" width="4.33203125" style="4" bestFit="1" customWidth="1"/>
    <col min="2" max="2" width="21" style="5" bestFit="1" customWidth="1"/>
    <col min="3" max="3" width="25.88671875" style="5" bestFit="1" customWidth="1"/>
    <col min="4" max="4" width="25.88671875" style="5" customWidth="1"/>
    <col min="5" max="5" width="16.88671875" style="5" bestFit="1" customWidth="1"/>
    <col min="6" max="6" width="14" style="4" bestFit="1" customWidth="1"/>
    <col min="7" max="7" width="5.88671875" style="4" bestFit="1" customWidth="1"/>
    <col min="8" max="8" width="8.88671875" style="4" bestFit="1" customWidth="1"/>
    <col min="9" max="9" width="8.6640625" style="6" bestFit="1" customWidth="1"/>
    <col min="10" max="10" width="10.6640625" style="2" bestFit="1" customWidth="1"/>
    <col min="11" max="11" width="8.6640625" style="2" customWidth="1"/>
    <col min="12" max="12" width="8.5546875" style="2" customWidth="1"/>
    <col min="13" max="13" width="11.109375" style="2" customWidth="1"/>
    <col min="14" max="14" width="10.33203125" style="2" customWidth="1"/>
    <col min="15" max="15" width="10.5546875" style="2" customWidth="1"/>
    <col min="16" max="16" width="10.88671875" style="2" customWidth="1"/>
    <col min="17" max="17" width="7.44140625" style="2" customWidth="1"/>
    <col min="18" max="18" width="9.33203125" style="2" customWidth="1"/>
    <col min="19" max="19" width="10.109375" style="2" customWidth="1"/>
    <col min="20" max="48" width="15.6640625" style="2" customWidth="1"/>
    <col min="49" max="50" width="14.44140625" style="4"/>
    <col min="51" max="52" width="12" style="2" customWidth="1"/>
    <col min="53" max="54" width="11.6640625" style="4" customWidth="1"/>
    <col min="55" max="16384" width="14.44140625" style="4"/>
  </cols>
  <sheetData>
    <row r="1" spans="1:55" s="3" customFormat="1" ht="12.75" customHeight="1" x14ac:dyDescent="0.25">
      <c r="A1" s="777" t="s">
        <v>110</v>
      </c>
      <c r="B1" s="778" t="s">
        <v>1</v>
      </c>
      <c r="C1" s="778" t="s">
        <v>147</v>
      </c>
      <c r="D1" s="778" t="s">
        <v>74</v>
      </c>
      <c r="E1" s="778" t="s">
        <v>3</v>
      </c>
      <c r="F1" s="778" t="s">
        <v>4</v>
      </c>
      <c r="G1" s="780" t="s">
        <v>5</v>
      </c>
      <c r="H1" s="789" t="s">
        <v>6</v>
      </c>
      <c r="I1" s="791" t="s">
        <v>7</v>
      </c>
      <c r="J1" s="792" t="s">
        <v>8</v>
      </c>
      <c r="K1" s="799" t="s">
        <v>75</v>
      </c>
      <c r="L1" s="796"/>
      <c r="M1" s="796" t="s">
        <v>504</v>
      </c>
      <c r="N1" s="796"/>
      <c r="O1" s="796" t="s">
        <v>47</v>
      </c>
      <c r="P1" s="796"/>
      <c r="Q1" s="796" t="s">
        <v>1112</v>
      </c>
      <c r="R1" s="796"/>
      <c r="S1" s="796" t="s">
        <v>45</v>
      </c>
      <c r="T1" s="796"/>
      <c r="U1" s="544" t="s">
        <v>50</v>
      </c>
      <c r="V1" s="796" t="s">
        <v>76</v>
      </c>
      <c r="W1" s="796"/>
      <c r="X1" s="544" t="s">
        <v>77</v>
      </c>
      <c r="Y1" s="796" t="s">
        <v>53</v>
      </c>
      <c r="Z1" s="796"/>
      <c r="AA1" s="544" t="s">
        <v>78</v>
      </c>
      <c r="AB1" s="544" t="s">
        <v>79</v>
      </c>
      <c r="AC1" s="544" t="s">
        <v>52</v>
      </c>
      <c r="AD1" s="544" t="s">
        <v>80</v>
      </c>
      <c r="AE1" s="796" t="s">
        <v>81</v>
      </c>
      <c r="AF1" s="796"/>
      <c r="AG1" s="544" t="s">
        <v>82</v>
      </c>
      <c r="AH1" s="544" t="s">
        <v>83</v>
      </c>
      <c r="AI1" s="544" t="s">
        <v>9</v>
      </c>
      <c r="AJ1" s="544" t="s">
        <v>62</v>
      </c>
      <c r="AK1" s="796" t="s">
        <v>84</v>
      </c>
      <c r="AL1" s="796"/>
      <c r="AM1" s="544" t="s">
        <v>69</v>
      </c>
      <c r="AN1" s="544" t="s">
        <v>71</v>
      </c>
      <c r="AO1" s="544" t="s">
        <v>70</v>
      </c>
      <c r="AP1" s="544" t="s">
        <v>85</v>
      </c>
      <c r="AQ1" s="796" t="s">
        <v>86</v>
      </c>
      <c r="AR1" s="796"/>
      <c r="AS1" s="544" t="s">
        <v>60</v>
      </c>
      <c r="AT1" s="544" t="s">
        <v>87</v>
      </c>
      <c r="AU1" s="544" t="s">
        <v>88</v>
      </c>
      <c r="AV1" s="544" t="s">
        <v>89</v>
      </c>
      <c r="AW1" s="779" t="s">
        <v>56</v>
      </c>
      <c r="AX1" s="779"/>
      <c r="AY1" s="796" t="s">
        <v>917</v>
      </c>
      <c r="AZ1" s="796"/>
      <c r="BA1" s="795" t="s">
        <v>918</v>
      </c>
      <c r="BB1" s="795"/>
      <c r="BC1" s="115"/>
    </row>
    <row r="2" spans="1:55" s="3" customFormat="1" ht="12.75" customHeight="1" x14ac:dyDescent="0.25">
      <c r="A2" s="777"/>
      <c r="B2" s="779"/>
      <c r="C2" s="779"/>
      <c r="D2" s="779"/>
      <c r="E2" s="779"/>
      <c r="F2" s="779"/>
      <c r="G2" s="780"/>
      <c r="H2" s="790"/>
      <c r="I2" s="780"/>
      <c r="J2" s="793"/>
      <c r="K2" s="525"/>
      <c r="L2" s="544"/>
      <c r="M2" s="796"/>
      <c r="N2" s="796"/>
      <c r="O2" s="544"/>
      <c r="P2" s="544"/>
      <c r="Q2" s="796"/>
      <c r="R2" s="796"/>
      <c r="S2" s="796"/>
      <c r="T2" s="796"/>
      <c r="U2" s="544"/>
      <c r="V2" s="796"/>
      <c r="W2" s="796"/>
      <c r="X2" s="544"/>
      <c r="Y2" s="796"/>
      <c r="Z2" s="796"/>
      <c r="AA2" s="544"/>
      <c r="AB2" s="544"/>
      <c r="AC2" s="544"/>
      <c r="AD2" s="544"/>
      <c r="AE2" s="796"/>
      <c r="AF2" s="796"/>
      <c r="AG2" s="544"/>
      <c r="AH2" s="544"/>
      <c r="AI2" s="544"/>
      <c r="AJ2" s="544"/>
      <c r="AK2" s="796"/>
      <c r="AL2" s="796"/>
      <c r="AM2" s="544"/>
      <c r="AN2" s="544"/>
      <c r="AO2" s="544"/>
      <c r="AP2" s="544"/>
      <c r="AQ2" s="544"/>
      <c r="AR2" s="544"/>
      <c r="AS2" s="544"/>
      <c r="AT2" s="544"/>
      <c r="AU2" s="544"/>
      <c r="AV2" s="544"/>
      <c r="AW2" s="779"/>
      <c r="AX2" s="779"/>
      <c r="AY2" s="544"/>
      <c r="AZ2" s="544"/>
      <c r="BA2" s="544"/>
      <c r="BB2" s="544"/>
      <c r="BC2" s="115"/>
    </row>
    <row r="3" spans="1:55" s="3" customFormat="1" ht="12.75" customHeight="1" x14ac:dyDescent="0.25">
      <c r="A3" s="777"/>
      <c r="B3" s="779" t="s">
        <v>30</v>
      </c>
      <c r="C3" s="779" t="s">
        <v>31</v>
      </c>
      <c r="D3" s="779" t="s">
        <v>90</v>
      </c>
      <c r="E3" s="779" t="s">
        <v>32</v>
      </c>
      <c r="F3" s="779" t="s">
        <v>33</v>
      </c>
      <c r="G3" s="780" t="s">
        <v>34</v>
      </c>
      <c r="H3" s="790" t="s">
        <v>35</v>
      </c>
      <c r="I3" s="780" t="s">
        <v>36</v>
      </c>
      <c r="J3" s="793" t="s">
        <v>37</v>
      </c>
      <c r="K3" s="799">
        <v>45305</v>
      </c>
      <c r="L3" s="796"/>
      <c r="M3" s="796">
        <v>45340</v>
      </c>
      <c r="N3" s="796"/>
      <c r="O3" s="796">
        <v>45346</v>
      </c>
      <c r="P3" s="796"/>
      <c r="Q3" s="796">
        <v>45348</v>
      </c>
      <c r="R3" s="796"/>
      <c r="S3" s="796">
        <v>45347</v>
      </c>
      <c r="T3" s="796"/>
      <c r="U3" s="544">
        <v>45361</v>
      </c>
      <c r="V3" s="796">
        <v>45367</v>
      </c>
      <c r="W3" s="796"/>
      <c r="X3" s="544">
        <v>45368</v>
      </c>
      <c r="Y3" s="796">
        <v>45383</v>
      </c>
      <c r="Z3" s="796"/>
      <c r="AA3" s="544">
        <v>45388</v>
      </c>
      <c r="AB3" s="544">
        <v>45395</v>
      </c>
      <c r="AC3" s="544">
        <v>45403</v>
      </c>
      <c r="AD3" s="544">
        <v>45417</v>
      </c>
      <c r="AE3" s="796">
        <v>45423</v>
      </c>
      <c r="AF3" s="796"/>
      <c r="AG3" s="544">
        <v>45459</v>
      </c>
      <c r="AH3" s="544">
        <v>45473</v>
      </c>
      <c r="AI3" s="544">
        <v>45480</v>
      </c>
      <c r="AJ3" s="544">
        <v>45494</v>
      </c>
      <c r="AK3" s="796">
        <v>45515</v>
      </c>
      <c r="AL3" s="796"/>
      <c r="AM3" s="544">
        <v>45536</v>
      </c>
      <c r="AN3" s="544">
        <v>45542</v>
      </c>
      <c r="AO3" s="544">
        <v>45550</v>
      </c>
      <c r="AP3" s="544">
        <v>45563</v>
      </c>
      <c r="AQ3" s="796">
        <v>45563</v>
      </c>
      <c r="AR3" s="796"/>
      <c r="AS3" s="544">
        <v>45565</v>
      </c>
      <c r="AT3" s="544">
        <v>45575</v>
      </c>
      <c r="AU3" s="544">
        <v>45591</v>
      </c>
      <c r="AV3" s="544">
        <v>45599</v>
      </c>
      <c r="AW3" s="796" t="s">
        <v>91</v>
      </c>
      <c r="AX3" s="796"/>
      <c r="AY3" s="796"/>
      <c r="AZ3" s="796"/>
      <c r="BA3" s="796"/>
      <c r="BB3" s="796"/>
      <c r="BC3" s="115"/>
    </row>
    <row r="4" spans="1:55" s="2" customFormat="1" ht="12.75" customHeight="1" x14ac:dyDescent="0.25">
      <c r="A4" s="777"/>
      <c r="B4" s="779" t="s">
        <v>30</v>
      </c>
      <c r="C4" s="779"/>
      <c r="D4" s="779"/>
      <c r="E4" s="779"/>
      <c r="F4" s="779"/>
      <c r="G4" s="780"/>
      <c r="H4" s="790"/>
      <c r="I4" s="780"/>
      <c r="J4" s="793"/>
      <c r="K4" s="525"/>
      <c r="L4" s="544"/>
      <c r="M4" s="796"/>
      <c r="N4" s="796"/>
      <c r="O4" s="544"/>
      <c r="P4" s="544"/>
      <c r="Q4" s="796"/>
      <c r="R4" s="796"/>
      <c r="S4" s="796"/>
      <c r="T4" s="796"/>
      <c r="U4" s="544"/>
      <c r="V4" s="796"/>
      <c r="W4" s="796"/>
      <c r="X4" s="544"/>
      <c r="Y4" s="544"/>
      <c r="Z4" s="544"/>
      <c r="AA4" s="544"/>
      <c r="AB4" s="544"/>
      <c r="AC4" s="544"/>
      <c r="AD4" s="544"/>
      <c r="AE4" s="796"/>
      <c r="AF4" s="796"/>
      <c r="AG4" s="544"/>
      <c r="AH4" s="544"/>
      <c r="AI4" s="544"/>
      <c r="AJ4" s="544"/>
      <c r="AK4" s="796"/>
      <c r="AL4" s="796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116"/>
      <c r="AX4" s="116"/>
      <c r="AY4" s="544"/>
      <c r="AZ4" s="544"/>
      <c r="BA4" s="519"/>
      <c r="BB4" s="544"/>
      <c r="BC4" s="116"/>
    </row>
    <row r="5" spans="1:55" s="2" customFormat="1" ht="16.2" thickBot="1" x14ac:dyDescent="0.3">
      <c r="A5" s="777"/>
      <c r="B5" s="117"/>
      <c r="C5" s="117"/>
      <c r="D5" s="117"/>
      <c r="E5" s="117"/>
      <c r="F5" s="115"/>
      <c r="G5" s="116"/>
      <c r="H5" s="130" t="s">
        <v>38</v>
      </c>
      <c r="I5" s="131" t="s">
        <v>36</v>
      </c>
      <c r="J5" s="132" t="s">
        <v>39</v>
      </c>
      <c r="K5" s="221" t="s">
        <v>119</v>
      </c>
      <c r="L5" s="581" t="s">
        <v>533</v>
      </c>
      <c r="M5" s="219" t="s">
        <v>119</v>
      </c>
      <c r="N5" s="220" t="s">
        <v>533</v>
      </c>
      <c r="O5" s="221" t="s">
        <v>119</v>
      </c>
      <c r="P5" s="581" t="s">
        <v>533</v>
      </c>
      <c r="Q5" s="581" t="s">
        <v>119</v>
      </c>
      <c r="R5" s="680" t="s">
        <v>533</v>
      </c>
      <c r="S5" s="219" t="s">
        <v>119</v>
      </c>
      <c r="T5" s="340" t="s">
        <v>533</v>
      </c>
      <c r="U5" s="219" t="s">
        <v>781</v>
      </c>
      <c r="V5" s="221" t="s">
        <v>119</v>
      </c>
      <c r="W5" s="581" t="s">
        <v>533</v>
      </c>
      <c r="X5" s="219" t="s">
        <v>119</v>
      </c>
      <c r="Y5" s="221" t="s">
        <v>119</v>
      </c>
      <c r="Z5" s="581" t="s">
        <v>533</v>
      </c>
      <c r="AA5" s="219" t="s">
        <v>119</v>
      </c>
      <c r="AB5" s="221" t="s">
        <v>119</v>
      </c>
      <c r="AC5" s="219" t="s">
        <v>781</v>
      </c>
      <c r="AD5" s="581" t="s">
        <v>533</v>
      </c>
      <c r="AE5" s="219" t="s">
        <v>119</v>
      </c>
      <c r="AF5" s="583" t="s">
        <v>533</v>
      </c>
      <c r="AG5" s="221" t="s">
        <v>119</v>
      </c>
      <c r="AH5" s="219" t="s">
        <v>119</v>
      </c>
      <c r="AI5" s="221" t="s">
        <v>119</v>
      </c>
      <c r="AJ5" s="219" t="s">
        <v>781</v>
      </c>
      <c r="AK5" s="221" t="s">
        <v>119</v>
      </c>
      <c r="AL5" s="680" t="s">
        <v>533</v>
      </c>
      <c r="AM5" s="219" t="s">
        <v>119</v>
      </c>
      <c r="AN5" s="221" t="s">
        <v>119</v>
      </c>
      <c r="AO5" s="219" t="s">
        <v>119</v>
      </c>
      <c r="AP5" s="221" t="s">
        <v>119</v>
      </c>
      <c r="AQ5" s="219" t="s">
        <v>119</v>
      </c>
      <c r="AR5" s="581" t="s">
        <v>533</v>
      </c>
      <c r="AS5" s="221" t="s">
        <v>119</v>
      </c>
      <c r="AT5" s="219" t="s">
        <v>119</v>
      </c>
      <c r="AU5" s="221" t="s">
        <v>119</v>
      </c>
      <c r="AV5" s="219" t="s">
        <v>119</v>
      </c>
      <c r="AW5" s="220" t="s">
        <v>119</v>
      </c>
      <c r="AX5" s="581" t="s">
        <v>533</v>
      </c>
      <c r="AY5" s="221" t="s">
        <v>119</v>
      </c>
      <c r="AZ5" s="581" t="s">
        <v>533</v>
      </c>
      <c r="BA5" s="220" t="s">
        <v>119</v>
      </c>
      <c r="BB5" s="221" t="s">
        <v>533</v>
      </c>
      <c r="BC5" s="116"/>
    </row>
    <row r="6" spans="1:55" s="3" customFormat="1" ht="13.8" x14ac:dyDescent="0.25">
      <c r="A6" s="777"/>
      <c r="B6" s="707" t="s">
        <v>644</v>
      </c>
      <c r="C6" s="708" t="s">
        <v>1266</v>
      </c>
      <c r="D6" s="708" t="s">
        <v>1131</v>
      </c>
      <c r="E6" s="708" t="s">
        <v>813</v>
      </c>
      <c r="F6" s="709">
        <v>45499</v>
      </c>
      <c r="G6" s="710">
        <v>12</v>
      </c>
      <c r="H6" s="725">
        <f t="shared" ref="H6:H16" si="0">COUNTIF(K6:BW6,"&gt;0")</f>
        <v>4</v>
      </c>
      <c r="I6" s="723">
        <f t="shared" ref="I6:I16" si="1">SUM(K6:BW6)</f>
        <v>34</v>
      </c>
      <c r="J6" s="722">
        <f t="shared" ref="J6:J16" si="2">RANK(I6,$I$6:$I$100)</f>
        <v>1</v>
      </c>
      <c r="K6" s="36">
        <f>_xlfn.IFNA(VLOOKUP(CONCATENATE($K$5,$B6,$C6),'ESP1'!$A$6:$M$500,13,FALSE),0)</f>
        <v>0</v>
      </c>
      <c r="L6" s="400">
        <f>_xlfn.IFNA(VLOOKUP(CONCATENATE($L$5,$B6,$C6),'ESP1'!$A$6:$M$500,13,FALSE),0)</f>
        <v>0</v>
      </c>
      <c r="M6" s="400">
        <f>_xlfn.IFNA(VLOOKUP(CONCATENATE($M$5,$B6,$C6),[1]CAPE!$A$6:$M$500,13,FALSE),0)</f>
        <v>0</v>
      </c>
      <c r="N6" s="403">
        <f>_xlfn.IFNA(VLOOKUP(CONCATENATE($N$5,$B6,$C6),CAPE!$A$6:$M$500,13,FALSE),0)</f>
        <v>0</v>
      </c>
      <c r="O6" s="36">
        <f>_xlfn.IFNA(VLOOKUP(CONCATENATE($O$5,$B6,$C6),'SER1'!$A$6:$M$500,13,FALSE),0)</f>
        <v>0</v>
      </c>
      <c r="P6" s="36">
        <f>_xlfn.IFNA(VLOOKUP(CONCATENATE($P$5,$B6,$C6),'SER1'!$A$6:$M$500,13,FALSE),0)</f>
        <v>6</v>
      </c>
      <c r="Q6" s="400">
        <f>_xlfn.IFNA(VLOOKUP(CONCATENATE($Q$5,$B6,$C6),BAL!$A$6:$M$500,13,FALSE),0)</f>
        <v>0</v>
      </c>
      <c r="R6" s="403">
        <f>_xlfn.IFNA(VLOOKUP(CONCATENATE($R$5,$B6,$C6),BAL!$A$6:$M$500,13,FALSE),0)</f>
        <v>0</v>
      </c>
      <c r="S6" s="36">
        <f>_xlfn.IFNA(VLOOKUP(CONCATENATE($S$5,$B6,$C6),'MUR1'!$A$6:$M$500,13,FALSE),0)</f>
        <v>0</v>
      </c>
      <c r="T6" s="38">
        <f>_xlfn.IFNA(VLOOKUP(CONCATENATE($T$5,$B6,$C6),'MUR1'!$A$6:$M$500,13,FALSE),0)</f>
        <v>0</v>
      </c>
      <c r="U6" s="36">
        <f>_xlfn.IFNA(VLOOKUP(CONCATENATE($U$5,$B6,$C6),'OG1'!$A$6:$M$500,13,FALSE),0)</f>
        <v>0</v>
      </c>
      <c r="V6" s="36">
        <f>_xlfn.IFNA(VLOOKUP(CONCATENATE($V$5,$B6,$C6),'DRY1'!$A$6:$M$500,13,FALSE),0)</f>
        <v>0</v>
      </c>
      <c r="W6" s="400">
        <f>_xlfn.IFNA(VLOOKUP(CONCATENATE($W$5,$B6,$C6),'DRY1'!$A$6:$M$500,13,FALSE),0)</f>
        <v>0</v>
      </c>
      <c r="X6" s="400">
        <f>_xlfn.IFNA(VLOOKUP(CONCATENATE($X$5,$B6,$C6),'HOR1'!$A$6:$M$100,13,FALSE),0)</f>
        <v>0</v>
      </c>
      <c r="Y6" s="36">
        <f>_xlfn.IFNA(VLOOKUP(CONCATENATE($Y$5,$B6,$C6),'SER2'!$A$6:$M$534,13,FALSE),0)</f>
        <v>0</v>
      </c>
      <c r="Z6" s="403">
        <f>_xlfn.IFNA(VLOOKUP(CONCATENATE($Z$5,$B6,$C6),'SER2'!$A$6:$M$534,13,FALSE),0)</f>
        <v>7</v>
      </c>
      <c r="AA6" s="38">
        <f>_xlfn.IFNA(VLOOKUP(CONCATENATE($AA$5,$B6,$C6),'DAR1'!$A$6:$M$500,13,FALSE),0)</f>
        <v>0</v>
      </c>
      <c r="AB6" s="36">
        <f>_xlfn.IFNA(VLOOKUP(CONCATENATE($AB$5,$B6,$C6),BEV!$A$6:$M$500,13,FALSE),0)</f>
        <v>0</v>
      </c>
      <c r="AC6" s="400">
        <f>_xlfn.IFNA(VLOOKUP(CONCATENATE($AC$5,$B6,$C6),'OG2'!$A$6:$M$500,13,FALSE),0)</f>
        <v>0</v>
      </c>
      <c r="AD6" s="400">
        <f>_xlfn.IFNA(VLOOKUP(CONCATENATE($AD$5,$B6,$C6),'LOG1'!$A$6:$M$500,13,FALSE),0)</f>
        <v>0</v>
      </c>
      <c r="AE6" s="36">
        <f>_xlfn.IFNA(VLOOKUP(CONCATENATE($AE$5,$B6,$C6),'DRY2'!$A$6:$M$500,13,FALSE),0)</f>
        <v>0</v>
      </c>
      <c r="AF6" s="38">
        <f>_xlfn.IFNA(VLOOKUP(CONCATENATE($AF$5,$B6,$C6),'DRY2'!$A$6:$M$500,13,FALSE),0)</f>
        <v>0</v>
      </c>
      <c r="AG6" s="36">
        <f>_xlfn.IFNA(VLOOKUP(CONCATENATE($AG$5,$B6,$C6),'CAP2'!$A$6:$M$500,13,FALSE),0)</f>
        <v>0</v>
      </c>
      <c r="AH6" s="36">
        <f>_xlfn.IFNA(VLOOKUP(CONCATENATE($AH$5,$B6,$C6),'ESP2'!$A$6:$M$500,13,FALSE),0)</f>
        <v>0</v>
      </c>
      <c r="AI6" s="36">
        <f>_xlfn.IFNA(VLOOKUP(CONCATENATE($AI$5,$B6,$C6),MR!$A$6:$M$468,13,FALSE),0)</f>
        <v>0</v>
      </c>
      <c r="AJ6" s="36">
        <f>_xlfn.IFNA(VLOOKUP(CONCATENATE($AJ$5,$B6,$C6),'OG3'!$A$6:$M$500,13,FALSE),0)</f>
        <v>7</v>
      </c>
      <c r="AK6" s="36">
        <f>_xlfn.IFNA(VLOOKUP(CONCATENATE($AK$5,$B6,$C6),WEST!$A$6:$M$500,13,FALSE),0)</f>
        <v>0</v>
      </c>
      <c r="AL6" s="403">
        <f>_xlfn.IFNA(VLOOKUP(CONCATENATE($AL$5,$B6,$C6),WEST!$A$6:$M$500,13,FALSE),0)</f>
        <v>0</v>
      </c>
      <c r="AM6" s="36">
        <f>_xlfn.IFNA(VLOOKUP(CONCATENATE($AM$5,$B6,$C6),'SER3'!$A$6:$M$500,13,FALSE),0)</f>
        <v>0</v>
      </c>
      <c r="AN6" s="36">
        <f>_xlfn.IFNA(VLOOKUP(CONCATENATE($AN$5,$B6,$C6),[4]DARD2!$A$6:$M$500,13,FALSE),0)</f>
        <v>0</v>
      </c>
      <c r="AO6" s="36">
        <f>_xlfn.IFNA(VLOOKUP(CONCATENATE($AO$5,$B6,$C6),'MUR2'!$A$6:$M$500,13,FALSE),0)</f>
        <v>0</v>
      </c>
      <c r="AP6" s="36">
        <f>_xlfn.IFNA(VLOOKUP(CONCATENATE($AP$5,$B6,$C6),RAS!$A$7:$M$501,13,FALSE),0)</f>
        <v>0</v>
      </c>
      <c r="AQ6" s="400">
        <f>_xlfn.IFNA(VLOOKUP(CONCATENATE($AQ$5,$B6,$C6),'ESP3'!$A$6:$M$500,13,FALSE),0)</f>
        <v>0</v>
      </c>
      <c r="AR6" s="400">
        <f>_xlfn.IFNA(VLOOKUP(CONCATENATE($AR$5,$B6,$C6),'ESP3'!$A$6:$M$500,13,FALSE),0)</f>
        <v>0</v>
      </c>
      <c r="AS6" s="36">
        <f>_xlfn.IFNA(VLOOKUP(CONCATENATE($AS$5,$B6,$C6),FEST!$A$6:$M$500,13,FALSE),0)</f>
        <v>0</v>
      </c>
      <c r="AT6" s="36"/>
      <c r="AU6" s="36"/>
      <c r="AV6" s="400"/>
      <c r="AW6" s="611">
        <f>_xlfn.IFNA(VLOOKUP(CONCATENATE($AW$5,$B6,$C6),SC!$A$6:$M$500,13,FALSE),0)</f>
        <v>14</v>
      </c>
      <c r="AX6" s="611">
        <f>_xlfn.IFNA(VLOOKUP(CONCATENATE($AX$5,$B6,$C6),SC!$A$6:$M$500,13,FALSE),0)</f>
        <v>0</v>
      </c>
      <c r="AY6" s="608">
        <f>_xlfn.IFNA(VLOOKUP(CONCATENATE($AY$5,$B6,$C6),SCSAT!$A$6:$M$528,13,FALSE),0)</f>
        <v>0</v>
      </c>
      <c r="AZ6" s="608">
        <f>_xlfn.IFNA(VLOOKUP(CONCATENATE($AZ$5,$B6,$C6),SCSAT!$A$6:$M$528,13,FALSE),0)</f>
        <v>0</v>
      </c>
      <c r="BA6" s="608">
        <f>_xlfn.IFNA(VLOOKUP(CONCATENATE($BA$5,$B6,$C6),SCSUN!$A$6:$M$500,13,FALSE),0)</f>
        <v>0</v>
      </c>
      <c r="BB6" s="661">
        <f>_xlfn.IFNA(VLOOKUP(CONCATENATE($BB$5,$B6,$C6),SCSUN!$A$6:$M$500,13,FALSE),0)</f>
        <v>0</v>
      </c>
      <c r="BC6" s="115"/>
    </row>
    <row r="7" spans="1:55" s="3" customFormat="1" ht="13.8" x14ac:dyDescent="0.25">
      <c r="A7" s="777"/>
      <c r="B7" s="713" t="s">
        <v>116</v>
      </c>
      <c r="C7" s="714" t="s">
        <v>117</v>
      </c>
      <c r="D7" s="714"/>
      <c r="E7" s="714" t="s">
        <v>163</v>
      </c>
      <c r="F7" s="715">
        <v>45490</v>
      </c>
      <c r="G7" s="724">
        <v>13</v>
      </c>
      <c r="H7" s="717">
        <f t="shared" si="0"/>
        <v>2</v>
      </c>
      <c r="I7" s="718">
        <f t="shared" si="1"/>
        <v>24</v>
      </c>
      <c r="J7" s="726">
        <f t="shared" si="2"/>
        <v>2</v>
      </c>
      <c r="K7" s="38">
        <f>_xlfn.IFNA(VLOOKUP(CONCATENATE($K$5,$B7,$C7),'ESP1'!$A$6:$M$500,13,FALSE),0)</f>
        <v>0</v>
      </c>
      <c r="L7" s="38">
        <f>_xlfn.IFNA(VLOOKUP(CONCATENATE($L$5,$B7,$C7),'ESP1'!$A$6:$M$500,13,FALSE),0)</f>
        <v>0</v>
      </c>
      <c r="M7" s="38">
        <f>_xlfn.IFNA(VLOOKUP(CONCATENATE($M$5,$B7,$C7),[1]CAPE!$A$6:$M$500,13,FALSE),0)</f>
        <v>0</v>
      </c>
      <c r="N7" s="38">
        <f>_xlfn.IFNA(VLOOKUP(CONCATENATE($N$5,$B7,$C7),CAPE!$A$6:$M$500,13,FALSE),0)</f>
        <v>0</v>
      </c>
      <c r="O7" s="38">
        <f>_xlfn.IFNA(VLOOKUP(CONCATENATE($O$5,$B7,$C7),'SER1'!$A$6:$M$500,13,FALSE),0)</f>
        <v>0</v>
      </c>
      <c r="P7" s="38">
        <f>_xlfn.IFNA(VLOOKUP(CONCATENATE($P$5,$B7,$C7),'SER1'!$A$6:$M$500,13,FALSE),0)</f>
        <v>0</v>
      </c>
      <c r="Q7" s="38">
        <f>_xlfn.IFNA(VLOOKUP(CONCATENATE($Q$5,$B7,$C7),BAL!$A$6:$M$500,13,FALSE),0)</f>
        <v>0</v>
      </c>
      <c r="R7" s="38">
        <f>_xlfn.IFNA(VLOOKUP(CONCATENATE($R$5,$B7,$C7),BAL!$A$6:$M$500,13,FALSE),0)</f>
        <v>0</v>
      </c>
      <c r="S7" s="38">
        <f>_xlfn.IFNA(VLOOKUP(CONCATENATE($S$5,$B7,$C7),'MUR1'!$A$6:$M$500,13,FALSE),0)</f>
        <v>0</v>
      </c>
      <c r="T7" s="38">
        <f>_xlfn.IFNA(VLOOKUP(CONCATENATE($T$5,$B7,$C7),'MUR1'!$A$6:$M$500,13,FALSE),0)</f>
        <v>0</v>
      </c>
      <c r="U7" s="38">
        <f>_xlfn.IFNA(VLOOKUP(CONCATENATE($U$5,$B7,$C7),'OG1'!$A$6:$M$500,13,FALSE),0)</f>
        <v>0</v>
      </c>
      <c r="V7" s="38">
        <f>_xlfn.IFNA(VLOOKUP(CONCATENATE($V$5,$B7,$C7),'DRY1'!$A$6:$M$500,13,FALSE),0)</f>
        <v>0</v>
      </c>
      <c r="W7" s="38">
        <f>_xlfn.IFNA(VLOOKUP(CONCATENATE($W$5,$B7,$C7),'DRY1'!$A$6:$M$500,13,FALSE),0)</f>
        <v>0</v>
      </c>
      <c r="X7" s="38">
        <f>_xlfn.IFNA(VLOOKUP(CONCATENATE($X$5,$B7,$C7),'HOR1'!$A$6:$M$100,13,FALSE),0)</f>
        <v>0</v>
      </c>
      <c r="Y7" s="38">
        <f>_xlfn.IFNA(VLOOKUP(CONCATENATE($Y$5,$B7,$C7),'SER2'!$A$6:$M$534,13,FALSE),0)</f>
        <v>0</v>
      </c>
      <c r="Z7" s="403">
        <f>_xlfn.IFNA(VLOOKUP(CONCATENATE($Z$5,$B7,$C7),'SER2'!$A$6:$M$534,13,FALSE),0)</f>
        <v>0</v>
      </c>
      <c r="AA7" s="38">
        <f>_xlfn.IFNA(VLOOKUP(CONCATENATE($AA$5,$B7,$C7),'DAR1'!$A$6:$M$500,13,FALSE),0)</f>
        <v>0</v>
      </c>
      <c r="AB7" s="38">
        <f>_xlfn.IFNA(VLOOKUP(CONCATENATE($AB$5,$B7,$C7),BEV!$A$6:$M$500,13,FALSE),0)</f>
        <v>0</v>
      </c>
      <c r="AC7" s="38">
        <f>_xlfn.IFNA(VLOOKUP(CONCATENATE($AC$5,$B7,$C7),'OG2'!$A$6:$M$500,13,FALSE),0)</f>
        <v>0</v>
      </c>
      <c r="AD7" s="38">
        <f>_xlfn.IFNA(VLOOKUP(CONCATENATE($AD$5,$B7,$C7),'LOG1'!$A$6:$M$500,13,FALSE),0)</f>
        <v>0</v>
      </c>
      <c r="AE7" s="38">
        <f>_xlfn.IFNA(VLOOKUP(CONCATENATE($AE$5,$B7,$C7),'DRY2'!$A$6:$M$500,13,FALSE),0)</f>
        <v>0</v>
      </c>
      <c r="AF7" s="38">
        <f>_xlfn.IFNA(VLOOKUP(CONCATENATE($AF$5,$B7,$C7),'DRY2'!$A$6:$M$500,13,FALSE),0)</f>
        <v>0</v>
      </c>
      <c r="AG7" s="38">
        <f>_xlfn.IFNA(VLOOKUP(CONCATENATE($AG$5,$B7,$C7),'CAP2'!$A$6:$M$500,13,FALSE),0)</f>
        <v>0</v>
      </c>
      <c r="AH7" s="38">
        <f>_xlfn.IFNA(VLOOKUP(CONCATENATE($AH$5,$B7,$C7),'ESP2'!$A$6:$M$500,13,FALSE),0)</f>
        <v>0</v>
      </c>
      <c r="AI7" s="38">
        <f>_xlfn.IFNA(VLOOKUP(CONCATENATE($AI$5,$B7,$C7),MR!$A$6:$M$468,13,FALSE),0)</f>
        <v>0</v>
      </c>
      <c r="AJ7" s="38">
        <f>_xlfn.IFNA(VLOOKUP(CONCATENATE($AJ$5,$B7,$C7),'OG3'!$A$6:$M$500,13,FALSE),0)</f>
        <v>0</v>
      </c>
      <c r="AK7" s="38">
        <f>_xlfn.IFNA(VLOOKUP(CONCATENATE($AK$5,$B7,$C7),WEST!$A$6:$M$500,13,FALSE),0)</f>
        <v>0</v>
      </c>
      <c r="AL7" s="38">
        <f>_xlfn.IFNA(VLOOKUP(CONCATENATE($AL$5,$B7,$C7),WEST!$A$6:$M$500,13,FALSE),0)</f>
        <v>0</v>
      </c>
      <c r="AM7" s="38">
        <f>_xlfn.IFNA(VLOOKUP(CONCATENATE($AM$5,$B7,$C7),'SER3'!$A$6:$M$500,13,FALSE),0)</f>
        <v>0</v>
      </c>
      <c r="AN7" s="38">
        <f>_xlfn.IFNA(VLOOKUP(CONCATENATE($AN$5,$B7,$C7),[4]DARD2!$A$6:$M$500,13,FALSE),0)</f>
        <v>0</v>
      </c>
      <c r="AO7" s="38">
        <f>_xlfn.IFNA(VLOOKUP(CONCATENATE($AO$5,$B7,$C7),'MUR2'!$A$6:$M$500,13,FALSE),0)</f>
        <v>0</v>
      </c>
      <c r="AP7" s="38">
        <f>_xlfn.IFNA(VLOOKUP(CONCATENATE($AP$5,$B7,$C7),RAS!$A$7:$M$501,13,FALSE),0)</f>
        <v>0</v>
      </c>
      <c r="AQ7" s="38">
        <f>_xlfn.IFNA(VLOOKUP(CONCATENATE($AQ$5,$B7,$C7),'ESP3'!$A$6:$M$500,13,FALSE),0)</f>
        <v>0</v>
      </c>
      <c r="AR7" s="38">
        <f>_xlfn.IFNA(VLOOKUP(CONCATENATE($AR$5,$B7,$C7),'ESP3'!$A$6:$M$500,13,FALSE),0)</f>
        <v>0</v>
      </c>
      <c r="AS7" s="38">
        <f>_xlfn.IFNA(VLOOKUP(CONCATENATE($AS$5,$B7,$C7),FEST!$A$6:$M$500,13,FALSE),0)</f>
        <v>0</v>
      </c>
      <c r="AT7" s="38"/>
      <c r="AU7" s="38"/>
      <c r="AV7" s="38"/>
      <c r="AW7" s="608">
        <f>_xlfn.IFNA(VLOOKUP(CONCATENATE($AW$5,$B7,$C7),SC!$A$6:$M$500,13,FALSE),0)</f>
        <v>0</v>
      </c>
      <c r="AX7" s="611">
        <f>_xlfn.IFNA(VLOOKUP(CONCATENATE($AX$5,$B7,$C7),SC!$A$6:$M$500,13,FALSE),0)</f>
        <v>0</v>
      </c>
      <c r="AY7" s="608">
        <f>_xlfn.IFNA(VLOOKUP(CONCATENATE($AY$5,$B7,$C7),SCSAT!$A$6:$M$528,13,FALSE),0)</f>
        <v>14</v>
      </c>
      <c r="AZ7" s="608">
        <f>_xlfn.IFNA(VLOOKUP(CONCATENATE($AZ$5,$B7,$C7),SCSAT!$A$6:$M$528,13,FALSE),0)</f>
        <v>0</v>
      </c>
      <c r="BA7" s="608">
        <f>_xlfn.IFNA(VLOOKUP(CONCATENATE($BA$5,$B7,$C7),SCSUN!$A$6:$M$500,13,FALSE),0)</f>
        <v>10</v>
      </c>
      <c r="BB7" s="608">
        <f>_xlfn.IFNA(VLOOKUP(CONCATENATE($BB$5,$B7,$C7),SCSUN!$A$6:$M$500,13,FALSE),0)</f>
        <v>0</v>
      </c>
      <c r="BC7" s="115"/>
    </row>
    <row r="8" spans="1:55" s="3" customFormat="1" ht="13.8" x14ac:dyDescent="0.25">
      <c r="A8" s="777"/>
      <c r="B8" s="713" t="s">
        <v>116</v>
      </c>
      <c r="C8" s="720" t="s">
        <v>166</v>
      </c>
      <c r="D8" s="720"/>
      <c r="E8" s="720" t="s">
        <v>163</v>
      </c>
      <c r="F8" s="721">
        <v>45490</v>
      </c>
      <c r="G8" s="726">
        <v>13</v>
      </c>
      <c r="H8" s="717">
        <f t="shared" si="0"/>
        <v>2</v>
      </c>
      <c r="I8" s="718">
        <f t="shared" si="1"/>
        <v>22</v>
      </c>
      <c r="J8" s="726">
        <f t="shared" si="2"/>
        <v>3</v>
      </c>
      <c r="K8" s="38">
        <f>_xlfn.IFNA(VLOOKUP(CONCATENATE($K$5,$B8,$C8),'ESP1'!$A$6:$M$500,13,FALSE),0)</f>
        <v>0</v>
      </c>
      <c r="L8" s="38">
        <f>_xlfn.IFNA(VLOOKUP(CONCATENATE($L$5,$B8,$C8),'ESP1'!$A$6:$M$500,13,FALSE),0)</f>
        <v>0</v>
      </c>
      <c r="M8" s="38">
        <f>_xlfn.IFNA(VLOOKUP(CONCATENATE($M$5,$B8,$C8),[1]CAPE!$A$6:$M$500,13,FALSE),0)</f>
        <v>0</v>
      </c>
      <c r="N8" s="38">
        <f>_xlfn.IFNA(VLOOKUP(CONCATENATE($N$5,$B8,$C8),CAPE!$A$6:$M$500,13,FALSE),0)</f>
        <v>0</v>
      </c>
      <c r="O8" s="38">
        <f>_xlfn.IFNA(VLOOKUP(CONCATENATE($O$5,$B8,$C8),'SER1'!$A$6:$M$500,13,FALSE),0)</f>
        <v>0</v>
      </c>
      <c r="P8" s="38">
        <f>_xlfn.IFNA(VLOOKUP(CONCATENATE($P$5,$B8,$C8),'SER1'!$A$6:$M$500,13,FALSE),0)</f>
        <v>0</v>
      </c>
      <c r="Q8" s="38">
        <f>_xlfn.IFNA(VLOOKUP(CONCATENATE($Q$5,$B8,$C8),BAL!$A$6:$M$500,13,FALSE),0)</f>
        <v>0</v>
      </c>
      <c r="R8" s="38">
        <f>_xlfn.IFNA(VLOOKUP(CONCATENATE($R$5,$B8,$C8),BAL!$A$6:$M$500,13,FALSE),0)</f>
        <v>0</v>
      </c>
      <c r="S8" s="38">
        <f>_xlfn.IFNA(VLOOKUP(CONCATENATE($S$5,$B8,$C8),'MUR1'!$A$6:$M$500,13,FALSE),0)</f>
        <v>0</v>
      </c>
      <c r="T8" s="38">
        <f>_xlfn.IFNA(VLOOKUP(CONCATENATE($T$5,$B8,$C8),'MUR1'!$A$6:$M$500,13,FALSE),0)</f>
        <v>0</v>
      </c>
      <c r="U8" s="38">
        <f>_xlfn.IFNA(VLOOKUP(CONCATENATE($U$5,$B8,$C8),'OG1'!$A$6:$M$500,13,FALSE),0)</f>
        <v>0</v>
      </c>
      <c r="V8" s="38">
        <f>_xlfn.IFNA(VLOOKUP(CONCATENATE($V$5,$B8,$C8),'DRY1'!$A$6:$M$500,13,FALSE),0)</f>
        <v>0</v>
      </c>
      <c r="W8" s="38">
        <f>_xlfn.IFNA(VLOOKUP(CONCATENATE($W$5,$B8,$C8),'DRY1'!$A$6:$M$500,13,FALSE),0)</f>
        <v>0</v>
      </c>
      <c r="X8" s="38">
        <f>_xlfn.IFNA(VLOOKUP(CONCATENATE($X$5,$B8,$C8),'HOR1'!$A$6:$M$100,13,FALSE),0)</f>
        <v>0</v>
      </c>
      <c r="Y8" s="38">
        <f>_xlfn.IFNA(VLOOKUP(CONCATENATE($Y$5,$B8,$C8),'SER2'!$A$6:$M$534,13,FALSE),0)</f>
        <v>0</v>
      </c>
      <c r="Z8" s="403">
        <f>_xlfn.IFNA(VLOOKUP(CONCATENATE($Z$5,$B8,$C8),'SER2'!$A$6:$M$534,13,FALSE),0)</f>
        <v>0</v>
      </c>
      <c r="AA8" s="38">
        <f>_xlfn.IFNA(VLOOKUP(CONCATENATE($AA$5,$B8,$C8),'DAR1'!$A$6:$M$500,13,FALSE),0)</f>
        <v>0</v>
      </c>
      <c r="AB8" s="38">
        <f>_xlfn.IFNA(VLOOKUP(CONCATENATE($AB$5,$B8,$C8),BEV!$A$6:$M$500,13,FALSE),0)</f>
        <v>0</v>
      </c>
      <c r="AC8" s="38">
        <f>_xlfn.IFNA(VLOOKUP(CONCATENATE($AC$5,$B8,$C8),'OG2'!$A$6:$M$500,13,FALSE),0)</f>
        <v>0</v>
      </c>
      <c r="AD8" s="38">
        <f>_xlfn.IFNA(VLOOKUP(CONCATENATE($AD$5,$B8,$C8),'LOG1'!$A$6:$M$500,13,FALSE),0)</f>
        <v>0</v>
      </c>
      <c r="AE8" s="38">
        <f>_xlfn.IFNA(VLOOKUP(CONCATENATE($AE$5,$B8,$C8),'DRY2'!$A$6:$M$500,13,FALSE),0)</f>
        <v>0</v>
      </c>
      <c r="AF8" s="38">
        <f>_xlfn.IFNA(VLOOKUP(CONCATENATE($AF$5,$B8,$C8),'DRY2'!$A$6:$M$500,13,FALSE),0)</f>
        <v>0</v>
      </c>
      <c r="AG8" s="38">
        <f>_xlfn.IFNA(VLOOKUP(CONCATENATE($AG$5,$B8,$C8),'CAP2'!$A$6:$M$500,13,FALSE),0)</f>
        <v>0</v>
      </c>
      <c r="AH8" s="38">
        <f>_xlfn.IFNA(VLOOKUP(CONCATENATE($AH$5,$B8,$C8),'ESP2'!$A$6:$M$500,13,FALSE),0)</f>
        <v>0</v>
      </c>
      <c r="AI8" s="38">
        <f>_xlfn.IFNA(VLOOKUP(CONCATENATE($AI$5,$B8,$C8),MR!$A$6:$M$468,13,FALSE),0)</f>
        <v>0</v>
      </c>
      <c r="AJ8" s="38">
        <f>_xlfn.IFNA(VLOOKUP(CONCATENATE($AJ$5,$B8,$C8),'OG3'!$A$6:$M$500,13,FALSE),0)</f>
        <v>0</v>
      </c>
      <c r="AK8" s="38">
        <f>_xlfn.IFNA(VLOOKUP(CONCATENATE($AK$5,$B8,$C8),WEST!$A$6:$M$500,13,FALSE),0)</f>
        <v>0</v>
      </c>
      <c r="AL8" s="38">
        <f>_xlfn.IFNA(VLOOKUP(CONCATENATE($AL$5,$B8,$C8),WEST!$A$6:$M$500,13,FALSE),0)</f>
        <v>0</v>
      </c>
      <c r="AM8" s="38">
        <f>_xlfn.IFNA(VLOOKUP(CONCATENATE($AM$5,$B8,$C8),'SER3'!$A$6:$M$500,13,FALSE),0)</f>
        <v>0</v>
      </c>
      <c r="AN8" s="38">
        <f>_xlfn.IFNA(VLOOKUP(CONCATENATE($AN$5,$B8,$C8),[4]DARD2!$A$6:$M$500,13,FALSE),0)</f>
        <v>0</v>
      </c>
      <c r="AO8" s="38">
        <f>_xlfn.IFNA(VLOOKUP(CONCATENATE($AO$5,$B8,$C8),'MUR2'!$A$6:$M$500,13,FALSE),0)</f>
        <v>0</v>
      </c>
      <c r="AP8" s="38">
        <f>_xlfn.IFNA(VLOOKUP(CONCATENATE($AP$5,$B8,$C8),RAS!$A$7:$M$501,13,FALSE),0)</f>
        <v>0</v>
      </c>
      <c r="AQ8" s="38">
        <f>_xlfn.IFNA(VLOOKUP(CONCATENATE($AQ$5,$B8,$C8),'ESP3'!$A$6:$M$500,13,FALSE),0)</f>
        <v>0</v>
      </c>
      <c r="AR8" s="38">
        <f>_xlfn.IFNA(VLOOKUP(CONCATENATE($AR$5,$B8,$C8),'ESP3'!$A$6:$M$500,13,FALSE),0)</f>
        <v>0</v>
      </c>
      <c r="AS8" s="38">
        <f>_xlfn.IFNA(VLOOKUP(CONCATENATE($AS$5,$B8,$C8),FEST!$A$6:$M$500,13,FALSE),0)</f>
        <v>0</v>
      </c>
      <c r="AT8" s="38"/>
      <c r="AU8" s="38"/>
      <c r="AV8" s="38"/>
      <c r="AW8" s="608">
        <f>_xlfn.IFNA(VLOOKUP(CONCATENATE($AW$5,$B8,$C8),SC!$A$6:$M$500,13,FALSE),0)</f>
        <v>0</v>
      </c>
      <c r="AX8" s="611">
        <f>_xlfn.IFNA(VLOOKUP(CONCATENATE($AX$5,$B8,$C8),SC!$A$6:$M$500,13,FALSE),0)</f>
        <v>0</v>
      </c>
      <c r="AY8" s="608">
        <f>_xlfn.IFNA(VLOOKUP(CONCATENATE($AY$5,$B8,$C8),SCSAT!$A$6:$M$528,13,FALSE),0)</f>
        <v>14</v>
      </c>
      <c r="AZ8" s="608">
        <f>_xlfn.IFNA(VLOOKUP(CONCATENATE($AZ$5,$B8,$C8),SCSAT!$A$6:$M$528,13,FALSE),0)</f>
        <v>0</v>
      </c>
      <c r="BA8" s="608">
        <f>_xlfn.IFNA(VLOOKUP(CONCATENATE($BA$5,$B8,$C8),SCSUN!$A$6:$M$500,13,FALSE),0)</f>
        <v>8</v>
      </c>
      <c r="BB8" s="608">
        <f>_xlfn.IFNA(VLOOKUP(CONCATENATE($BB$5,$B8,$C8),SCSUN!$A$6:$M$500,13,FALSE),0)</f>
        <v>0</v>
      </c>
      <c r="BC8" s="115"/>
    </row>
    <row r="9" spans="1:55" s="3" customFormat="1" ht="13.8" x14ac:dyDescent="0.25">
      <c r="A9" s="777"/>
      <c r="B9" s="713" t="s">
        <v>113</v>
      </c>
      <c r="C9" s="720" t="s">
        <v>114</v>
      </c>
      <c r="D9" s="720"/>
      <c r="E9" s="720" t="s">
        <v>115</v>
      </c>
      <c r="F9" s="721">
        <v>45380</v>
      </c>
      <c r="G9" s="726">
        <v>12</v>
      </c>
      <c r="H9" s="717">
        <f t="shared" si="0"/>
        <v>2</v>
      </c>
      <c r="I9" s="718">
        <f t="shared" si="1"/>
        <v>21</v>
      </c>
      <c r="J9" s="726">
        <f t="shared" si="2"/>
        <v>4</v>
      </c>
      <c r="K9" s="38">
        <f>_xlfn.IFNA(VLOOKUP(CONCATENATE($K$5,$B9,$C9),'ESP1'!$A$6:$M$500,13,FALSE),0)</f>
        <v>0</v>
      </c>
      <c r="L9" s="38">
        <f>_xlfn.IFNA(VLOOKUP(CONCATENATE($L$5,$B9,$C9),'ESP1'!$A$6:$M$500,13,FALSE),0)</f>
        <v>0</v>
      </c>
      <c r="M9" s="38">
        <f>_xlfn.IFNA(VLOOKUP(CONCATENATE($M$5,$B9,$C9),[1]CAPE!$A$6:$M$500,13,FALSE),0)</f>
        <v>0</v>
      </c>
      <c r="N9" s="38">
        <f>_xlfn.IFNA(VLOOKUP(CONCATENATE($N$5,$B9,$C9),CAPE!$A$6:$M$500,13,FALSE),0)</f>
        <v>0</v>
      </c>
      <c r="O9" s="38">
        <f>_xlfn.IFNA(VLOOKUP(CONCATENATE($O$5,$B9,$C9),'SER1'!$A$6:$M$500,13,FALSE),0)</f>
        <v>0</v>
      </c>
      <c r="P9" s="38">
        <f>_xlfn.IFNA(VLOOKUP(CONCATENATE($P$5,$B9,$C9),'SER1'!$A$6:$M$500,13,FALSE),0)</f>
        <v>7</v>
      </c>
      <c r="Q9" s="38">
        <f>_xlfn.IFNA(VLOOKUP(CONCATENATE($Q$5,$B9,$C9),BAL!$A$6:$M$500,13,FALSE),0)</f>
        <v>0</v>
      </c>
      <c r="R9" s="38">
        <f>_xlfn.IFNA(VLOOKUP(CONCATENATE($R$5,$B9,$C9),BAL!$A$6:$M$500,13,FALSE),0)</f>
        <v>0</v>
      </c>
      <c r="S9" s="38">
        <f>_xlfn.IFNA(VLOOKUP(CONCATENATE($S$5,$B9,$C9),'MUR1'!$A$6:$M$500,13,FALSE),0)</f>
        <v>0</v>
      </c>
      <c r="T9" s="38">
        <f>_xlfn.IFNA(VLOOKUP(CONCATENATE($T$5,$B9,$C9),'MUR1'!$A$6:$M$500,13,FALSE),0)</f>
        <v>0</v>
      </c>
      <c r="U9" s="38">
        <f>_xlfn.IFNA(VLOOKUP(CONCATENATE($U$5,$B9,$C9),'OG1'!$A$6:$M$500,13,FALSE),0)</f>
        <v>0</v>
      </c>
      <c r="V9" s="38">
        <f>_xlfn.IFNA(VLOOKUP(CONCATENATE($V$5,$B9,$C9),'DRY1'!$A$6:$M$500,13,FALSE),0)</f>
        <v>0</v>
      </c>
      <c r="W9" s="38">
        <f>_xlfn.IFNA(VLOOKUP(CONCATENATE($W$5,$B9,$C9),'DRY1'!$A$6:$M$500,13,FALSE),0)</f>
        <v>0</v>
      </c>
      <c r="X9" s="38">
        <f>_xlfn.IFNA(VLOOKUP(CONCATENATE($X$5,$B9,$C9),'HOR1'!$A$6:$M$100,13,FALSE),0)</f>
        <v>0</v>
      </c>
      <c r="Y9" s="38">
        <f>_xlfn.IFNA(VLOOKUP(CONCATENATE($Y$5,$B9,$C9),'SER2'!$A$6:$M$534,13,FALSE),0)</f>
        <v>0</v>
      </c>
      <c r="Z9" s="403">
        <f>_xlfn.IFNA(VLOOKUP(CONCATENATE($Z$5,$B9,$C9),'SER2'!$A$6:$M$534,13,FALSE),0)</f>
        <v>0</v>
      </c>
      <c r="AA9" s="38">
        <f>_xlfn.IFNA(VLOOKUP(CONCATENATE($AA$5,$B9,$C9),'DAR1'!$A$6:$M$500,13,FALSE),0)</f>
        <v>0</v>
      </c>
      <c r="AB9" s="38">
        <f>_xlfn.IFNA(VLOOKUP(CONCATENATE($AB$5,$B9,$C9),BEV!$A$6:$M$500,13,FALSE),0)</f>
        <v>0</v>
      </c>
      <c r="AC9" s="38">
        <f>_xlfn.IFNA(VLOOKUP(CONCATENATE($AC$5,$B9,$C9),'OG2'!$A$6:$M$500,13,FALSE),0)</f>
        <v>0</v>
      </c>
      <c r="AD9" s="38">
        <f>_xlfn.IFNA(VLOOKUP(CONCATENATE($AD$5,$B9,$C9),'LOG1'!$A$6:$M$500,13,FALSE),0)</f>
        <v>0</v>
      </c>
      <c r="AE9" s="38">
        <f>_xlfn.IFNA(VLOOKUP(CONCATENATE($AE$5,$B9,$C9),'DRY2'!$A$6:$M$500,13,FALSE),0)</f>
        <v>0</v>
      </c>
      <c r="AF9" s="38">
        <f>_xlfn.IFNA(VLOOKUP(CONCATENATE($AF$5,$B9,$C9),'DRY2'!$A$6:$M$500,13,FALSE),0)</f>
        <v>0</v>
      </c>
      <c r="AG9" s="38">
        <f>_xlfn.IFNA(VLOOKUP(CONCATENATE($AG$5,$B9,$C9),'CAP2'!$A$6:$M$500,13,FALSE),0)</f>
        <v>0</v>
      </c>
      <c r="AH9" s="38">
        <f>_xlfn.IFNA(VLOOKUP(CONCATENATE($AH$5,$B9,$C9),'ESP2'!$A$6:$M$500,13,FALSE),0)</f>
        <v>0</v>
      </c>
      <c r="AI9" s="38">
        <f>_xlfn.IFNA(VLOOKUP(CONCATENATE($AI$5,$B9,$C9),MR!$A$6:$M$468,13,FALSE),0)</f>
        <v>0</v>
      </c>
      <c r="AJ9" s="38">
        <f>_xlfn.IFNA(VLOOKUP(CONCATENATE($AJ$5,$B9,$C9),'OG3'!$A$6:$M$500,13,FALSE),0)</f>
        <v>0</v>
      </c>
      <c r="AK9" s="38">
        <f>_xlfn.IFNA(VLOOKUP(CONCATENATE($AK$5,$B9,$C9),WEST!$A$6:$M$500,13,FALSE),0)</f>
        <v>0</v>
      </c>
      <c r="AL9" s="38">
        <f>_xlfn.IFNA(VLOOKUP(CONCATENATE($AL$5,$B9,$C9),WEST!$A$6:$M$500,13,FALSE),0)</f>
        <v>0</v>
      </c>
      <c r="AM9" s="38">
        <f>_xlfn.IFNA(VLOOKUP(CONCATENATE($AM$5,$B9,$C9),'SER3'!$A$6:$M$500,13,FALSE),0)</f>
        <v>0</v>
      </c>
      <c r="AN9" s="38">
        <f>_xlfn.IFNA(VLOOKUP(CONCATENATE($AN$5,$B9,$C9),[4]DARD2!$A$6:$M$500,13,FALSE),0)</f>
        <v>0</v>
      </c>
      <c r="AO9" s="38">
        <f>_xlfn.IFNA(VLOOKUP(CONCATENATE($AO$5,$B9,$C9),'MUR2'!$A$6:$M$500,13,FALSE),0)</f>
        <v>0</v>
      </c>
      <c r="AP9" s="38">
        <f>_xlfn.IFNA(VLOOKUP(CONCATENATE($AP$5,$B9,$C9),RAS!$A$7:$M$501,13,FALSE),0)</f>
        <v>0</v>
      </c>
      <c r="AQ9" s="38">
        <f>_xlfn.IFNA(VLOOKUP(CONCATENATE($AQ$5,$B9,$C9),'ESP3'!$A$6:$M$500,13,FALSE),0)</f>
        <v>0</v>
      </c>
      <c r="AR9" s="38">
        <f>_xlfn.IFNA(VLOOKUP(CONCATENATE($AR$5,$B9,$C9),'ESP3'!$A$6:$M$500,13,FALSE),0)</f>
        <v>0</v>
      </c>
      <c r="AS9" s="38">
        <f>_xlfn.IFNA(VLOOKUP(CONCATENATE($AS$5,$B9,$C9),FEST!$A$6:$M$500,13,FALSE),0)</f>
        <v>0</v>
      </c>
      <c r="AT9" s="38"/>
      <c r="AU9" s="38"/>
      <c r="AV9" s="38"/>
      <c r="AW9" s="608">
        <f>_xlfn.IFNA(VLOOKUP(CONCATENATE($AW$5,$B9,$C9),SC!$A$6:$M$500,13,FALSE),0)</f>
        <v>0</v>
      </c>
      <c r="AX9" s="611">
        <f>_xlfn.IFNA(VLOOKUP(CONCATENATE($AX$5,$B9,$C9),SC!$A$6:$M$500,13,FALSE),0)</f>
        <v>14</v>
      </c>
      <c r="AY9" s="608">
        <f>_xlfn.IFNA(VLOOKUP(CONCATENATE($AY$5,$B9,$C9),SCSAT!$A$6:$M$528,13,FALSE),0)</f>
        <v>0</v>
      </c>
      <c r="AZ9" s="608">
        <f>_xlfn.IFNA(VLOOKUP(CONCATENATE($AZ$5,$B9,$C9),SCSAT!$A$6:$M$528,13,FALSE),0)</f>
        <v>0</v>
      </c>
      <c r="BA9" s="608">
        <f>_xlfn.IFNA(VLOOKUP(CONCATENATE($BA$5,$B9,$C9),SCSUN!$A$6:$M$500,13,FALSE),0)</f>
        <v>0</v>
      </c>
      <c r="BB9" s="608">
        <f>_xlfn.IFNA(VLOOKUP(CONCATENATE($BB$5,$B9,$C9),SCSUN!$A$6:$M$500,13,FALSE),0)</f>
        <v>0</v>
      </c>
      <c r="BC9" s="115"/>
    </row>
    <row r="10" spans="1:55" s="3" customFormat="1" ht="13.8" x14ac:dyDescent="0.25">
      <c r="A10" s="777"/>
      <c r="B10" s="713" t="s">
        <v>155</v>
      </c>
      <c r="C10" s="720" t="s">
        <v>156</v>
      </c>
      <c r="D10" s="720"/>
      <c r="E10" s="720" t="s">
        <v>105</v>
      </c>
      <c r="F10" s="721">
        <v>45435</v>
      </c>
      <c r="G10" s="726">
        <v>14</v>
      </c>
      <c r="H10" s="717">
        <f t="shared" si="0"/>
        <v>3</v>
      </c>
      <c r="I10" s="718">
        <f t="shared" si="1"/>
        <v>15</v>
      </c>
      <c r="J10" s="726">
        <f t="shared" si="2"/>
        <v>5</v>
      </c>
      <c r="K10" s="38">
        <f>_xlfn.IFNA(VLOOKUP(CONCATENATE($K$5,$B10,$C10),'ESP1'!$A$6:$M$500,13,FALSE),0)</f>
        <v>0</v>
      </c>
      <c r="L10" s="38">
        <f>_xlfn.IFNA(VLOOKUP(CONCATENATE($L$5,$B10,$C10),'ESP1'!$A$6:$M$500,13,FALSE),0)</f>
        <v>0</v>
      </c>
      <c r="M10" s="38">
        <f>_xlfn.IFNA(VLOOKUP(CONCATENATE($M$5,$B10,$C10),[1]CAPE!$A$6:$M$500,13,FALSE),0)</f>
        <v>0</v>
      </c>
      <c r="N10" s="38">
        <f>_xlfn.IFNA(VLOOKUP(CONCATENATE($N$5,$B10,$C10),CAPE!$A$6:$M$500,13,FALSE),0)</f>
        <v>0</v>
      </c>
      <c r="O10" s="38">
        <f>_xlfn.IFNA(VLOOKUP(CONCATENATE($O$5,$B10,$C10),'SER1'!$A$6:$M$500,13,FALSE),0)</f>
        <v>0</v>
      </c>
      <c r="P10" s="38">
        <f>_xlfn.IFNA(VLOOKUP(CONCATENATE($P$5,$B10,$C10),'SER1'!$A$6:$M$500,13,FALSE),0)</f>
        <v>0</v>
      </c>
      <c r="Q10" s="38">
        <f>_xlfn.IFNA(VLOOKUP(CONCATENATE($Q$5,$B10,$C10),BAL!$A$6:$M$500,13,FALSE),0)</f>
        <v>0</v>
      </c>
      <c r="R10" s="38">
        <f>_xlfn.IFNA(VLOOKUP(CONCATENATE($R$5,$B10,$C10),BAL!$A$6:$M$500,13,FALSE),0)</f>
        <v>0</v>
      </c>
      <c r="S10" s="38">
        <f>_xlfn.IFNA(VLOOKUP(CONCATENATE($S$5,$B10,$C10),'MUR1'!$A$6:$M$500,13,FALSE),0)</f>
        <v>0</v>
      </c>
      <c r="T10" s="38">
        <f>_xlfn.IFNA(VLOOKUP(CONCATENATE($T$5,$B10,$C10),'MUR1'!$A$6:$M$500,13,FALSE),0)</f>
        <v>0</v>
      </c>
      <c r="U10" s="38">
        <f>_xlfn.IFNA(VLOOKUP(CONCATENATE($U$5,$B10,$C10),'OG1'!$A$6:$M$500,13,FALSE),0)</f>
        <v>0</v>
      </c>
      <c r="V10" s="38">
        <f>_xlfn.IFNA(VLOOKUP(CONCATENATE($V$5,$B10,$C10),'DRY1'!$A$6:$M$500,13,FALSE),0)</f>
        <v>0</v>
      </c>
      <c r="W10" s="38">
        <f>_xlfn.IFNA(VLOOKUP(CONCATENATE($W$5,$B10,$C10),'DRY1'!$A$6:$M$500,13,FALSE),0)</f>
        <v>0</v>
      </c>
      <c r="X10" s="38">
        <f>_xlfn.IFNA(VLOOKUP(CONCATENATE($X$5,$B10,$C10),'HOR1'!$A$6:$M$100,13,FALSE),0)</f>
        <v>0</v>
      </c>
      <c r="Y10" s="38">
        <f>_xlfn.IFNA(VLOOKUP(CONCATENATE($Y$5,$B10,$C10),'SER2'!$A$6:$M$534,13,FALSE),0)</f>
        <v>0</v>
      </c>
      <c r="Z10" s="403">
        <f>_xlfn.IFNA(VLOOKUP(CONCATENATE($Z$5,$B10,$C10),'SER2'!$A$6:$M$534,13,FALSE),0)</f>
        <v>0</v>
      </c>
      <c r="AA10" s="38">
        <f>_xlfn.IFNA(VLOOKUP(CONCATENATE($AA$5,$B10,$C10),'DAR1'!$A$6:$M$500,13,FALSE),0)</f>
        <v>6</v>
      </c>
      <c r="AB10" s="38">
        <f>_xlfn.IFNA(VLOOKUP(CONCATENATE($AB$5,$B10,$C10),BEV!$A$6:$M$500,13,FALSE),0)</f>
        <v>0</v>
      </c>
      <c r="AC10" s="38">
        <f>_xlfn.IFNA(VLOOKUP(CONCATENATE($AC$5,$B10,$C10),'OG2'!$A$6:$M$500,13,FALSE),0)</f>
        <v>0</v>
      </c>
      <c r="AD10" s="38">
        <f>_xlfn.IFNA(VLOOKUP(CONCATENATE($AD$5,$B10,$C10),'LOG1'!$A$6:$M$500,13,FALSE),0)</f>
        <v>0</v>
      </c>
      <c r="AE10" s="38">
        <f>_xlfn.IFNA(VLOOKUP(CONCATENATE($AE$5,$B10,$C10),'DRY2'!$A$6:$M$500,13,FALSE),0)</f>
        <v>0</v>
      </c>
      <c r="AF10" s="38">
        <f>_xlfn.IFNA(VLOOKUP(CONCATENATE($AF$5,$B10,$C10),'DRY2'!$A$6:$M$500,13,FALSE),0)</f>
        <v>0</v>
      </c>
      <c r="AG10" s="38">
        <f>_xlfn.IFNA(VLOOKUP(CONCATENATE($AG$5,$B10,$C10),'CAP2'!$A$6:$M$500,13,FALSE),0)</f>
        <v>5</v>
      </c>
      <c r="AH10" s="38">
        <f>_xlfn.IFNA(VLOOKUP(CONCATENATE($AH$5,$B10,$C10),'ESP2'!$A$6:$M$500,13,FALSE),0)</f>
        <v>0</v>
      </c>
      <c r="AI10" s="38">
        <f>_xlfn.IFNA(VLOOKUP(CONCATENATE($AI$5,$B10,$C10),MR!$A$6:$M$468,13,FALSE),0)</f>
        <v>0</v>
      </c>
      <c r="AJ10" s="38">
        <f>_xlfn.IFNA(VLOOKUP(CONCATENATE($AJ$5,$B10,$C10),'OG3'!$A$6:$M$500,13,FALSE),0)</f>
        <v>0</v>
      </c>
      <c r="AK10" s="38">
        <f>_xlfn.IFNA(VLOOKUP(CONCATENATE($AK$5,$B10,$C10),WEST!$A$6:$M$500,13,FALSE),0)</f>
        <v>0</v>
      </c>
      <c r="AL10" s="38">
        <f>_xlfn.IFNA(VLOOKUP(CONCATENATE($AL$5,$B10,$C10),WEST!$A$6:$M$500,13,FALSE),0)</f>
        <v>0</v>
      </c>
      <c r="AM10" s="38">
        <f>_xlfn.IFNA(VLOOKUP(CONCATENATE($AM$5,$B10,$C10),'SER3'!$A$6:$M$500,13,FALSE),0)</f>
        <v>0</v>
      </c>
      <c r="AN10" s="38">
        <f>_xlfn.IFNA(VLOOKUP(CONCATENATE($AN$5,$B10,$C10),[4]DARD2!$A$6:$M$500,13,FALSE),0)</f>
        <v>0</v>
      </c>
      <c r="AO10" s="38">
        <f>_xlfn.IFNA(VLOOKUP(CONCATENATE($AO$5,$B10,$C10),'MUR2'!$A$6:$M$500,13,FALSE),0)</f>
        <v>0</v>
      </c>
      <c r="AP10" s="38">
        <f>_xlfn.IFNA(VLOOKUP(CONCATENATE($AP$5,$B10,$C10),RAS!$A$7:$M$501,13,FALSE),0)</f>
        <v>0</v>
      </c>
      <c r="AQ10" s="38">
        <f>_xlfn.IFNA(VLOOKUP(CONCATENATE($AQ$5,$B10,$C10),'ESP3'!$A$6:$M$500,13,FALSE),0)</f>
        <v>0</v>
      </c>
      <c r="AR10" s="38">
        <f>_xlfn.IFNA(VLOOKUP(CONCATENATE($AR$5,$B10,$C10),'ESP3'!$A$6:$M$500,13,FALSE),0)</f>
        <v>0</v>
      </c>
      <c r="AS10" s="38">
        <f>_xlfn.IFNA(VLOOKUP(CONCATENATE($AS$5,$B10,$C10),FEST!$A$6:$M$500,13,FALSE),0)</f>
        <v>0</v>
      </c>
      <c r="AT10" s="38"/>
      <c r="AU10" s="38"/>
      <c r="AV10" s="38"/>
      <c r="AW10" s="608">
        <f>_xlfn.IFNA(VLOOKUP(CONCATENATE($AW$5,$B10,$C10),SC!$A$6:$M$500,13,FALSE),0)</f>
        <v>0</v>
      </c>
      <c r="AX10" s="611">
        <f>_xlfn.IFNA(VLOOKUP(CONCATENATE($AX$5,$B10,$C10),SC!$A$6:$M$500,13,FALSE),0)</f>
        <v>0</v>
      </c>
      <c r="AY10" s="608">
        <f>_xlfn.IFNA(VLOOKUP(CONCATENATE($AY$5,$B10,$C10),SCSAT!$A$6:$M$528,13,FALSE),0)</f>
        <v>0</v>
      </c>
      <c r="AZ10" s="608">
        <f>_xlfn.IFNA(VLOOKUP(CONCATENATE($AZ$5,$B10,$C10),SCSAT!$A$6:$M$528,13,FALSE),0)</f>
        <v>0</v>
      </c>
      <c r="BA10" s="608">
        <f>_xlfn.IFNA(VLOOKUP(CONCATENATE($BA$5,$B10,$C10),SCSUN!$A$6:$M$500,13,FALSE),0)</f>
        <v>4</v>
      </c>
      <c r="BB10" s="608">
        <f>_xlfn.IFNA(VLOOKUP(CONCATENATE($BB$5,$B10,$C10),SCSUN!$A$6:$M$500,13,FALSE),0)</f>
        <v>0</v>
      </c>
      <c r="BC10" s="115"/>
    </row>
    <row r="11" spans="1:55" s="3" customFormat="1" ht="13.8" x14ac:dyDescent="0.25">
      <c r="A11" s="777"/>
      <c r="B11" s="713" t="s">
        <v>160</v>
      </c>
      <c r="C11" s="720" t="s">
        <v>161</v>
      </c>
      <c r="D11" s="720"/>
      <c r="E11" s="720" t="s">
        <v>162</v>
      </c>
      <c r="F11" s="721">
        <v>45447</v>
      </c>
      <c r="G11" s="726">
        <v>14</v>
      </c>
      <c r="H11" s="717">
        <f t="shared" si="0"/>
        <v>2</v>
      </c>
      <c r="I11" s="718">
        <f t="shared" si="1"/>
        <v>11</v>
      </c>
      <c r="J11" s="726">
        <f t="shared" si="2"/>
        <v>6</v>
      </c>
      <c r="K11" s="38">
        <f>_xlfn.IFNA(VLOOKUP(CONCATENATE($K$5,$B11,$C11),'ESP1'!$A$6:$M$500,13,FALSE),0)</f>
        <v>0</v>
      </c>
      <c r="L11" s="38">
        <f>_xlfn.IFNA(VLOOKUP(CONCATENATE($L$5,$B11,$C11),'ESP1'!$A$6:$M$500,13,FALSE),0)</f>
        <v>0</v>
      </c>
      <c r="M11" s="38">
        <f>_xlfn.IFNA(VLOOKUP(CONCATENATE($M$5,$B11,$C11),[1]CAPE!$A$6:$M$500,13,FALSE),0)</f>
        <v>0</v>
      </c>
      <c r="N11" s="38">
        <f>_xlfn.IFNA(VLOOKUP(CONCATENATE($N$5,$B11,$C11),CAPE!$A$6:$M$500,13,FALSE),0)</f>
        <v>0</v>
      </c>
      <c r="O11" s="38">
        <f>_xlfn.IFNA(VLOOKUP(CONCATENATE($O$5,$B11,$C11),'SER1'!$A$6:$M$500,13,FALSE),0)</f>
        <v>0</v>
      </c>
      <c r="P11" s="38">
        <f>_xlfn.IFNA(VLOOKUP(CONCATENATE($P$5,$B11,$C11),'SER1'!$A$6:$M$500,13,FALSE),0)</f>
        <v>0</v>
      </c>
      <c r="Q11" s="38">
        <f>_xlfn.IFNA(VLOOKUP(CONCATENATE($Q$5,$B11,$C11),BAL!$A$6:$M$500,13,FALSE),0)</f>
        <v>0</v>
      </c>
      <c r="R11" s="38">
        <f>_xlfn.IFNA(VLOOKUP(CONCATENATE($R$5,$B11,$C11),BAL!$A$6:$M$500,13,FALSE),0)</f>
        <v>0</v>
      </c>
      <c r="S11" s="38">
        <f>_xlfn.IFNA(VLOOKUP(CONCATENATE($S$5,$B11,$C11),'MUR1'!$A$6:$M$500,13,FALSE),0)</f>
        <v>0</v>
      </c>
      <c r="T11" s="38">
        <f>_xlfn.IFNA(VLOOKUP(CONCATENATE($T$5,$B11,$C11),'MUR1'!$A$6:$M$500,13,FALSE),0)</f>
        <v>0</v>
      </c>
      <c r="U11" s="38">
        <f>_xlfn.IFNA(VLOOKUP(CONCATENATE($U$5,$B11,$C11),'OG1'!$A$6:$M$500,13,FALSE),0)</f>
        <v>0</v>
      </c>
      <c r="V11" s="38">
        <f>_xlfn.IFNA(VLOOKUP(CONCATENATE($V$5,$B11,$C11),'DRY1'!$A$6:$M$500,13,FALSE),0)</f>
        <v>0</v>
      </c>
      <c r="W11" s="38">
        <f>_xlfn.IFNA(VLOOKUP(CONCATENATE($W$5,$B11,$C11),'DRY1'!$A$6:$M$500,13,FALSE),0)</f>
        <v>0</v>
      </c>
      <c r="X11" s="38">
        <f>_xlfn.IFNA(VLOOKUP(CONCATENATE($X$5,$B11,$C11),'HOR1'!$A$6:$M$100,13,FALSE),0)</f>
        <v>0</v>
      </c>
      <c r="Y11" s="38">
        <f>_xlfn.IFNA(VLOOKUP(CONCATENATE($Y$5,$B11,$C11),'SER2'!$A$6:$M$534,13,FALSE),0)</f>
        <v>0</v>
      </c>
      <c r="Z11" s="403">
        <f>_xlfn.IFNA(VLOOKUP(CONCATENATE($Z$5,$B11,$C11),'SER2'!$A$6:$M$534,13,FALSE),0)</f>
        <v>0</v>
      </c>
      <c r="AA11" s="38">
        <f>_xlfn.IFNA(VLOOKUP(CONCATENATE($AA$5,$B11,$C11),'DAR1'!$A$6:$M$500,13,FALSE),0)</f>
        <v>7</v>
      </c>
      <c r="AB11" s="38">
        <f>_xlfn.IFNA(VLOOKUP(CONCATENATE($AB$5,$B11,$C11),BEV!$A$6:$M$500,13,FALSE),0)</f>
        <v>0</v>
      </c>
      <c r="AC11" s="38">
        <f>_xlfn.IFNA(VLOOKUP(CONCATENATE($AC$5,$B11,$C11),'OG2'!$A$6:$M$500,13,FALSE),0)</f>
        <v>0</v>
      </c>
      <c r="AD11" s="38">
        <f>_xlfn.IFNA(VLOOKUP(CONCATENATE($AD$5,$B11,$C11),'LOG1'!$A$6:$M$500,13,FALSE),0)</f>
        <v>0</v>
      </c>
      <c r="AE11" s="38">
        <f>_xlfn.IFNA(VLOOKUP(CONCATENATE($AE$5,$B11,$C11),'DRY2'!$A$6:$M$500,13,FALSE),0)</f>
        <v>0</v>
      </c>
      <c r="AF11" s="38">
        <f>_xlfn.IFNA(VLOOKUP(CONCATENATE($AF$5,$B11,$C11),'DRY2'!$A$6:$M$500,13,FALSE),0)</f>
        <v>0</v>
      </c>
      <c r="AG11" s="38">
        <f>_xlfn.IFNA(VLOOKUP(CONCATENATE($AG$5,$B11,$C11),'CAP2'!$A$6:$M$500,13,FALSE),0)</f>
        <v>4</v>
      </c>
      <c r="AH11" s="38">
        <f>_xlfn.IFNA(VLOOKUP(CONCATENATE($AH$5,$B11,$C11),'ESP2'!$A$6:$M$500,13,FALSE),0)</f>
        <v>0</v>
      </c>
      <c r="AI11" s="38">
        <f>_xlfn.IFNA(VLOOKUP(CONCATENATE($AI$5,$B11,$C11),MR!$A$6:$M$468,13,FALSE),0)</f>
        <v>0</v>
      </c>
      <c r="AJ11" s="38">
        <f>_xlfn.IFNA(VLOOKUP(CONCATENATE($AJ$5,$B11,$C11),'OG3'!$A$6:$M$500,13,FALSE),0)</f>
        <v>0</v>
      </c>
      <c r="AK11" s="38">
        <f>_xlfn.IFNA(VLOOKUP(CONCATENATE($AK$5,$B11,$C11),WEST!$A$6:$M$500,13,FALSE),0)</f>
        <v>0</v>
      </c>
      <c r="AL11" s="38">
        <f>_xlfn.IFNA(VLOOKUP(CONCATENATE($AL$5,$B11,$C11),WEST!$A$6:$M$500,13,FALSE),0)</f>
        <v>0</v>
      </c>
      <c r="AM11" s="38">
        <f>_xlfn.IFNA(VLOOKUP(CONCATENATE($AM$5,$B11,$C11),'SER3'!$A$6:$M$500,13,FALSE),0)</f>
        <v>0</v>
      </c>
      <c r="AN11" s="38">
        <f>_xlfn.IFNA(VLOOKUP(CONCATENATE($AN$5,$B11,$C11),[4]DARD2!$A$6:$M$500,13,FALSE),0)</f>
        <v>0</v>
      </c>
      <c r="AO11" s="38">
        <f>_xlfn.IFNA(VLOOKUP(CONCATENATE($AO$5,$B11,$C11),'MUR2'!$A$6:$M$500,13,FALSE),0)</f>
        <v>0</v>
      </c>
      <c r="AP11" s="38">
        <f>_xlfn.IFNA(VLOOKUP(CONCATENATE($AP$5,$B11,$C11),RAS!$A$7:$M$501,13,FALSE),0)</f>
        <v>0</v>
      </c>
      <c r="AQ11" s="38">
        <f>_xlfn.IFNA(VLOOKUP(CONCATENATE($AQ$5,$B11,$C11),'ESP3'!$A$6:$M$500,13,FALSE),0)</f>
        <v>0</v>
      </c>
      <c r="AR11" s="38">
        <f>_xlfn.IFNA(VLOOKUP(CONCATENATE($AR$5,$B11,$C11),'ESP3'!$A$6:$M$500,13,FALSE),0)</f>
        <v>0</v>
      </c>
      <c r="AS11" s="38">
        <f>_xlfn.IFNA(VLOOKUP(CONCATENATE($AS$5,$B11,$C11),FEST!$A$6:$M$500,13,FALSE),0)</f>
        <v>0</v>
      </c>
      <c r="AT11" s="38"/>
      <c r="AU11" s="38"/>
      <c r="AV11" s="38"/>
      <c r="AW11" s="608">
        <f>_xlfn.IFNA(VLOOKUP(CONCATENATE($AW$5,$B11,$C11),SC!$A$6:$M$500,13,FALSE),0)</f>
        <v>0</v>
      </c>
      <c r="AX11" s="611">
        <f>_xlfn.IFNA(VLOOKUP(CONCATENATE($AX$5,$B11,$C11),SC!$A$6:$M$500,13,FALSE),0)</f>
        <v>0</v>
      </c>
      <c r="AY11" s="608">
        <f>_xlfn.IFNA(VLOOKUP(CONCATENATE($AY$5,$B11,$C11),SCSAT!$A$6:$M$528,13,FALSE),0)</f>
        <v>0</v>
      </c>
      <c r="AZ11" s="608">
        <f>_xlfn.IFNA(VLOOKUP(CONCATENATE($AZ$5,$B11,$C11),SCSAT!$A$6:$M$528,13,FALSE),0)</f>
        <v>0</v>
      </c>
      <c r="BA11" s="608">
        <f>_xlfn.IFNA(VLOOKUP(CONCATENATE($BA$5,$B11,$C11),SCSUN!$A$6:$M$500,13,FALSE),0)</f>
        <v>0</v>
      </c>
      <c r="BB11" s="608">
        <f>_xlfn.IFNA(VLOOKUP(CONCATENATE($BB$5,$B11,$C11),SCSUN!$A$6:$M$500,13,FALSE),0)</f>
        <v>0</v>
      </c>
      <c r="BC11" s="115"/>
    </row>
    <row r="12" spans="1:55" s="3" customFormat="1" ht="13.8" x14ac:dyDescent="0.25">
      <c r="A12" s="777"/>
      <c r="B12" s="121" t="s">
        <v>148</v>
      </c>
      <c r="C12" s="125" t="s">
        <v>149</v>
      </c>
      <c r="D12" s="125" t="s">
        <v>150</v>
      </c>
      <c r="E12" s="125" t="s">
        <v>151</v>
      </c>
      <c r="F12" s="41">
        <v>45372</v>
      </c>
      <c r="G12" s="385">
        <v>13</v>
      </c>
      <c r="H12" s="123">
        <f t="shared" si="0"/>
        <v>1</v>
      </c>
      <c r="I12" s="37">
        <f t="shared" si="1"/>
        <v>7</v>
      </c>
      <c r="J12" s="385">
        <f t="shared" si="2"/>
        <v>7</v>
      </c>
      <c r="K12" s="38">
        <f>_xlfn.IFNA(VLOOKUP(CONCATENATE($K$5,$B12,$C12),'ESP1'!$A$6:$M$500,13,FALSE),0)</f>
        <v>0</v>
      </c>
      <c r="L12" s="38">
        <f>_xlfn.IFNA(VLOOKUP(CONCATENATE($L$5,$B12,$C12),'ESP1'!$A$6:$M$500,13,FALSE),0)</f>
        <v>0</v>
      </c>
      <c r="M12" s="38">
        <f>_xlfn.IFNA(VLOOKUP(CONCATENATE($M$5,$B12,$C12),[1]CAPE!$A$6:$M$500,13,FALSE),0)</f>
        <v>0</v>
      </c>
      <c r="N12" s="38">
        <f>_xlfn.IFNA(VLOOKUP(CONCATENATE($N$5,$B12,$C12),CAPE!$A$6:$M$500,13,FALSE),0)</f>
        <v>0</v>
      </c>
      <c r="O12" s="38">
        <f>_xlfn.IFNA(VLOOKUP(CONCATENATE($O$5,$B12,$C12),'SER1'!$A$6:$M$500,13,FALSE),0)</f>
        <v>0</v>
      </c>
      <c r="P12" s="38">
        <f>_xlfn.IFNA(VLOOKUP(CONCATENATE($P$5,$B12,$C12),'SER1'!$A$6:$M$500,13,FALSE),0)</f>
        <v>0</v>
      </c>
      <c r="Q12" s="38">
        <f>_xlfn.IFNA(VLOOKUP(CONCATENATE($Q$5,$B12,$C12),BAL!$A$6:$M$500,13,FALSE),0)</f>
        <v>0</v>
      </c>
      <c r="R12" s="38">
        <f>_xlfn.IFNA(VLOOKUP(CONCATENATE($R$5,$B12,$C12),BAL!$A$6:$M$500,13,FALSE),0)</f>
        <v>0</v>
      </c>
      <c r="S12" s="38">
        <f>_xlfn.IFNA(VLOOKUP(CONCATENATE($S$5,$B12,$C12),'MUR1'!$A$6:$M$500,13,FALSE),0)</f>
        <v>0</v>
      </c>
      <c r="T12" s="38">
        <f>_xlfn.IFNA(VLOOKUP(CONCATENATE($T$5,$B12,$C12),'MUR1'!$A$6:$M$500,13,FALSE),0)</f>
        <v>0</v>
      </c>
      <c r="U12" s="38">
        <f>_xlfn.IFNA(VLOOKUP(CONCATENATE($U$5,$B12,$C12),'OG1'!$A$6:$M$500,13,FALSE),0)</f>
        <v>0</v>
      </c>
      <c r="V12" s="38">
        <f>_xlfn.IFNA(VLOOKUP(CONCATENATE($V$5,$B12,$C12),'DRY1'!$A$6:$M$500,13,FALSE),0)</f>
        <v>0</v>
      </c>
      <c r="W12" s="38">
        <f>_xlfn.IFNA(VLOOKUP(CONCATENATE($W$5,$B12,$C12),'DRY1'!$A$6:$M$500,13,FALSE),0)</f>
        <v>0</v>
      </c>
      <c r="X12" s="38">
        <f>_xlfn.IFNA(VLOOKUP(CONCATENATE($X$5,$B12,$C12),'HOR1'!$A$6:$M$100,13,FALSE),0)</f>
        <v>0</v>
      </c>
      <c r="Y12" s="38">
        <f>_xlfn.IFNA(VLOOKUP(CONCATENATE($Y$5,$B12,$C12),'SER2'!$A$6:$M$534,13,FALSE),0)</f>
        <v>0</v>
      </c>
      <c r="Z12" s="403">
        <f>_xlfn.IFNA(VLOOKUP(CONCATENATE($Z$5,$B12,$C12),'SER2'!$A$6:$M$534,13,FALSE),0)</f>
        <v>0</v>
      </c>
      <c r="AA12" s="38">
        <f>_xlfn.IFNA(VLOOKUP(CONCATENATE($AA$5,$B12,$C12),'DAR1'!$A$6:$M$500,13,FALSE),0)</f>
        <v>0</v>
      </c>
      <c r="AB12" s="38">
        <f>_xlfn.IFNA(VLOOKUP(CONCATENATE($AB$5,$B12,$C12),BEV!$A$6:$M$500,13,FALSE),0)</f>
        <v>0</v>
      </c>
      <c r="AC12" s="38">
        <f>_xlfn.IFNA(VLOOKUP(CONCATENATE($AC$5,$B12,$C12),'OG2'!$A$6:$M$500,13,FALSE),0)</f>
        <v>0</v>
      </c>
      <c r="AD12" s="38">
        <f>_xlfn.IFNA(VLOOKUP(CONCATENATE($AD$5,$B12,$C12),'LOG1'!$A$6:$M$500,13,FALSE),0)</f>
        <v>0</v>
      </c>
      <c r="AE12" s="38">
        <f>_xlfn.IFNA(VLOOKUP(CONCATENATE($AE$5,$B12,$C12),'DRY2'!$A$6:$M$500,13,FALSE),0)</f>
        <v>0</v>
      </c>
      <c r="AF12" s="38">
        <f>_xlfn.IFNA(VLOOKUP(CONCATENATE($AF$5,$B12,$C12),'DRY2'!$A$6:$M$500,13,FALSE),0)</f>
        <v>0</v>
      </c>
      <c r="AG12" s="38">
        <f>_xlfn.IFNA(VLOOKUP(CONCATENATE($AG$5,$B12,$C12),'CAP2'!$A$6:$M$500,13,FALSE),0)</f>
        <v>7</v>
      </c>
      <c r="AH12" s="38">
        <f>_xlfn.IFNA(VLOOKUP(CONCATENATE($AH$5,$B12,$C12),'ESP2'!$A$6:$M$500,13,FALSE),0)</f>
        <v>0</v>
      </c>
      <c r="AI12" s="38">
        <f>_xlfn.IFNA(VLOOKUP(CONCATENATE($AI$5,$B12,$C12),MR!$A$6:$M$468,13,FALSE),0)</f>
        <v>0</v>
      </c>
      <c r="AJ12" s="38">
        <f>_xlfn.IFNA(VLOOKUP(CONCATENATE($AJ$5,$B12,$C12),'OG3'!$A$6:$M$500,13,FALSE),0)</f>
        <v>0</v>
      </c>
      <c r="AK12" s="38">
        <f>_xlfn.IFNA(VLOOKUP(CONCATENATE($AK$5,$B12,$C12),WEST!$A$6:$M$500,13,FALSE),0)</f>
        <v>0</v>
      </c>
      <c r="AL12" s="38">
        <f>_xlfn.IFNA(VLOOKUP(CONCATENATE($AL$5,$B12,$C12),WEST!$A$6:$M$500,13,FALSE),0)</f>
        <v>0</v>
      </c>
      <c r="AM12" s="38">
        <f>_xlfn.IFNA(VLOOKUP(CONCATENATE($AM$5,$B12,$C12),'SER3'!$A$6:$M$500,13,FALSE),0)</f>
        <v>0</v>
      </c>
      <c r="AN12" s="38">
        <f>_xlfn.IFNA(VLOOKUP(CONCATENATE($AN$5,$B12,$C12),[4]DARD2!$A$6:$M$500,13,FALSE),0)</f>
        <v>0</v>
      </c>
      <c r="AO12" s="38">
        <f>_xlfn.IFNA(VLOOKUP(CONCATENATE($AO$5,$B12,$C12),'MUR2'!$A$6:$M$500,13,FALSE),0)</f>
        <v>0</v>
      </c>
      <c r="AP12" s="38">
        <f>_xlfn.IFNA(VLOOKUP(CONCATENATE($AP$5,$B12,$C12),RAS!$A$7:$M$501,13,FALSE),0)</f>
        <v>0</v>
      </c>
      <c r="AQ12" s="38">
        <f>_xlfn.IFNA(VLOOKUP(CONCATENATE($AQ$5,$B12,$C12),'ESP3'!$A$6:$M$500,13,FALSE),0)</f>
        <v>0</v>
      </c>
      <c r="AR12" s="38">
        <f>_xlfn.IFNA(VLOOKUP(CONCATENATE($AR$5,$B12,$C12),'ESP3'!$A$6:$M$500,13,FALSE),0)</f>
        <v>0</v>
      </c>
      <c r="AS12" s="38">
        <f>_xlfn.IFNA(VLOOKUP(CONCATENATE($AS$5,$B12,$C12),FEST!$A$6:$M$500,13,FALSE),0)</f>
        <v>0</v>
      </c>
      <c r="AT12" s="38"/>
      <c r="AU12" s="38"/>
      <c r="AV12" s="38"/>
      <c r="AW12" s="608">
        <f>_xlfn.IFNA(VLOOKUP(CONCATENATE($AW$5,$B12,$C12),SC!$A$6:$M$500,13,FALSE),0)</f>
        <v>0</v>
      </c>
      <c r="AX12" s="611">
        <f>_xlfn.IFNA(VLOOKUP(CONCATENATE($AX$5,$B12,$C12),SC!$A$6:$M$500,13,FALSE),0)</f>
        <v>0</v>
      </c>
      <c r="AY12" s="608">
        <f>_xlfn.IFNA(VLOOKUP(CONCATENATE($AY$5,$B12,$C12),SCSAT!$A$6:$M$528,13,FALSE),0)</f>
        <v>0</v>
      </c>
      <c r="AZ12" s="608">
        <f>_xlfn.IFNA(VLOOKUP(CONCATENATE($AZ$5,$B12,$C12),SCSAT!$A$6:$M$528,13,FALSE),0)</f>
        <v>0</v>
      </c>
      <c r="BA12" s="608">
        <f>_xlfn.IFNA(VLOOKUP(CONCATENATE($BA$5,$B12,$C12),SCSUN!$A$6:$M$500,13,FALSE),0)</f>
        <v>0</v>
      </c>
      <c r="BB12" s="608">
        <f>_xlfn.IFNA(VLOOKUP(CONCATENATE($BB$5,$B12,$C12),SCSUN!$A$6:$M$500,13,FALSE),0)</f>
        <v>0</v>
      </c>
      <c r="BC12" s="115"/>
    </row>
    <row r="13" spans="1:55" s="3" customFormat="1" ht="13.8" x14ac:dyDescent="0.25">
      <c r="A13" s="777"/>
      <c r="B13" s="121" t="s">
        <v>643</v>
      </c>
      <c r="C13" s="125" t="s">
        <v>684</v>
      </c>
      <c r="D13" s="125"/>
      <c r="E13" s="125" t="s">
        <v>146</v>
      </c>
      <c r="F13" s="41">
        <v>45536</v>
      </c>
      <c r="G13" s="385">
        <v>12</v>
      </c>
      <c r="H13" s="123">
        <f t="shared" si="0"/>
        <v>1</v>
      </c>
      <c r="I13" s="37">
        <f t="shared" si="1"/>
        <v>6</v>
      </c>
      <c r="J13" s="385">
        <f t="shared" si="2"/>
        <v>8</v>
      </c>
      <c r="K13" s="38">
        <f>_xlfn.IFNA(VLOOKUP(CONCATENATE($K$5,$B13,$C13),'ESP1'!$A$6:$M$500,13,FALSE),0)</f>
        <v>0</v>
      </c>
      <c r="L13" s="38">
        <f>_xlfn.IFNA(VLOOKUP(CONCATENATE($L$5,$B13,$C13),'ESP1'!$A$6:$M$500,13,FALSE),0)</f>
        <v>0</v>
      </c>
      <c r="M13" s="38">
        <f>_xlfn.IFNA(VLOOKUP(CONCATENATE($M$5,$B13,$C13),[1]CAPE!$A$6:$M$500,13,FALSE),0)</f>
        <v>0</v>
      </c>
      <c r="N13" s="38">
        <f>_xlfn.IFNA(VLOOKUP(CONCATENATE($N$5,$B13,$C13),CAPE!$A$6:$M$500,13,FALSE),0)</f>
        <v>0</v>
      </c>
      <c r="O13" s="38">
        <f>_xlfn.IFNA(VLOOKUP(CONCATENATE($O$5,$B13,$C13),'SER1'!$A$6:$M$500,13,FALSE),0)</f>
        <v>0</v>
      </c>
      <c r="P13" s="38">
        <f>_xlfn.IFNA(VLOOKUP(CONCATENATE($P$5,$B13,$C13),'SER1'!$A$6:$M$500,13,FALSE),0)</f>
        <v>0</v>
      </c>
      <c r="Q13" s="38">
        <f>_xlfn.IFNA(VLOOKUP(CONCATENATE($Q$5,$B13,$C13),BAL!$A$6:$M$500,13,FALSE),0)</f>
        <v>0</v>
      </c>
      <c r="R13" s="38">
        <f>_xlfn.IFNA(VLOOKUP(CONCATENATE($R$5,$B13,$C13),BAL!$A$6:$M$500,13,FALSE),0)</f>
        <v>0</v>
      </c>
      <c r="S13" s="38">
        <f>_xlfn.IFNA(VLOOKUP(CONCATENATE($S$5,$B13,$C13),'MUR1'!$A$6:$M$500,13,FALSE),0)</f>
        <v>0</v>
      </c>
      <c r="T13" s="38">
        <f>_xlfn.IFNA(VLOOKUP(CONCATENATE($T$5,$B13,$C13),'MUR1'!$A$6:$M$500,13,FALSE),0)</f>
        <v>0</v>
      </c>
      <c r="U13" s="38">
        <f>_xlfn.IFNA(VLOOKUP(CONCATENATE($U$5,$B13,$C13),'OG1'!$A$6:$M$500,13,FALSE),0)</f>
        <v>0</v>
      </c>
      <c r="V13" s="38">
        <f>_xlfn.IFNA(VLOOKUP(CONCATENATE($V$5,$B13,$C13),'DRY1'!$A$6:$M$500,13,FALSE),0)</f>
        <v>0</v>
      </c>
      <c r="W13" s="38">
        <f>_xlfn.IFNA(VLOOKUP(CONCATENATE($W$5,$B13,$C13),'DRY1'!$A$6:$M$500,13,FALSE),0)</f>
        <v>0</v>
      </c>
      <c r="X13" s="38">
        <f>_xlfn.IFNA(VLOOKUP(CONCATENATE($X$5,$B13,$C13),'HOR1'!$A$6:$M$100,13,FALSE),0)</f>
        <v>0</v>
      </c>
      <c r="Y13" s="38">
        <f>_xlfn.IFNA(VLOOKUP(CONCATENATE($Y$5,$B13,$C13),'SER2'!$A$6:$M$534,13,FALSE),0)</f>
        <v>6</v>
      </c>
      <c r="Z13" s="403">
        <f>_xlfn.IFNA(VLOOKUP(CONCATENATE($Z$5,$B13,$C13),'SER2'!$A$6:$M$534,13,FALSE),0)</f>
        <v>0</v>
      </c>
      <c r="AA13" s="38">
        <f>_xlfn.IFNA(VLOOKUP(CONCATENATE($AA$5,$B13,$C13),'DAR1'!$A$6:$M$500,13,FALSE),0)</f>
        <v>0</v>
      </c>
      <c r="AB13" s="38">
        <f>_xlfn.IFNA(VLOOKUP(CONCATENATE($AB$5,$B13,$C13),BEV!$A$6:$M$500,13,FALSE),0)</f>
        <v>0</v>
      </c>
      <c r="AC13" s="38">
        <f>_xlfn.IFNA(VLOOKUP(CONCATENATE($AC$5,$B13,$C13),'OG2'!$A$6:$M$500,13,FALSE),0)</f>
        <v>0</v>
      </c>
      <c r="AD13" s="38">
        <f>_xlfn.IFNA(VLOOKUP(CONCATENATE($AD$5,$B13,$C13),'LOG1'!$A$6:$M$500,13,FALSE),0)</f>
        <v>0</v>
      </c>
      <c r="AE13" s="38">
        <f>_xlfn.IFNA(VLOOKUP(CONCATENATE($AE$5,$B13,$C13),'DRY2'!$A$6:$M$500,13,FALSE),0)</f>
        <v>0</v>
      </c>
      <c r="AF13" s="38">
        <f>_xlfn.IFNA(VLOOKUP(CONCATENATE($AF$5,$B13,$C13),'DRY2'!$A$6:$M$500,13,FALSE),0)</f>
        <v>0</v>
      </c>
      <c r="AG13" s="38">
        <f>_xlfn.IFNA(VLOOKUP(CONCATENATE($AG$5,$B13,$C13),'CAP2'!$A$6:$M$500,13,FALSE),0)</f>
        <v>0</v>
      </c>
      <c r="AH13" s="38">
        <f>_xlfn.IFNA(VLOOKUP(CONCATENATE($AH$5,$B13,$C13),'ESP2'!$A$6:$M$500,13,FALSE),0)</f>
        <v>0</v>
      </c>
      <c r="AI13" s="38">
        <f>_xlfn.IFNA(VLOOKUP(CONCATENATE($AI$5,$B13,$C13),MR!$A$6:$M$468,13,FALSE),0)</f>
        <v>0</v>
      </c>
      <c r="AJ13" s="38">
        <f>_xlfn.IFNA(VLOOKUP(CONCATENATE($AJ$5,$B13,$C13),'OG3'!$A$6:$M$500,13,FALSE),0)</f>
        <v>0</v>
      </c>
      <c r="AK13" s="38">
        <f>_xlfn.IFNA(VLOOKUP(CONCATENATE($AK$5,$B13,$C13),WEST!$A$6:$M$500,13,FALSE),0)</f>
        <v>0</v>
      </c>
      <c r="AL13" s="38">
        <f>_xlfn.IFNA(VLOOKUP(CONCATENATE($AL$5,$B13,$C13),WEST!$A$6:$M$500,13,FALSE),0)</f>
        <v>0</v>
      </c>
      <c r="AM13" s="38">
        <f>_xlfn.IFNA(VLOOKUP(CONCATENATE($AM$5,$B13,$C13),'SER3'!$A$6:$M$500,13,FALSE),0)</f>
        <v>0</v>
      </c>
      <c r="AN13" s="38">
        <f>_xlfn.IFNA(VLOOKUP(CONCATENATE($AN$5,$B13,$C13),[4]DARD2!$A$6:$M$500,13,FALSE),0)</f>
        <v>0</v>
      </c>
      <c r="AO13" s="38">
        <f>_xlfn.IFNA(VLOOKUP(CONCATENATE($AO$5,$B13,$C13),'MUR2'!$A$6:$M$500,13,FALSE),0)</f>
        <v>0</v>
      </c>
      <c r="AP13" s="38">
        <f>_xlfn.IFNA(VLOOKUP(CONCATENATE($AP$5,$B13,$C13),RAS!$A$7:$M$501,13,FALSE),0)</f>
        <v>0</v>
      </c>
      <c r="AQ13" s="38">
        <f>_xlfn.IFNA(VLOOKUP(CONCATENATE($AQ$5,$B13,$C13),'ESP3'!$A$6:$M$500,13,FALSE),0)</f>
        <v>0</v>
      </c>
      <c r="AR13" s="38">
        <f>_xlfn.IFNA(VLOOKUP(CONCATENATE($AR$5,$B13,$C13),'ESP3'!$A$6:$M$500,13,FALSE),0)</f>
        <v>0</v>
      </c>
      <c r="AS13" s="38">
        <f>_xlfn.IFNA(VLOOKUP(CONCATENATE($AS$5,$B13,$C13),FEST!$A$6:$M$500,13,FALSE),0)</f>
        <v>0</v>
      </c>
      <c r="AT13" s="38"/>
      <c r="AU13" s="38"/>
      <c r="AV13" s="38"/>
      <c r="AW13" s="608">
        <f>_xlfn.IFNA(VLOOKUP(CONCATENATE($AW$5,$B13,$C13),SC!$A$6:$M$500,13,FALSE),0)</f>
        <v>0</v>
      </c>
      <c r="AX13" s="611">
        <f>_xlfn.IFNA(VLOOKUP(CONCATENATE($AX$5,$B13,$C13),SC!$A$6:$M$500,13,FALSE),0)</f>
        <v>0</v>
      </c>
      <c r="AY13" s="608">
        <f>_xlfn.IFNA(VLOOKUP(CONCATENATE($AY$5,$B13,$C13),SCSAT!$A$6:$M$528,13,FALSE),0)</f>
        <v>0</v>
      </c>
      <c r="AZ13" s="608">
        <f>_xlfn.IFNA(VLOOKUP(CONCATENATE($AZ$5,$B13,$C13),SCSAT!$A$6:$M$528,13,FALSE),0)</f>
        <v>0</v>
      </c>
      <c r="BA13" s="608">
        <f>_xlfn.IFNA(VLOOKUP(CONCATENATE($BA$5,$B13,$C13),SCSUN!$A$6:$M$500,13,FALSE),0)</f>
        <v>0</v>
      </c>
      <c r="BB13" s="608">
        <f>_xlfn.IFNA(VLOOKUP(CONCATENATE($BB$5,$B13,$C13),SCSUN!$A$6:$M$500,13,FALSE),0)</f>
        <v>0</v>
      </c>
      <c r="BC13" s="115"/>
    </row>
    <row r="14" spans="1:55" ht="13.8" x14ac:dyDescent="0.25">
      <c r="A14" s="777"/>
      <c r="B14" s="121" t="s">
        <v>152</v>
      </c>
      <c r="C14" s="125" t="s">
        <v>153</v>
      </c>
      <c r="D14" s="125" t="s">
        <v>154</v>
      </c>
      <c r="E14" s="125" t="s">
        <v>115</v>
      </c>
      <c r="F14" s="41">
        <v>45430</v>
      </c>
      <c r="G14" s="385">
        <v>14</v>
      </c>
      <c r="H14" s="123">
        <f t="shared" si="0"/>
        <v>0</v>
      </c>
      <c r="I14" s="37">
        <f t="shared" si="1"/>
        <v>0</v>
      </c>
      <c r="J14" s="385">
        <f t="shared" si="2"/>
        <v>9</v>
      </c>
      <c r="K14" s="38">
        <f>_xlfn.IFNA(VLOOKUP(CONCATENATE($K$5,$B14,$C14),'ESP1'!$A$6:$M$500,13,FALSE),0)</f>
        <v>0</v>
      </c>
      <c r="L14" s="38">
        <f>_xlfn.IFNA(VLOOKUP(CONCATENATE($L$5,$B14,$C14),'ESP1'!$A$6:$M$500,13,FALSE),0)</f>
        <v>0</v>
      </c>
      <c r="M14" s="38">
        <f>_xlfn.IFNA(VLOOKUP(CONCATENATE($M$5,$B14,$C14),[1]CAPE!$A$6:$M$500,13,FALSE),0)</f>
        <v>0</v>
      </c>
      <c r="N14" s="38">
        <f>_xlfn.IFNA(VLOOKUP(CONCATENATE($N$5,$B14,$C14),CAPE!$A$6:$M$500,13,FALSE),0)</f>
        <v>0</v>
      </c>
      <c r="O14" s="38">
        <f>_xlfn.IFNA(VLOOKUP(CONCATENATE($O$5,$B14,$C14),'SER1'!$A$6:$M$500,13,FALSE),0)</f>
        <v>0</v>
      </c>
      <c r="P14" s="38">
        <f>_xlfn.IFNA(VLOOKUP(CONCATENATE($P$5,$B14,$C14),'SER1'!$A$6:$M$500,13,FALSE),0)</f>
        <v>0</v>
      </c>
      <c r="Q14" s="38">
        <f>_xlfn.IFNA(VLOOKUP(CONCATENATE($Q$5,$B14,$C14),BAL!$A$6:$M$500,13,FALSE),0)</f>
        <v>0</v>
      </c>
      <c r="R14" s="38">
        <f>_xlfn.IFNA(VLOOKUP(CONCATENATE($R$5,$B14,$C14),BAL!$A$6:$M$500,13,FALSE),0)</f>
        <v>0</v>
      </c>
      <c r="S14" s="38">
        <f>_xlfn.IFNA(VLOOKUP(CONCATENATE($S$5,$B14,$C14),'MUR1'!$A$6:$M$500,13,FALSE),0)</f>
        <v>0</v>
      </c>
      <c r="T14" s="38">
        <f>_xlfn.IFNA(VLOOKUP(CONCATENATE($T$5,$B14,$C14),'MUR1'!$A$6:$M$500,13,FALSE),0)</f>
        <v>0</v>
      </c>
      <c r="U14" s="38">
        <f>_xlfn.IFNA(VLOOKUP(CONCATENATE($U$5,$B14,$C14),'OG1'!$A$6:$M$500,13,FALSE),0)</f>
        <v>0</v>
      </c>
      <c r="V14" s="38">
        <f>_xlfn.IFNA(VLOOKUP(CONCATENATE($V$5,$B14,$C14),'DRY1'!$A$6:$M$500,13,FALSE),0)</f>
        <v>0</v>
      </c>
      <c r="W14" s="38">
        <f>_xlfn.IFNA(VLOOKUP(CONCATENATE($W$5,$B14,$C14),'DRY1'!$A$6:$M$500,13,FALSE),0)</f>
        <v>0</v>
      </c>
      <c r="X14" s="38">
        <f>_xlfn.IFNA(VLOOKUP(CONCATENATE($X$5,$B14,$C14),'HOR1'!$A$6:$M$100,13,FALSE),0)</f>
        <v>0</v>
      </c>
      <c r="Y14" s="38">
        <f>_xlfn.IFNA(VLOOKUP(CONCATENATE($Y$5,$B14,$C14),'SER2'!$A$6:$M$534,13,FALSE),0)</f>
        <v>0</v>
      </c>
      <c r="Z14" s="403">
        <f>_xlfn.IFNA(VLOOKUP(CONCATENATE($Z$5,$B14,$C14),'SER2'!$A$6:$M$534,13,FALSE),0)</f>
        <v>0</v>
      </c>
      <c r="AA14" s="38">
        <f>_xlfn.IFNA(VLOOKUP(CONCATENATE($AA$5,$B14,$C14),'DAR1'!$A$6:$M$500,13,FALSE),0)</f>
        <v>0</v>
      </c>
      <c r="AB14" s="38">
        <f>_xlfn.IFNA(VLOOKUP(CONCATENATE($AB$5,$B14,$C14),BEV!$A$6:$M$500,13,FALSE),0)</f>
        <v>0</v>
      </c>
      <c r="AC14" s="38">
        <f>_xlfn.IFNA(VLOOKUP(CONCATENATE($AC$5,$B14,$C14),'OG2'!$A$6:$M$500,13,FALSE),0)</f>
        <v>0</v>
      </c>
      <c r="AD14" s="38">
        <f>_xlfn.IFNA(VLOOKUP(CONCATENATE($AD$5,$B14,$C14),'LOG1'!$A$6:$M$500,13,FALSE),0)</f>
        <v>0</v>
      </c>
      <c r="AE14" s="38">
        <f>_xlfn.IFNA(VLOOKUP(CONCATENATE($AE$5,$B14,$C14),'DRY2'!$A$6:$M$500,13,FALSE),0)</f>
        <v>0</v>
      </c>
      <c r="AF14" s="38">
        <f>_xlfn.IFNA(VLOOKUP(CONCATENATE($AF$5,$B14,$C14),'DRY2'!$A$6:$M$500,13,FALSE),0)</f>
        <v>0</v>
      </c>
      <c r="AG14" s="38">
        <f>_xlfn.IFNA(VLOOKUP(CONCATENATE($AG$5,$B14,$C14),'CAP2'!$A$6:$M$500,13,FALSE),0)</f>
        <v>0</v>
      </c>
      <c r="AH14" s="38">
        <f>_xlfn.IFNA(VLOOKUP(CONCATENATE($AH$5,$B14,$C14),'ESP2'!$A$6:$M$500,13,FALSE),0)</f>
        <v>0</v>
      </c>
      <c r="AI14" s="38">
        <f>_xlfn.IFNA(VLOOKUP(CONCATENATE($AI$5,$B14,$C14),MR!$A$6:$M$468,13,FALSE),0)</f>
        <v>0</v>
      </c>
      <c r="AJ14" s="38">
        <f>_xlfn.IFNA(VLOOKUP(CONCATENATE($AJ$5,$B14,$C14),'OG3'!$A$6:$M$500,13,FALSE),0)</f>
        <v>0</v>
      </c>
      <c r="AK14" s="38">
        <f>_xlfn.IFNA(VLOOKUP(CONCATENATE($AK$5,$B14,$C14),WEST!$A$6:$M$500,13,FALSE),0)</f>
        <v>0</v>
      </c>
      <c r="AL14" s="38">
        <f>_xlfn.IFNA(VLOOKUP(CONCATENATE($AL$5,$B14,$C14),WEST!$A$6:$M$500,13,FALSE),0)</f>
        <v>0</v>
      </c>
      <c r="AM14" s="38">
        <f>_xlfn.IFNA(VLOOKUP(CONCATENATE($AM$5,$B14,$C14),'SER3'!$A$6:$M$500,13,FALSE),0)</f>
        <v>0</v>
      </c>
      <c r="AN14" s="38">
        <f>_xlfn.IFNA(VLOOKUP(CONCATENATE($AN$5,$B14,$C14),[4]DARD2!$A$6:$M$500,13,FALSE),0)</f>
        <v>0</v>
      </c>
      <c r="AO14" s="38">
        <f>_xlfn.IFNA(VLOOKUP(CONCATENATE($AO$5,$B14,$C14),'MUR2'!$A$6:$M$500,13,FALSE),0)</f>
        <v>0</v>
      </c>
      <c r="AP14" s="38">
        <f>_xlfn.IFNA(VLOOKUP(CONCATENATE($AP$5,$B14,$C14),RAS!$A$7:$M$501,13,FALSE),0)</f>
        <v>0</v>
      </c>
      <c r="AQ14" s="38">
        <f>_xlfn.IFNA(VLOOKUP(CONCATENATE($AQ$5,$B14,$C14),'ESP3'!$A$6:$M$500,13,FALSE),0)</f>
        <v>0</v>
      </c>
      <c r="AR14" s="38">
        <f>_xlfn.IFNA(VLOOKUP(CONCATENATE($AR$5,$B14,$C14),'ESP3'!$A$6:$M$500,13,FALSE),0)</f>
        <v>0</v>
      </c>
      <c r="AS14" s="38">
        <f>_xlfn.IFNA(VLOOKUP(CONCATENATE($AS$5,$B14,$C14),FEST!$A$6:$M$500,13,FALSE),0)</f>
        <v>0</v>
      </c>
      <c r="AT14" s="38"/>
      <c r="AU14" s="38"/>
      <c r="AV14" s="38"/>
      <c r="AW14" s="608">
        <f>_xlfn.IFNA(VLOOKUP(CONCATENATE($AW$5,$B14,$C14),SC!$A$6:$M$500,13,FALSE),0)</f>
        <v>0</v>
      </c>
      <c r="AX14" s="611">
        <f>_xlfn.IFNA(VLOOKUP(CONCATENATE($AX$5,$B14,$C14),SC!$A$6:$M$500,13,FALSE),0)</f>
        <v>0</v>
      </c>
      <c r="AY14" s="608">
        <f>_xlfn.IFNA(VLOOKUP(CONCATENATE($AY$5,$B14,$C14),SCSAT!$A$6:$M$528,13,FALSE),0)</f>
        <v>0</v>
      </c>
      <c r="AZ14" s="608">
        <f>_xlfn.IFNA(VLOOKUP(CONCATENATE($AZ$5,$B14,$C14),SCSAT!$A$6:$M$528,13,FALSE),0)</f>
        <v>0</v>
      </c>
      <c r="BA14" s="608">
        <f>_xlfn.IFNA(VLOOKUP(CONCATENATE($BA$5,$B14,$C14),SCSUN!$A$6:$M$500,13,FALSE),0)</f>
        <v>0</v>
      </c>
      <c r="BB14" s="608">
        <f>_xlfn.IFNA(VLOOKUP(CONCATENATE($BB$5,$B14,$C14),SCSUN!$A$6:$M$500,13,FALSE),0)</f>
        <v>0</v>
      </c>
      <c r="BC14" s="119"/>
    </row>
    <row r="15" spans="1:55" ht="13.8" x14ac:dyDescent="0.25">
      <c r="A15" s="777"/>
      <c r="B15" s="121" t="s">
        <v>157</v>
      </c>
      <c r="C15" s="125" t="s">
        <v>158</v>
      </c>
      <c r="D15" s="125" t="s">
        <v>159</v>
      </c>
      <c r="E15" s="125" t="s">
        <v>96</v>
      </c>
      <c r="F15" s="41">
        <v>45443</v>
      </c>
      <c r="G15" s="385">
        <v>14</v>
      </c>
      <c r="H15" s="123">
        <f t="shared" si="0"/>
        <v>0</v>
      </c>
      <c r="I15" s="37">
        <f t="shared" si="1"/>
        <v>0</v>
      </c>
      <c r="J15" s="385">
        <f t="shared" si="2"/>
        <v>9</v>
      </c>
      <c r="K15" s="38">
        <f>_xlfn.IFNA(VLOOKUP(CONCATENATE($K$5,$B15,$C15),'ESP1'!$A$6:$M$500,13,FALSE),0)</f>
        <v>0</v>
      </c>
      <c r="L15" s="38">
        <f>_xlfn.IFNA(VLOOKUP(CONCATENATE($L$5,$B15,$C15),'ESP1'!$A$6:$M$500,13,FALSE),0)</f>
        <v>0</v>
      </c>
      <c r="M15" s="38">
        <f>_xlfn.IFNA(VLOOKUP(CONCATENATE($M$5,$B15,$C15),[1]CAPE!$A$6:$M$500,13,FALSE),0)</f>
        <v>0</v>
      </c>
      <c r="N15" s="38">
        <f>_xlfn.IFNA(VLOOKUP(CONCATENATE($N$5,$B15,$C15),CAPE!$A$6:$M$500,13,FALSE),0)</f>
        <v>0</v>
      </c>
      <c r="O15" s="38">
        <f>_xlfn.IFNA(VLOOKUP(CONCATENATE($O$5,$B15,$C15),'SER1'!$A$6:$M$500,13,FALSE),0)</f>
        <v>0</v>
      </c>
      <c r="P15" s="38">
        <f>_xlfn.IFNA(VLOOKUP(CONCATENATE($P$5,$B15,$C15),'SER1'!$A$6:$M$500,13,FALSE),0)</f>
        <v>0</v>
      </c>
      <c r="Q15" s="38">
        <f>_xlfn.IFNA(VLOOKUP(CONCATENATE($Q$5,$B15,$C15),BAL!$A$6:$M$500,13,FALSE),0)</f>
        <v>0</v>
      </c>
      <c r="R15" s="38">
        <f>_xlfn.IFNA(VLOOKUP(CONCATENATE($R$5,$B15,$C15),BAL!$A$6:$M$500,13,FALSE),0)</f>
        <v>0</v>
      </c>
      <c r="S15" s="38">
        <f>_xlfn.IFNA(VLOOKUP(CONCATENATE($S$5,$B15,$C15),'MUR1'!$A$6:$M$500,13,FALSE),0)</f>
        <v>0</v>
      </c>
      <c r="T15" s="38">
        <f>_xlfn.IFNA(VLOOKUP(CONCATENATE($T$5,$B15,$C15),'MUR1'!$A$6:$M$500,13,FALSE),0)</f>
        <v>0</v>
      </c>
      <c r="U15" s="38">
        <f>_xlfn.IFNA(VLOOKUP(CONCATENATE($U$5,$B15,$C15),'OG1'!$A$6:$M$500,13,FALSE),0)</f>
        <v>0</v>
      </c>
      <c r="V15" s="38">
        <f>_xlfn.IFNA(VLOOKUP(CONCATENATE($V$5,$B15,$C15),'DRY1'!$A$6:$M$500,13,FALSE),0)</f>
        <v>0</v>
      </c>
      <c r="W15" s="38">
        <f>_xlfn.IFNA(VLOOKUP(CONCATENATE($W$5,$B15,$C15),'DRY1'!$A$6:$M$500,13,FALSE),0)</f>
        <v>0</v>
      </c>
      <c r="X15" s="38">
        <f>_xlfn.IFNA(VLOOKUP(CONCATENATE($X$5,$B15,$C15),'HOR1'!$A$6:$M$100,13,FALSE),0)</f>
        <v>0</v>
      </c>
      <c r="Y15" s="38">
        <f>_xlfn.IFNA(VLOOKUP(CONCATENATE($Y$5,$B15,$C15),'SER2'!$A$6:$M$534,13,FALSE),0)</f>
        <v>0</v>
      </c>
      <c r="Z15" s="403">
        <f>_xlfn.IFNA(VLOOKUP(CONCATENATE($Z$5,$B15,$C15),'SER2'!$A$6:$M$534,13,FALSE),0)</f>
        <v>0</v>
      </c>
      <c r="AA15" s="38">
        <f>_xlfn.IFNA(VLOOKUP(CONCATENATE($AA$5,$B15,$C15),'DAR1'!$A$6:$M$500,13,FALSE),0)</f>
        <v>0</v>
      </c>
      <c r="AB15" s="38">
        <f>_xlfn.IFNA(VLOOKUP(CONCATENATE($AB$5,$B15,$C15),BEV!$A$6:$M$500,13,FALSE),0)</f>
        <v>0</v>
      </c>
      <c r="AC15" s="38">
        <f>_xlfn.IFNA(VLOOKUP(CONCATENATE($AC$5,$B15,$C15),'OG2'!$A$6:$M$500,13,FALSE),0)</f>
        <v>0</v>
      </c>
      <c r="AD15" s="38">
        <f>_xlfn.IFNA(VLOOKUP(CONCATENATE($AD$5,$B15,$C15),'LOG1'!$A$6:$M$500,13,FALSE),0)</f>
        <v>0</v>
      </c>
      <c r="AE15" s="38">
        <f>_xlfn.IFNA(VLOOKUP(CONCATENATE($AE$5,$B15,$C15),'DRY2'!$A$6:$M$500,13,FALSE),0)</f>
        <v>0</v>
      </c>
      <c r="AF15" s="38">
        <f>_xlfn.IFNA(VLOOKUP(CONCATENATE($AF$5,$B15,$C15),'DRY2'!$A$6:$M$500,13,FALSE),0)</f>
        <v>0</v>
      </c>
      <c r="AG15" s="38">
        <f>_xlfn.IFNA(VLOOKUP(CONCATENATE($AG$5,$B15,$C15),'CAP2'!$A$6:$M$500,13,FALSE),0)</f>
        <v>0</v>
      </c>
      <c r="AH15" s="38">
        <f>_xlfn.IFNA(VLOOKUP(CONCATENATE($AH$5,$B15,$C15),'ESP2'!$A$6:$M$500,13,FALSE),0)</f>
        <v>0</v>
      </c>
      <c r="AI15" s="38">
        <f>_xlfn.IFNA(VLOOKUP(CONCATENATE($AI$5,$B15,$C15),MR!$A$6:$M$468,13,FALSE),0)</f>
        <v>0</v>
      </c>
      <c r="AJ15" s="38">
        <f>_xlfn.IFNA(VLOOKUP(CONCATENATE($AJ$5,$B15,$C15),'OG3'!$A$6:$M$500,13,FALSE),0)</f>
        <v>0</v>
      </c>
      <c r="AK15" s="38">
        <f>_xlfn.IFNA(VLOOKUP(CONCATENATE($AK$5,$B15,$C15),WEST!$A$6:$M$500,13,FALSE),0)</f>
        <v>0</v>
      </c>
      <c r="AL15" s="38">
        <f>_xlfn.IFNA(VLOOKUP(CONCATENATE($AL$5,$B15,$C15),WEST!$A$6:$M$500,13,FALSE),0)</f>
        <v>0</v>
      </c>
      <c r="AM15" s="38">
        <f>_xlfn.IFNA(VLOOKUP(CONCATENATE($AM$5,$B15,$C15),'SER3'!$A$6:$M$500,13,FALSE),0)</f>
        <v>0</v>
      </c>
      <c r="AN15" s="38">
        <f>_xlfn.IFNA(VLOOKUP(CONCATENATE($AN$5,$B15,$C15),[4]DARD2!$A$6:$M$500,13,FALSE),0)</f>
        <v>0</v>
      </c>
      <c r="AO15" s="38">
        <f>_xlfn.IFNA(VLOOKUP(CONCATENATE($AO$5,$B15,$C15),'MUR2'!$A$6:$M$500,13,FALSE),0)</f>
        <v>0</v>
      </c>
      <c r="AP15" s="38">
        <f>_xlfn.IFNA(VLOOKUP(CONCATENATE($AP$5,$B15,$C15),RAS!$A$7:$M$501,13,FALSE),0)</f>
        <v>0</v>
      </c>
      <c r="AQ15" s="38">
        <f>_xlfn.IFNA(VLOOKUP(CONCATENATE($AQ$5,$B15,$C15),'ESP3'!$A$6:$M$500,13,FALSE),0)</f>
        <v>0</v>
      </c>
      <c r="AR15" s="38">
        <f>_xlfn.IFNA(VLOOKUP(CONCATENATE($AR$5,$B15,$C15),'ESP3'!$A$6:$M$500,13,FALSE),0)</f>
        <v>0</v>
      </c>
      <c r="AS15" s="38">
        <f>_xlfn.IFNA(VLOOKUP(CONCATENATE($AS$5,$B15,$C15),FEST!$A$6:$M$500,13,FALSE),0)</f>
        <v>0</v>
      </c>
      <c r="AT15" s="38"/>
      <c r="AU15" s="38"/>
      <c r="AV15" s="38"/>
      <c r="AW15" s="608">
        <f>_xlfn.IFNA(VLOOKUP(CONCATENATE($AW$5,$B15,$C15),SC!$A$6:$M$500,13,FALSE),0)</f>
        <v>0</v>
      </c>
      <c r="AX15" s="611">
        <f>_xlfn.IFNA(VLOOKUP(CONCATENATE($AX$5,$B15,$C15),SC!$A$6:$M$500,13,FALSE),0)</f>
        <v>0</v>
      </c>
      <c r="AY15" s="608">
        <f>_xlfn.IFNA(VLOOKUP(CONCATENATE($AY$5,$B15,$C15),SCSAT!$A$6:$M$528,13,FALSE),0)</f>
        <v>0</v>
      </c>
      <c r="AZ15" s="608">
        <f>_xlfn.IFNA(VLOOKUP(CONCATENATE($AZ$5,$B15,$C15),SCSAT!$A$6:$M$528,13,FALSE),0)</f>
        <v>0</v>
      </c>
      <c r="BA15" s="608">
        <f>_xlfn.IFNA(VLOOKUP(CONCATENATE($BA$5,$B15,$C15),SCSUN!$A$6:$M$500,13,FALSE),0)</f>
        <v>0</v>
      </c>
      <c r="BB15" s="608">
        <f>_xlfn.IFNA(VLOOKUP(CONCATENATE($BB$5,$B15,$C15),SCSUN!$A$6:$M$500,13,FALSE),0)</f>
        <v>0</v>
      </c>
      <c r="BC15" s="119"/>
    </row>
    <row r="16" spans="1:55" ht="13.8" x14ac:dyDescent="0.25">
      <c r="A16" s="777"/>
      <c r="B16" s="121" t="s">
        <v>164</v>
      </c>
      <c r="C16" s="125" t="s">
        <v>165</v>
      </c>
      <c r="D16" s="125"/>
      <c r="E16" s="125" t="s">
        <v>163</v>
      </c>
      <c r="F16" s="41">
        <v>45479</v>
      </c>
      <c r="G16" s="385">
        <v>13</v>
      </c>
      <c r="H16" s="123">
        <f t="shared" si="0"/>
        <v>0</v>
      </c>
      <c r="I16" s="37">
        <f t="shared" si="1"/>
        <v>0</v>
      </c>
      <c r="J16" s="385">
        <f t="shared" si="2"/>
        <v>9</v>
      </c>
      <c r="K16" s="38">
        <f>_xlfn.IFNA(VLOOKUP(CONCATENATE($K$5,$B16,$C16),'ESP1'!$A$6:$M$500,13,FALSE),0)</f>
        <v>0</v>
      </c>
      <c r="L16" s="38">
        <f>_xlfn.IFNA(VLOOKUP(CONCATENATE($L$5,$B16,$C16),'ESP1'!$A$6:$M$500,13,FALSE),0)</f>
        <v>0</v>
      </c>
      <c r="M16" s="38">
        <f>_xlfn.IFNA(VLOOKUP(CONCATENATE($M$5,$B16,$C16),[1]CAPE!$A$6:$M$500,13,FALSE),0)</f>
        <v>0</v>
      </c>
      <c r="N16" s="38">
        <f>_xlfn.IFNA(VLOOKUP(CONCATENATE($N$5,$B16,$C16),CAPE!$A$6:$M$500,13,FALSE),0)</f>
        <v>0</v>
      </c>
      <c r="O16" s="38">
        <f>_xlfn.IFNA(VLOOKUP(CONCATENATE($O$5,$B16,$C16),'SER1'!$A$6:$M$500,13,FALSE),0)</f>
        <v>0</v>
      </c>
      <c r="P16" s="38">
        <f>_xlfn.IFNA(VLOOKUP(CONCATENATE($P$5,$B16,$C16),'SER1'!$A$6:$M$500,13,FALSE),0)</f>
        <v>0</v>
      </c>
      <c r="Q16" s="38">
        <f>_xlfn.IFNA(VLOOKUP(CONCATENATE($Q$5,$B16,$C16),BAL!$A$6:$M$500,13,FALSE),0)</f>
        <v>0</v>
      </c>
      <c r="R16" s="38">
        <f>_xlfn.IFNA(VLOOKUP(CONCATENATE($R$5,$B16,$C16),BAL!$A$6:$M$500,13,FALSE),0)</f>
        <v>0</v>
      </c>
      <c r="S16" s="38">
        <f>_xlfn.IFNA(VLOOKUP(CONCATENATE($S$5,$B16,$C16),'MUR1'!$A$6:$M$500,13,FALSE),0)</f>
        <v>0</v>
      </c>
      <c r="T16" s="38">
        <f>_xlfn.IFNA(VLOOKUP(CONCATENATE($T$5,$B16,$C16),'MUR1'!$A$6:$M$500,13,FALSE),0)</f>
        <v>0</v>
      </c>
      <c r="U16" s="38">
        <f>_xlfn.IFNA(VLOOKUP(CONCATENATE($U$5,$B16,$C16),'OG1'!$A$6:$M$500,13,FALSE),0)</f>
        <v>0</v>
      </c>
      <c r="V16" s="38">
        <f>_xlfn.IFNA(VLOOKUP(CONCATENATE($V$5,$B16,$C16),'DRY1'!$A$6:$M$500,13,FALSE),0)</f>
        <v>0</v>
      </c>
      <c r="W16" s="38">
        <f>_xlfn.IFNA(VLOOKUP(CONCATENATE($W$5,$B16,$C16),'DRY1'!$A$6:$M$500,13,FALSE),0)</f>
        <v>0</v>
      </c>
      <c r="X16" s="38">
        <f>_xlfn.IFNA(VLOOKUP(CONCATENATE($X$5,$B16,$C16),'HOR1'!$A$6:$M$100,13,FALSE),0)</f>
        <v>0</v>
      </c>
      <c r="Y16" s="38">
        <f>_xlfn.IFNA(VLOOKUP(CONCATENATE($Y$5,$B16,$C16),'SER2'!$A$6:$M$534,13,FALSE),0)</f>
        <v>0</v>
      </c>
      <c r="Z16" s="403">
        <f>_xlfn.IFNA(VLOOKUP(CONCATENATE($Z$5,$B16,$C16),'SER2'!$A$6:$M$534,13,FALSE),0)</f>
        <v>0</v>
      </c>
      <c r="AA16" s="38">
        <f>_xlfn.IFNA(VLOOKUP(CONCATENATE($AA$5,$B16,$C16),'DAR1'!$A$6:$M$500,13,FALSE),0)</f>
        <v>0</v>
      </c>
      <c r="AB16" s="38">
        <f>_xlfn.IFNA(VLOOKUP(CONCATENATE($AB$5,$B16,$C16),BEV!$A$6:$M$500,13,FALSE),0)</f>
        <v>0</v>
      </c>
      <c r="AC16" s="38">
        <f>_xlfn.IFNA(VLOOKUP(CONCATENATE($AC$5,$B16,$C16),'OG2'!$A$6:$M$500,13,FALSE),0)</f>
        <v>0</v>
      </c>
      <c r="AD16" s="38">
        <f>_xlfn.IFNA(VLOOKUP(CONCATENATE($AD$5,$B16,$C16),'LOG1'!$A$6:$M$500,13,FALSE),0)</f>
        <v>0</v>
      </c>
      <c r="AE16" s="38">
        <f>_xlfn.IFNA(VLOOKUP(CONCATENATE($AE$5,$B16,$C16),'DRY2'!$A$6:$M$500,13,FALSE),0)</f>
        <v>0</v>
      </c>
      <c r="AF16" s="38">
        <f>_xlfn.IFNA(VLOOKUP(CONCATENATE($AF$5,$B16,$C16),'DRY2'!$A$6:$M$500,13,FALSE),0)</f>
        <v>0</v>
      </c>
      <c r="AG16" s="38">
        <f>_xlfn.IFNA(VLOOKUP(CONCATENATE($AG$5,$B16,$C16),'CAP2'!$A$6:$M$500,13,FALSE),0)</f>
        <v>0</v>
      </c>
      <c r="AH16" s="38">
        <f>_xlfn.IFNA(VLOOKUP(CONCATENATE($AH$5,$B16,$C16),'ESP2'!$A$6:$M$500,13,FALSE),0)</f>
        <v>0</v>
      </c>
      <c r="AI16" s="38">
        <f>_xlfn.IFNA(VLOOKUP(CONCATENATE($AI$5,$B16,$C16),MR!$A$6:$M$468,13,FALSE),0)</f>
        <v>0</v>
      </c>
      <c r="AJ16" s="38">
        <f>_xlfn.IFNA(VLOOKUP(CONCATENATE($AJ$5,$B16,$C16),'OG3'!$A$6:$M$500,13,FALSE),0)</f>
        <v>0</v>
      </c>
      <c r="AK16" s="38">
        <f>_xlfn.IFNA(VLOOKUP(CONCATENATE($AK$5,$B16,$C16),WEST!$A$6:$M$500,13,FALSE),0)</f>
        <v>0</v>
      </c>
      <c r="AL16" s="38">
        <f>_xlfn.IFNA(VLOOKUP(CONCATENATE($AL$5,$B16,$C16),WEST!$A$6:$M$500,13,FALSE),0)</f>
        <v>0</v>
      </c>
      <c r="AM16" s="38">
        <f>_xlfn.IFNA(VLOOKUP(CONCATENATE($AM$5,$B16,$C16),'SER3'!$A$6:$M$500,13,FALSE),0)</f>
        <v>0</v>
      </c>
      <c r="AN16" s="38">
        <f>_xlfn.IFNA(VLOOKUP(CONCATENATE($AN$5,$B16,$C16),[4]DARD2!$A$6:$M$500,13,FALSE),0)</f>
        <v>0</v>
      </c>
      <c r="AO16" s="38">
        <f>_xlfn.IFNA(VLOOKUP(CONCATENATE($AO$5,$B16,$C16),'MUR2'!$A$6:$M$500,13,FALSE),0)</f>
        <v>0</v>
      </c>
      <c r="AP16" s="38">
        <f>_xlfn.IFNA(VLOOKUP(CONCATENATE($AP$5,$B16,$C16),RAS!$A$7:$M$501,13,FALSE),0)</f>
        <v>0</v>
      </c>
      <c r="AQ16" s="38">
        <f>_xlfn.IFNA(VLOOKUP(CONCATENATE($AQ$5,$B16,$C16),'ESP3'!$A$6:$M$500,13,FALSE),0)</f>
        <v>0</v>
      </c>
      <c r="AR16" s="38">
        <f>_xlfn.IFNA(VLOOKUP(CONCATENATE($AR$5,$B16,$C16),'ESP3'!$A$6:$M$500,13,FALSE),0)</f>
        <v>0</v>
      </c>
      <c r="AS16" s="38">
        <f>_xlfn.IFNA(VLOOKUP(CONCATENATE($AS$5,$B16,$C16),FEST!$A$6:$M$500,13,FALSE),0)</f>
        <v>0</v>
      </c>
      <c r="AT16" s="38"/>
      <c r="AU16" s="38"/>
      <c r="AV16" s="38"/>
      <c r="AW16" s="608">
        <f>_xlfn.IFNA(VLOOKUP(CONCATENATE($AW$5,$B16,$C16),SC!$A$6:$M$500,13,FALSE),0)</f>
        <v>0</v>
      </c>
      <c r="AX16" s="611">
        <f>_xlfn.IFNA(VLOOKUP(CONCATENATE($AX$5,$B16,$C16),SC!$A$6:$M$500,13,FALSE),0)</f>
        <v>0</v>
      </c>
      <c r="AY16" s="608">
        <f>_xlfn.IFNA(VLOOKUP(CONCATENATE($AY$5,$B16,$C16),SCSAT!$A$6:$M$528,13,FALSE),0)</f>
        <v>0</v>
      </c>
      <c r="AZ16" s="608">
        <f>_xlfn.IFNA(VLOOKUP(CONCATENATE($AZ$5,$B16,$C16),SCSAT!$A$6:$M$528,13,FALSE),0)</f>
        <v>0</v>
      </c>
      <c r="BA16" s="608">
        <f>_xlfn.IFNA(VLOOKUP(CONCATENATE($BA$5,$B16,$C16),SCSUN!$A$6:$M$500,13,FALSE),0)</f>
        <v>0</v>
      </c>
      <c r="BB16" s="608">
        <f>_xlfn.IFNA(VLOOKUP(CONCATENATE($BB$5,$B16,$C16),SCSUN!$A$6:$M$500,13,FALSE),0)</f>
        <v>0</v>
      </c>
      <c r="BC16" s="119"/>
    </row>
    <row r="17" spans="1:55" ht="13.8" x14ac:dyDescent="0.25">
      <c r="A17" s="777"/>
      <c r="B17" s="121"/>
      <c r="C17" s="125"/>
      <c r="D17" s="125"/>
      <c r="E17" s="125"/>
      <c r="F17" s="41"/>
      <c r="G17" s="385"/>
      <c r="H17" s="123">
        <f t="shared" ref="H17:H23" si="3">COUNTIF(K17:BW17,"&gt;0")</f>
        <v>0</v>
      </c>
      <c r="I17" s="37">
        <f t="shared" ref="I17:I23" si="4">SUM(K17:BW17)</f>
        <v>0</v>
      </c>
      <c r="J17" s="385">
        <f t="shared" ref="J17:J21" si="5">RANK(I17,$I$6:$I$100)</f>
        <v>9</v>
      </c>
      <c r="K17" s="38">
        <f>_xlfn.IFNA(VLOOKUP(CONCATENATE($K$5,$B17,$C17),'ESP1'!$A$6:$M$500,13,FALSE),0)</f>
        <v>0</v>
      </c>
      <c r="L17" s="38">
        <f>_xlfn.IFNA(VLOOKUP(CONCATENATE($L$5,$B17,$C17),'ESP1'!$A$6:$M$500,13,FALSE),0)</f>
        <v>0</v>
      </c>
      <c r="M17" s="38">
        <f>_xlfn.IFNA(VLOOKUP(CONCATENATE($M$5,$B17,$C17),[1]CAPE!$A$6:$M$500,13,FALSE),0)</f>
        <v>0</v>
      </c>
      <c r="N17" s="38">
        <f>_xlfn.IFNA(VLOOKUP(CONCATENATE($N$5,$B17,$C17),CAPE!$A$6:$M$500,13,FALSE),0)</f>
        <v>0</v>
      </c>
      <c r="O17" s="38">
        <f>_xlfn.IFNA(VLOOKUP(CONCATENATE($O$5,$B17,$C17),'SER1'!$A$6:$M$500,13,FALSE),0)</f>
        <v>0</v>
      </c>
      <c r="P17" s="38">
        <f>_xlfn.IFNA(VLOOKUP(CONCATENATE($P$5,$B17,$C17),'SER1'!$A$6:$M$500,13,FALSE),0)</f>
        <v>0</v>
      </c>
      <c r="Q17" s="38">
        <f>_xlfn.IFNA(VLOOKUP(CONCATENATE($Q$5,$B17,$C17),BAL!$A$6:$M$500,13,FALSE),0)</f>
        <v>0</v>
      </c>
      <c r="R17" s="38">
        <f>_xlfn.IFNA(VLOOKUP(CONCATENATE($R$5,$B17,$C17),BAL!$A$6:$M$500,13,FALSE),0)</f>
        <v>0</v>
      </c>
      <c r="S17" s="38">
        <f>_xlfn.IFNA(VLOOKUP(CONCATENATE($S$5,$B17,$C17),'MUR1'!$A$6:$M$500,13,FALSE),0)</f>
        <v>0</v>
      </c>
      <c r="T17" s="38">
        <f>_xlfn.IFNA(VLOOKUP(CONCATENATE($T$5,$B17,$C17),'MUR1'!$A$6:$M$500,13,FALSE),0)</f>
        <v>0</v>
      </c>
      <c r="U17" s="38">
        <f>_xlfn.IFNA(VLOOKUP(CONCATENATE($U$5,$B17,$C17),'OG1'!$A$6:$M$500,13,FALSE),0)</f>
        <v>0</v>
      </c>
      <c r="V17" s="38">
        <f>_xlfn.IFNA(VLOOKUP(CONCATENATE($V$5,$B17,$C17),'DRY1'!$A$6:$M$500,13,FALSE),0)</f>
        <v>0</v>
      </c>
      <c r="W17" s="38">
        <f>_xlfn.IFNA(VLOOKUP(CONCATENATE($W$5,$B17,$C17),'DRY1'!$A$6:$M$500,13,FALSE),0)</f>
        <v>0</v>
      </c>
      <c r="X17" s="38">
        <f>_xlfn.IFNA(VLOOKUP(CONCATENATE($X$5,$B17,$C17),'HOR1'!$A$6:$M$100,13,FALSE),0)</f>
        <v>0</v>
      </c>
      <c r="Y17" s="38">
        <f>_xlfn.IFNA(VLOOKUP(CONCATENATE($Y$5,$B17,$C17),'SER2'!$A$6:$M$534,13,FALSE),0)</f>
        <v>0</v>
      </c>
      <c r="Z17" s="403">
        <f>_xlfn.IFNA(VLOOKUP(CONCATENATE($Z$5,$B17,$C17),'SER2'!$A$6:$M$534,13,FALSE),0)</f>
        <v>0</v>
      </c>
      <c r="AA17" s="38">
        <f>_xlfn.IFNA(VLOOKUP(CONCATENATE($AA$5,$B17,$C17),'DAR1'!$A$6:$M$500,13,FALSE),0)</f>
        <v>0</v>
      </c>
      <c r="AB17" s="38">
        <f>_xlfn.IFNA(VLOOKUP(CONCATENATE($AB$5,$B17,$C17),BEV!$A$6:$M$500,13,FALSE),0)</f>
        <v>0</v>
      </c>
      <c r="AC17" s="38">
        <f>_xlfn.IFNA(VLOOKUP(CONCATENATE($AC$5,$B17,$C17),'OG2'!$A$6:$M$500,13,FALSE),0)</f>
        <v>0</v>
      </c>
      <c r="AD17" s="38">
        <f>_xlfn.IFNA(VLOOKUP(CONCATENATE($AD$5,$B17,$C17),'LOG1'!$A$6:$M$500,13,FALSE),0)</f>
        <v>0</v>
      </c>
      <c r="AE17" s="38">
        <f>_xlfn.IFNA(VLOOKUP(CONCATENATE($AE$5,$B17,$C17),'DRY2'!$A$6:$M$500,13,FALSE),0)</f>
        <v>0</v>
      </c>
      <c r="AF17" s="38">
        <f>_xlfn.IFNA(VLOOKUP(CONCATENATE($AF$5,$B17,$C17),'DRY2'!$A$6:$M$500,13,FALSE),0)</f>
        <v>0</v>
      </c>
      <c r="AG17" s="38">
        <f>_xlfn.IFNA(VLOOKUP(CONCATENATE($AG$5,$B17,$C17),'CAP2'!$A$6:$M$500,13,FALSE),0)</f>
        <v>0</v>
      </c>
      <c r="AH17" s="38">
        <f>_xlfn.IFNA(VLOOKUP(CONCATENATE($AH$5,$B17,$C17),'ESP2'!$A$6:$M$500,13,FALSE),0)</f>
        <v>0</v>
      </c>
      <c r="AI17" s="38">
        <f>_xlfn.IFNA(VLOOKUP(CONCATENATE($AI$5,$B17,$C17),MR!$A$6:$M$468,13,FALSE),0)</f>
        <v>0</v>
      </c>
      <c r="AJ17" s="38">
        <f>_xlfn.IFNA(VLOOKUP(CONCATENATE($AJ$5,$B17,$C17),'OG3'!$A$6:$M$500,13,FALSE),0)</f>
        <v>0</v>
      </c>
      <c r="AK17" s="38">
        <f>_xlfn.IFNA(VLOOKUP(CONCATENATE($AK$5,$B17,$C17),WEST!$A$6:$M$500,13,FALSE),0)</f>
        <v>0</v>
      </c>
      <c r="AL17" s="38">
        <f>_xlfn.IFNA(VLOOKUP(CONCATENATE($AL$5,$B17,$C17),WEST!$A$6:$M$500,13,FALSE),0)</f>
        <v>0</v>
      </c>
      <c r="AM17" s="38">
        <f>_xlfn.IFNA(VLOOKUP(CONCATENATE($AM$5,$B17,$C17),'SER3'!$A$6:$M$500,13,FALSE),0)</f>
        <v>0</v>
      </c>
      <c r="AN17" s="38">
        <f>_xlfn.IFNA(VLOOKUP(CONCATENATE($AN$5,$B17,$C17),[4]DARD2!$A$6:$M$500,13,FALSE),0)</f>
        <v>0</v>
      </c>
      <c r="AO17" s="38">
        <f>_xlfn.IFNA(VLOOKUP(CONCATENATE($AO$5,$B17,$C17),'MUR2'!$A$6:$M$500,13,FALSE),0)</f>
        <v>0</v>
      </c>
      <c r="AP17" s="38">
        <f>_xlfn.IFNA(VLOOKUP(CONCATENATE($AP$5,$B17,$C17),RAS!$A$7:$M$501,13,FALSE),0)</f>
        <v>0</v>
      </c>
      <c r="AQ17" s="38">
        <f>_xlfn.IFNA(VLOOKUP(CONCATENATE($AQ$5,$B17,$C17),'ESP3'!$A$6:$M$500,13,FALSE),0)</f>
        <v>0</v>
      </c>
      <c r="AR17" s="38">
        <f>_xlfn.IFNA(VLOOKUP(CONCATENATE($AR$5,$B17,$C17),'ESP3'!$A$6:$M$500,13,FALSE),0)</f>
        <v>0</v>
      </c>
      <c r="AS17" s="38">
        <f>_xlfn.IFNA(VLOOKUP(CONCATENATE($AS$5,$B17,$C17),FEST!$A$6:$M$500,13,FALSE),0)</f>
        <v>0</v>
      </c>
      <c r="AT17" s="38"/>
      <c r="AU17" s="38"/>
      <c r="AV17" s="38"/>
      <c r="AW17" s="608">
        <f>_xlfn.IFNA(VLOOKUP(CONCATENATE($AW$5,$B17,$C17),SC!$A$6:$M$500,13,FALSE),0)</f>
        <v>0</v>
      </c>
      <c r="AX17" s="611">
        <f>_xlfn.IFNA(VLOOKUP(CONCATENATE($AX$5,$B17,$C17),SC!$A$6:$M$500,13,FALSE),0)</f>
        <v>0</v>
      </c>
      <c r="AY17" s="608">
        <f>_xlfn.IFNA(VLOOKUP(CONCATENATE($AY$5,$B17,$C17),SCSAT!$A$6:$M$528,13,FALSE),0)</f>
        <v>0</v>
      </c>
      <c r="AZ17" s="608">
        <f>_xlfn.IFNA(VLOOKUP(CONCATENATE($AZ$5,$B17,$C17),SCSAT!$A$6:$M$528,13,FALSE),0)</f>
        <v>0</v>
      </c>
      <c r="BA17" s="608">
        <f>_xlfn.IFNA(VLOOKUP(CONCATENATE($BA$5,$B17,$C17),SCSUN!$A$6:$M$500,13,FALSE),0)</f>
        <v>0</v>
      </c>
      <c r="BB17" s="608">
        <f>_xlfn.IFNA(VLOOKUP(CONCATENATE($BB$5,$B17,$C17),SCSUN!$A$6:$M$500,13,FALSE),0)</f>
        <v>0</v>
      </c>
      <c r="BC17" s="119"/>
    </row>
    <row r="18" spans="1:55" ht="13.8" x14ac:dyDescent="0.25">
      <c r="A18" s="777"/>
      <c r="B18" s="121"/>
      <c r="C18" s="125"/>
      <c r="D18" s="125"/>
      <c r="E18" s="125"/>
      <c r="F18" s="41"/>
      <c r="G18" s="124"/>
      <c r="H18" s="587">
        <f t="shared" si="3"/>
        <v>0</v>
      </c>
      <c r="I18" s="588">
        <f t="shared" si="4"/>
        <v>0</v>
      </c>
      <c r="J18" s="385">
        <f t="shared" si="5"/>
        <v>9</v>
      </c>
      <c r="K18" s="38">
        <f>_xlfn.IFNA(VLOOKUP(CONCATENATE($K$5,$B18,$C18),'ESP1'!$A$6:$M$500,13,FALSE),0)</f>
        <v>0</v>
      </c>
      <c r="L18" s="38">
        <f>_xlfn.IFNA(VLOOKUP(CONCATENATE($L$5,$B18,$C18),'ESP1'!$A$6:$M$500,13,FALSE),0)</f>
        <v>0</v>
      </c>
      <c r="M18" s="38">
        <f>_xlfn.IFNA(VLOOKUP(CONCATENATE($M$5,$B18,$C18),[1]CAPE!$A$6:$M$500,13,FALSE),0)</f>
        <v>0</v>
      </c>
      <c r="N18" s="38">
        <f>_xlfn.IFNA(VLOOKUP(CONCATENATE($N$5,$B18,$C18),CAPE!$A$6:$M$500,13,FALSE),0)</f>
        <v>0</v>
      </c>
      <c r="O18" s="38">
        <f>_xlfn.IFNA(VLOOKUP(CONCATENATE($O$5,$B18,$C18),'SER1'!$A$6:$M$500,13,FALSE),0)</f>
        <v>0</v>
      </c>
      <c r="P18" s="38">
        <f>_xlfn.IFNA(VLOOKUP(CONCATENATE($P$5,$B18,$C18),'SER1'!$A$6:$M$500,13,FALSE),0)</f>
        <v>0</v>
      </c>
      <c r="Q18" s="38">
        <f>_xlfn.IFNA(VLOOKUP(CONCATENATE($Q$5,$B18,$C18),BAL!$A$6:$M$500,13,FALSE),0)</f>
        <v>0</v>
      </c>
      <c r="R18" s="38">
        <f>_xlfn.IFNA(VLOOKUP(CONCATENATE($R$5,$B18,$C18),BAL!$A$6:$M$500,13,FALSE),0)</f>
        <v>0</v>
      </c>
      <c r="S18" s="38">
        <f>_xlfn.IFNA(VLOOKUP(CONCATENATE($S$5,$B18,$C18),'MUR1'!$A$6:$M$500,13,FALSE),0)</f>
        <v>0</v>
      </c>
      <c r="T18" s="38">
        <f>_xlfn.IFNA(VLOOKUP(CONCATENATE($T$5,$B18,$C18),'MUR1'!$A$6:$M$500,13,FALSE),0)</f>
        <v>0</v>
      </c>
      <c r="U18" s="38">
        <f>_xlfn.IFNA(VLOOKUP(CONCATENATE($U$5,$B18,$C18),'OG1'!$A$6:$M$500,13,FALSE),0)</f>
        <v>0</v>
      </c>
      <c r="V18" s="38">
        <f>_xlfn.IFNA(VLOOKUP(CONCATENATE($V$5,$B18,$C18),'DRY1'!$A$6:$M$500,13,FALSE),0)</f>
        <v>0</v>
      </c>
      <c r="W18" s="38">
        <f>_xlfn.IFNA(VLOOKUP(CONCATENATE($W$5,$B18,$C18),'DRY1'!$A$6:$M$500,13,FALSE),0)</f>
        <v>0</v>
      </c>
      <c r="X18" s="38">
        <f>_xlfn.IFNA(VLOOKUP(CONCATENATE($X$5,$B18,$C18),'HOR1'!$A$6:$M$100,13,FALSE),0)</f>
        <v>0</v>
      </c>
      <c r="Y18" s="38">
        <f>_xlfn.IFNA(VLOOKUP(CONCATENATE($Y$5,$B18,$C18),'SER2'!$A$6:$M$534,13,FALSE),0)</f>
        <v>0</v>
      </c>
      <c r="Z18" s="403">
        <f>_xlfn.IFNA(VLOOKUP(CONCATENATE($Z$5,$B18,$C18),'SER2'!$A$6:$M$534,13,FALSE),0)</f>
        <v>0</v>
      </c>
      <c r="AA18" s="38">
        <f>_xlfn.IFNA(VLOOKUP(CONCATENATE($AA$5,$B18,$C18),[3]DAR1!$A$6:$M$500,13,FALSE),0)</f>
        <v>0</v>
      </c>
      <c r="AB18" s="38">
        <f>_xlfn.IFNA(VLOOKUP(CONCATENATE($AB$5,$B18,$C18),BEV!$A$6:$M$500,13,FALSE),0)</f>
        <v>0</v>
      </c>
      <c r="AC18" s="38">
        <f>_xlfn.IFNA(VLOOKUP(CONCATENATE($AC$5,$B18,$C18),'OG2'!$A$6:$M$500,13,FALSE),0)</f>
        <v>0</v>
      </c>
      <c r="AD18" s="38">
        <f>_xlfn.IFNA(VLOOKUP(CONCATENATE($AD$5,$B18,$C18),'LOG1'!$A$6:$M$500,13,FALSE),0)</f>
        <v>0</v>
      </c>
      <c r="AE18" s="38">
        <f>_xlfn.IFNA(VLOOKUP(CONCATENATE($AE$5,$B18,$C18),'DRY2'!$A$6:$M$500,13,FALSE),0)</f>
        <v>0</v>
      </c>
      <c r="AF18" s="38">
        <f>_xlfn.IFNA(VLOOKUP(CONCATENATE($AF$5,$B18,$C18),'DRY2'!$A$6:$M$500,13,FALSE),0)</f>
        <v>0</v>
      </c>
      <c r="AG18" s="38">
        <f>_xlfn.IFNA(VLOOKUP(CONCATENATE($AG$5,$B18,$C18),'CAP2'!$A$6:$M$500,13,FALSE),0)</f>
        <v>0</v>
      </c>
      <c r="AH18" s="38">
        <f>_xlfn.IFNA(VLOOKUP(CONCATENATE($AH$5,$B18,$C18),'ESP2'!$A$6:$M$500,13,FALSE),0)</f>
        <v>0</v>
      </c>
      <c r="AI18" s="38">
        <f>_xlfn.IFNA(VLOOKUP(CONCATENATE($AI$5,$B18,$C18),MR!$A$6:$M$468,13,FALSE),0)</f>
        <v>0</v>
      </c>
      <c r="AJ18" s="38">
        <f>_xlfn.IFNA(VLOOKUP(CONCATENATE($AJ$5,$B18,$C18),'OG3'!$A$6:$M$500,13,FALSE),0)</f>
        <v>0</v>
      </c>
      <c r="AK18" s="38">
        <f>_xlfn.IFNA(VLOOKUP(CONCATENATE($AK$5,$B18,$C18),WEST!$A$6:$M$500,13,FALSE),0)</f>
        <v>0</v>
      </c>
      <c r="AL18" s="38">
        <f>_xlfn.IFNA(VLOOKUP(CONCATENATE($AL$5,$B18,$C18),WEST!$A$6:$M$500,13,FALSE),0)</f>
        <v>0</v>
      </c>
      <c r="AM18" s="38">
        <f>_xlfn.IFNA(VLOOKUP(CONCATENATE($AM$5,$B18,$C18),'SER3'!$A$6:$M$500,13,FALSE),0)</f>
        <v>0</v>
      </c>
      <c r="AN18" s="38">
        <f>_xlfn.IFNA(VLOOKUP(CONCATENATE($AN$5,$B18,$C18),[4]DARD2!$A$6:$M$500,13,FALSE),0)</f>
        <v>0</v>
      </c>
      <c r="AO18" s="38">
        <f>_xlfn.IFNA(VLOOKUP(CONCATENATE($AO$5,$B18,$C18),'MUR2'!$A$6:$M$500,13,FALSE),0)</f>
        <v>0</v>
      </c>
      <c r="AP18" s="38">
        <f>_xlfn.IFNA(VLOOKUP(CONCATENATE($AP$5,$B18,$C18),RAS!$A$7:$M$501,13,FALSE),0)</f>
        <v>0</v>
      </c>
      <c r="AQ18" s="38">
        <f>_xlfn.IFNA(VLOOKUP(CONCATENATE($AQ$5,$B18,$C18),'ESP3'!$A$6:$M$500,13,FALSE),0)</f>
        <v>0</v>
      </c>
      <c r="AR18" s="38">
        <f>_xlfn.IFNA(VLOOKUP(CONCATENATE($AR$5,$B18,$C18),'ESP3'!$A$6:$M$500,13,FALSE),0)</f>
        <v>0</v>
      </c>
      <c r="AS18" s="38">
        <f>_xlfn.IFNA(VLOOKUP(CONCATENATE($AS$5,$B18,$C18),FEST!$A$6:$M$500,13,FALSE),0)</f>
        <v>0</v>
      </c>
      <c r="AT18" s="38"/>
      <c r="AU18" s="38"/>
      <c r="AV18" s="38"/>
      <c r="AW18" s="608">
        <f>_xlfn.IFNA(VLOOKUP(CONCATENATE($AW$5,$B18,$C18),SC!$A$6:$M$500,13,FALSE),0)</f>
        <v>0</v>
      </c>
      <c r="AX18" s="611">
        <f>_xlfn.IFNA(VLOOKUP(CONCATENATE($AX$5,$B18,$C18),SC!$A$6:$M$500,13,FALSE),0)</f>
        <v>0</v>
      </c>
      <c r="AY18" s="608">
        <f>_xlfn.IFNA(VLOOKUP(CONCATENATE($AY$5,$B18,$C18),SCSAT!$A$6:$M$528,13,FALSE),0)</f>
        <v>0</v>
      </c>
      <c r="AZ18" s="608">
        <f>_xlfn.IFNA(VLOOKUP(CONCATENATE($AZ$5,$B18,$C18),SCSAT!$A$6:$M$528,13,FALSE),0)</f>
        <v>0</v>
      </c>
      <c r="BA18" s="608">
        <f>_xlfn.IFNA(VLOOKUP(CONCATENATE($BA$5,$B18,$C18),SCSUN!$A$6:$M$500,13,FALSE),0)</f>
        <v>0</v>
      </c>
      <c r="BB18" s="608">
        <f>_xlfn.IFNA(VLOOKUP(CONCATENATE($BB$5,$B18,$C18),SCSUN!$A$6:$M$500,13,FALSE),0)</f>
        <v>0</v>
      </c>
      <c r="BC18" s="119"/>
    </row>
    <row r="19" spans="1:55" ht="13.8" x14ac:dyDescent="0.25">
      <c r="A19" s="777"/>
      <c r="B19" s="121"/>
      <c r="C19" s="125"/>
      <c r="D19" s="125"/>
      <c r="E19" s="125"/>
      <c r="F19" s="41"/>
      <c r="G19" s="124"/>
      <c r="H19" s="123">
        <f t="shared" si="3"/>
        <v>0</v>
      </c>
      <c r="I19" s="37">
        <f t="shared" si="4"/>
        <v>0</v>
      </c>
      <c r="J19" s="385">
        <f t="shared" si="5"/>
        <v>9</v>
      </c>
      <c r="K19" s="38">
        <f>_xlfn.IFNA(VLOOKUP(CONCATENATE($K$5,$B19,$C19),'ESP1'!$A$6:$M$500,13,FALSE),0)</f>
        <v>0</v>
      </c>
      <c r="L19" s="38">
        <f>_xlfn.IFNA(VLOOKUP(CONCATENATE($L$5,$B19,$C19),'ESP1'!$A$6:$M$500,13,FALSE),0)</f>
        <v>0</v>
      </c>
      <c r="M19" s="38">
        <f>_xlfn.IFNA(VLOOKUP(CONCATENATE($M$5,$B19,$C19),[1]CAPE!$A$6:$M$500,13,FALSE),0)</f>
        <v>0</v>
      </c>
      <c r="N19" s="38">
        <f>_xlfn.IFNA(VLOOKUP(CONCATENATE($N$5,$B19,$C19),CAPE!$A$6:$M$500,13,FALSE),0)</f>
        <v>0</v>
      </c>
      <c r="O19" s="38">
        <f>_xlfn.IFNA(VLOOKUP(CONCATENATE($O$5,$B19,$C19),'SER1'!$A$6:$M$500,13,FALSE),0)</f>
        <v>0</v>
      </c>
      <c r="P19" s="38">
        <f>_xlfn.IFNA(VLOOKUP(CONCATENATE($P$5,$B19,$C19),'SER1'!$A$6:$M$500,13,FALSE),0)</f>
        <v>0</v>
      </c>
      <c r="Q19" s="38">
        <f>_xlfn.IFNA(VLOOKUP(CONCATENATE($Q$5,$B19,$C19),BAL!$A$6:$M$500,13,FALSE),0)</f>
        <v>0</v>
      </c>
      <c r="R19" s="38">
        <f>_xlfn.IFNA(VLOOKUP(CONCATENATE($R$5,$B19,$C19),BAL!$A$6:$M$500,13,FALSE),0)</f>
        <v>0</v>
      </c>
      <c r="S19" s="38">
        <f>_xlfn.IFNA(VLOOKUP(CONCATENATE($S$5,$B19,$C19),'MUR1'!$A$6:$M$500,13,FALSE),0)</f>
        <v>0</v>
      </c>
      <c r="T19" s="38">
        <f>_xlfn.IFNA(VLOOKUP(CONCATENATE($T$5,$B19,$C19),'MUR1'!$A$6:$M$500,13,FALSE),0)</f>
        <v>0</v>
      </c>
      <c r="U19" s="38">
        <f>_xlfn.IFNA(VLOOKUP(CONCATENATE($U$5,$B19,$C19),'OG1'!$A$6:$M$500,13,FALSE),0)</f>
        <v>0</v>
      </c>
      <c r="V19" s="38">
        <f>_xlfn.IFNA(VLOOKUP(CONCATENATE($V$5,$B19,$C19),'DRY1'!$A$6:$M$500,13,FALSE),0)</f>
        <v>0</v>
      </c>
      <c r="W19" s="38">
        <f>_xlfn.IFNA(VLOOKUP(CONCATENATE($W$5,$B19,$C19),'DRY1'!$A$6:$M$500,13,FALSE),0)</f>
        <v>0</v>
      </c>
      <c r="X19" s="38">
        <f>_xlfn.IFNA(VLOOKUP(CONCATENATE($X$5,$B19,$C19),'HOR1'!$A$6:$M$100,13,FALSE),0)</f>
        <v>0</v>
      </c>
      <c r="Y19" s="38">
        <f>_xlfn.IFNA(VLOOKUP(CONCATENATE($Y$5,$B19,$C19),'SER2'!$A$6:$M$534,13,FALSE),0)</f>
        <v>0</v>
      </c>
      <c r="Z19" s="403">
        <f>_xlfn.IFNA(VLOOKUP(CONCATENATE($Z$5,$B19,$C19),'SER2'!$A$6:$M$534,13,FALSE),0)</f>
        <v>0</v>
      </c>
      <c r="AA19" s="38">
        <f>_xlfn.IFNA(VLOOKUP(CONCATENATE($AA$5,$B19,$C19),[3]DAR1!$A$6:$M$500,13,FALSE),0)</f>
        <v>0</v>
      </c>
      <c r="AB19" s="38">
        <f>_xlfn.IFNA(VLOOKUP(CONCATENATE($AB$5,$B19,$C19),BEV!$A$6:$M$500,13,FALSE),0)</f>
        <v>0</v>
      </c>
      <c r="AC19" s="38">
        <f>_xlfn.IFNA(VLOOKUP(CONCATENATE($AC$5,$B19,$C19),'OG2'!$A$6:$M$500,13,FALSE),0)</f>
        <v>0</v>
      </c>
      <c r="AD19" s="38">
        <f>_xlfn.IFNA(VLOOKUP(CONCATENATE($AD$5,$B19,$C19),'LOG1'!$A$6:$M$500,13,FALSE),0)</f>
        <v>0</v>
      </c>
      <c r="AE19" s="38">
        <f>_xlfn.IFNA(VLOOKUP(CONCATENATE($AE$5,$B19,$C19),'DRY2'!$A$6:$M$500,13,FALSE),0)</f>
        <v>0</v>
      </c>
      <c r="AF19" s="38">
        <f>_xlfn.IFNA(VLOOKUP(CONCATENATE($AF$5,$B19,$C19),'DRY2'!$A$6:$M$500,13,FALSE),0)</f>
        <v>0</v>
      </c>
      <c r="AG19" s="38">
        <f>_xlfn.IFNA(VLOOKUP(CONCATENATE($AG$5,$B19,$C19),'CAP2'!$A$6:$M$500,13,FALSE),0)</f>
        <v>0</v>
      </c>
      <c r="AH19" s="38">
        <f>_xlfn.IFNA(VLOOKUP(CONCATENATE($AH$5,$B19,$C19),'ESP2'!$A$6:$M$500,13,FALSE),0)</f>
        <v>0</v>
      </c>
      <c r="AI19" s="38">
        <f>_xlfn.IFNA(VLOOKUP(CONCATENATE($AI$5,$B19,$C19),MR!$A$6:$M$468,13,FALSE),0)</f>
        <v>0</v>
      </c>
      <c r="AJ19" s="38">
        <f>_xlfn.IFNA(VLOOKUP(CONCATENATE($AJ$5,$B19,$C19),'OG3'!$A$6:$M$500,13,FALSE),0)</f>
        <v>0</v>
      </c>
      <c r="AK19" s="38">
        <f>_xlfn.IFNA(VLOOKUP(CONCATENATE($AK$5,$B19,$C19),WEST!$A$6:$M$500,13,FALSE),0)</f>
        <v>0</v>
      </c>
      <c r="AL19" s="38">
        <f>_xlfn.IFNA(VLOOKUP(CONCATENATE($AL$5,$B19,$C19),WEST!$A$6:$M$500,13,FALSE),0)</f>
        <v>0</v>
      </c>
      <c r="AM19" s="38">
        <f>_xlfn.IFNA(VLOOKUP(CONCATENATE($AM$5,$B19,$C19),'SER3'!$A$6:$M$500,13,FALSE),0)</f>
        <v>0</v>
      </c>
      <c r="AN19" s="38">
        <f>_xlfn.IFNA(VLOOKUP(CONCATENATE($AN$5,$B19,$C19),[4]DARD2!$A$6:$M$500,13,FALSE),0)</f>
        <v>0</v>
      </c>
      <c r="AO19" s="38">
        <f>_xlfn.IFNA(VLOOKUP(CONCATENATE($AO$5,$B19,$C19),'MUR2'!$A$6:$M$500,13,FALSE),0)</f>
        <v>0</v>
      </c>
      <c r="AP19" s="38">
        <f>_xlfn.IFNA(VLOOKUP(CONCATENATE($AP$5,$B19,$C19),RAS!$A$7:$M$501,13,FALSE),0)</f>
        <v>0</v>
      </c>
      <c r="AQ19" s="38">
        <f>_xlfn.IFNA(VLOOKUP(CONCATENATE($AQ$5,$B19,$C19),'ESP3'!$A$6:$M$500,13,FALSE),0)</f>
        <v>0</v>
      </c>
      <c r="AR19" s="38">
        <f>_xlfn.IFNA(VLOOKUP(CONCATENATE($AR$5,$B19,$C19),'ESP3'!$A$6:$M$500,13,FALSE),0)</f>
        <v>0</v>
      </c>
      <c r="AS19" s="38">
        <f>_xlfn.IFNA(VLOOKUP(CONCATENATE($AS$5,$B19,$C19),FEST!$A$6:$M$500,13,FALSE),0)</f>
        <v>0</v>
      </c>
      <c r="AT19" s="38"/>
      <c r="AU19" s="38"/>
      <c r="AV19" s="38"/>
      <c r="AW19" s="608">
        <f>_xlfn.IFNA(VLOOKUP(CONCATENATE($AW$5,$B19,$C19),SC!$A$6:$M$500,13,FALSE),0)</f>
        <v>0</v>
      </c>
      <c r="AX19" s="611">
        <f>_xlfn.IFNA(VLOOKUP(CONCATENATE($AX$5,$B19,$C19),SC!$A$6:$M$500,13,FALSE),0)</f>
        <v>0</v>
      </c>
      <c r="AY19" s="608">
        <f>_xlfn.IFNA(VLOOKUP(CONCATENATE($AY$5,$B19,$C19),SCSAT!$A$6:$M$528,13,FALSE),0)</f>
        <v>0</v>
      </c>
      <c r="AZ19" s="608">
        <f>_xlfn.IFNA(VLOOKUP(CONCATENATE($AZ$5,$B19,$C19),SCSAT!$A$6:$M$528,13,FALSE),0)</f>
        <v>0</v>
      </c>
      <c r="BA19" s="608">
        <f>_xlfn.IFNA(VLOOKUP(CONCATENATE($BA$5,$B19,$C19),SCSUN!$A$6:$M$500,13,FALSE),0)</f>
        <v>0</v>
      </c>
      <c r="BB19" s="608">
        <f>_xlfn.IFNA(VLOOKUP(CONCATENATE($BB$5,$B19,$C19),SCSUN!$A$6:$M$500,13,FALSE),0)</f>
        <v>0</v>
      </c>
      <c r="BC19" s="119"/>
    </row>
    <row r="20" spans="1:55" ht="13.8" x14ac:dyDescent="0.25">
      <c r="A20" s="777"/>
      <c r="B20" s="121"/>
      <c r="C20" s="125"/>
      <c r="D20" s="125"/>
      <c r="E20" s="125"/>
      <c r="F20" s="41"/>
      <c r="G20" s="124"/>
      <c r="H20" s="123">
        <f t="shared" si="3"/>
        <v>0</v>
      </c>
      <c r="I20" s="37">
        <f t="shared" si="4"/>
        <v>0</v>
      </c>
      <c r="J20" s="385">
        <f t="shared" si="5"/>
        <v>9</v>
      </c>
      <c r="K20" s="38">
        <f>_xlfn.IFNA(VLOOKUP(CONCATENATE($K$5,$B20,$C20),'ESP1'!$A$6:$M$500,13,FALSE),0)</f>
        <v>0</v>
      </c>
      <c r="L20" s="38"/>
      <c r="M20" s="38">
        <f>_xlfn.IFNA(VLOOKUP(CONCATENATE($M$5,$B20,$C20),[1]CAPE!$A$6:$M$500,13,FALSE),0)</f>
        <v>0</v>
      </c>
      <c r="N20" s="38">
        <f>_xlfn.IFNA(VLOOKUP(CONCATENATE($N$5,$B20,$C20),CAPE!$A$6:$M$500,13,FALSE),0)</f>
        <v>0</v>
      </c>
      <c r="O20" s="38">
        <f>_xlfn.IFNA(VLOOKUP(CONCATENATE($O$5,$B20,$C20),'SER1'!$A$6:$M$500,13,FALSE),0)</f>
        <v>0</v>
      </c>
      <c r="P20" s="38">
        <f>_xlfn.IFNA(VLOOKUP(CONCATENATE($P$5,$B20,$C20),'SER1'!$A$6:$M$500,13,FALSE),0)</f>
        <v>0</v>
      </c>
      <c r="Q20" s="38">
        <f>_xlfn.IFNA(VLOOKUP(CONCATENATE($Q$5,$B20,$C20),BAL!$A$6:$M$500,13,FALSE),0)</f>
        <v>0</v>
      </c>
      <c r="R20" s="38">
        <f>_xlfn.IFNA(VLOOKUP(CONCATENATE($R$5,$B20,$C20),BAL!$A$6:$M$500,13,FALSE),0)</f>
        <v>0</v>
      </c>
      <c r="S20" s="38">
        <f>_xlfn.IFNA(VLOOKUP(CONCATENATE($S$5,$B20,$C20),'MUR1'!$A$6:$M$500,13,FALSE),0)</f>
        <v>0</v>
      </c>
      <c r="T20" s="38">
        <f>_xlfn.IFNA(VLOOKUP(CONCATENATE($T$5,$B20,$C20),'MUR1'!$A$6:$M$500,13,FALSE),0)</f>
        <v>0</v>
      </c>
      <c r="U20" s="38">
        <f>_xlfn.IFNA(VLOOKUP(CONCATENATE($U$5,$B20,$C20),'OG1'!$A$6:$M$500,13,FALSE),0)</f>
        <v>0</v>
      </c>
      <c r="V20" s="38">
        <f>_xlfn.IFNA(VLOOKUP(CONCATENATE($V$5,$B20,$C20),'DRY1'!$A$6:$M$500,13,FALSE),0)</f>
        <v>0</v>
      </c>
      <c r="W20" s="38">
        <f>_xlfn.IFNA(VLOOKUP(CONCATENATE($W$5,$B20,$C20),'DRY1'!$A$6:$M$500,13,FALSE),0)</f>
        <v>0</v>
      </c>
      <c r="X20" s="38">
        <f>_xlfn.IFNA(VLOOKUP(CONCATENATE($X$5,$B20,$C20),'HOR1'!$A$6:$M$100,13,FALSE),0)</f>
        <v>0</v>
      </c>
      <c r="Y20" s="38">
        <f>_xlfn.IFNA(VLOOKUP(CONCATENATE($Y$5,$B20,$C20),'SER2'!$A$6:$M$534,13,FALSE),0)</f>
        <v>0</v>
      </c>
      <c r="Z20" s="403">
        <f>_xlfn.IFNA(VLOOKUP(CONCATENATE($Z$5,$B20,$C20),'SER2'!$A$6:$M$534,13,FALSE),0)</f>
        <v>0</v>
      </c>
      <c r="AA20" s="38">
        <f>_xlfn.IFNA(VLOOKUP(CONCATENATE($AA$5,$B20,$C20),[3]DAR1!$A$6:$M$500,13,FALSE),0)</f>
        <v>0</v>
      </c>
      <c r="AB20" s="38">
        <f>_xlfn.IFNA(VLOOKUP(CONCATENATE($AB$5,$B20,$C20),BEV!$A$6:$M$500,13,FALSE),0)</f>
        <v>0</v>
      </c>
      <c r="AC20" s="38">
        <f>_xlfn.IFNA(VLOOKUP(CONCATENATE($AC$5,$B20,$C20),'OG2'!$A$6:$M$500,13,FALSE),0)</f>
        <v>0</v>
      </c>
      <c r="AD20" s="38">
        <f>_xlfn.IFNA(VLOOKUP(CONCATENATE($AD$5,$B20,$C20),'LOG1'!$A$6:$M$500,13,FALSE),0)</f>
        <v>0</v>
      </c>
      <c r="AE20" s="38">
        <f>_xlfn.IFNA(VLOOKUP(CONCATENATE($AE$5,$B20,$C20),'DRY2'!$A$6:$M$500,13,FALSE),0)</f>
        <v>0</v>
      </c>
      <c r="AF20" s="38">
        <f>_xlfn.IFNA(VLOOKUP(CONCATENATE($AF$5,$B20,$C20),'DRY2'!$A$6:$M$500,13,FALSE),0)</f>
        <v>0</v>
      </c>
      <c r="AG20" s="38">
        <f>_xlfn.IFNA(VLOOKUP(CONCATENATE($AG$5,$B20,$C20),'CAP2'!$A$6:$M$500,13,FALSE),0)</f>
        <v>0</v>
      </c>
      <c r="AH20" s="38">
        <f>_xlfn.IFNA(VLOOKUP(CONCATENATE($AH$5,$B20,$C20),'ESP2'!$A$6:$M$500,13,FALSE),0)</f>
        <v>0</v>
      </c>
      <c r="AI20" s="38">
        <f>_xlfn.IFNA(VLOOKUP(CONCATENATE($AI$5,$B20,$C20),MR!$A$6:$M$468,13,FALSE),0)</f>
        <v>0</v>
      </c>
      <c r="AJ20" s="38">
        <f>_xlfn.IFNA(VLOOKUP(CONCATENATE($AJ$5,$B20,$C20),'OG3'!$A$6:$M$500,13,FALSE),0)</f>
        <v>0</v>
      </c>
      <c r="AK20" s="38">
        <f>_xlfn.IFNA(VLOOKUP(CONCATENATE($AK$5,$B20,$C20),WEST!$A$6:$M$500,13,FALSE),0)</f>
        <v>0</v>
      </c>
      <c r="AL20" s="38">
        <f>_xlfn.IFNA(VLOOKUP(CONCATENATE($AL$5,$B20,$C20),WEST!$A$6:$M$500,13,FALSE),0)</f>
        <v>0</v>
      </c>
      <c r="AM20" s="38">
        <f>_xlfn.IFNA(VLOOKUP(CONCATENATE($AM$5,$B20,$C20),'SER3'!$A$6:$M$500,13,FALSE),0)</f>
        <v>0</v>
      </c>
      <c r="AN20" s="38">
        <f>_xlfn.IFNA(VLOOKUP(CONCATENATE($AN$5,$B20,$C20),[4]DARD2!$A$6:$M$500,13,FALSE),0)</f>
        <v>0</v>
      </c>
      <c r="AO20" s="38">
        <f>_xlfn.IFNA(VLOOKUP(CONCATENATE($AO$5,$B20,$C20),'MUR2'!$A$6:$M$500,13,FALSE),0)</f>
        <v>0</v>
      </c>
      <c r="AP20" s="38">
        <f>_xlfn.IFNA(VLOOKUP(CONCATENATE($AP$5,$B20,$C20),RAS!$A$7:$M$501,13,FALSE),0)</f>
        <v>0</v>
      </c>
      <c r="AQ20" s="38">
        <f>_xlfn.IFNA(VLOOKUP(CONCATENATE($AQ$5,$B20,$C20),'ESP3'!$A$6:$M$500,13,FALSE),0)</f>
        <v>0</v>
      </c>
      <c r="AR20" s="38">
        <f>_xlfn.IFNA(VLOOKUP(CONCATENATE($AR$5,$B20,$C20),'ESP3'!$A$6:$M$500,13,FALSE),0)</f>
        <v>0</v>
      </c>
      <c r="AS20" s="38">
        <f>_xlfn.IFNA(VLOOKUP(CONCATENATE($AS$5,$B20,$C20),FEST!$A$6:$M$500,13,FALSE),0)</f>
        <v>0</v>
      </c>
      <c r="AT20" s="38"/>
      <c r="AU20" s="38"/>
      <c r="AV20" s="38"/>
      <c r="AW20" s="608">
        <f>_xlfn.IFNA(VLOOKUP(CONCATENATE($AW$5,$B20,$C20),SC!$A$6:$M$500,13,FALSE),0)</f>
        <v>0</v>
      </c>
      <c r="AX20" s="611">
        <f>_xlfn.IFNA(VLOOKUP(CONCATENATE($AX$5,$B20,$C20),SC!$A$6:$M$500,13,FALSE),0)</f>
        <v>0</v>
      </c>
      <c r="AY20" s="608">
        <f>_xlfn.IFNA(VLOOKUP(CONCATENATE($AY$5,$B20,$C20),SCSAT!$A$6:$M$528,13,FALSE),0)</f>
        <v>0</v>
      </c>
      <c r="AZ20" s="608">
        <f>_xlfn.IFNA(VLOOKUP(CONCATENATE($AZ$5,$B20,$C20),SCSAT!$A$6:$M$528,13,FALSE),0)</f>
        <v>0</v>
      </c>
      <c r="BA20" s="608">
        <f>_xlfn.IFNA(VLOOKUP(CONCATENATE($BA$5,$B20,$C20),SCSUN!$A$6:$M$500,13,FALSE),0)</f>
        <v>0</v>
      </c>
      <c r="BB20" s="608">
        <f>_xlfn.IFNA(VLOOKUP(CONCATENATE($BB$5,$B20,$C20),SCSUN!$A$6:$M$500,13,FALSE),0)</f>
        <v>0</v>
      </c>
      <c r="BC20" s="119"/>
    </row>
    <row r="21" spans="1:55" ht="13.8" x14ac:dyDescent="0.25">
      <c r="A21" s="777"/>
      <c r="B21" s="121"/>
      <c r="C21" s="125"/>
      <c r="D21" s="125"/>
      <c r="E21" s="125"/>
      <c r="F21" s="41"/>
      <c r="G21" s="124"/>
      <c r="H21" s="123">
        <f t="shared" si="3"/>
        <v>0</v>
      </c>
      <c r="I21" s="37">
        <f t="shared" si="4"/>
        <v>0</v>
      </c>
      <c r="J21" s="385">
        <f t="shared" si="5"/>
        <v>9</v>
      </c>
      <c r="K21" s="38">
        <f>_xlfn.IFNA(VLOOKUP(CONCATENATE($K$5,$B21,$C21),'ESP1'!$A$6:$M$500,13,FALSE),0)</f>
        <v>0</v>
      </c>
      <c r="L21" s="38"/>
      <c r="M21" s="38">
        <f>_xlfn.IFNA(VLOOKUP(CONCATENATE($M$5,$B21,$C21),[1]CAPE!$A$6:$M$500,13,FALSE),0)</f>
        <v>0</v>
      </c>
      <c r="N21" s="38">
        <f>_xlfn.IFNA(VLOOKUP(CONCATENATE($N$5,$B21,$C21),CAPE!$A$6:$M$500,13,FALSE),0)</f>
        <v>0</v>
      </c>
      <c r="O21" s="38">
        <f>_xlfn.IFNA(VLOOKUP(CONCATENATE($O$5,$B21,$C21),'SER1'!$A$6:$M$500,13,FALSE),0)</f>
        <v>0</v>
      </c>
      <c r="P21" s="38">
        <f>_xlfn.IFNA(VLOOKUP(CONCATENATE($P$5,$B21,$C21),'SER1'!$A$6:$M$500,13,FALSE),0)</f>
        <v>0</v>
      </c>
      <c r="Q21" s="38">
        <f>_xlfn.IFNA(VLOOKUP(CONCATENATE($Q$5,$B21,$C21),BAL!$A$6:$M$500,13,FALSE),0)</f>
        <v>0</v>
      </c>
      <c r="R21" s="38">
        <f>_xlfn.IFNA(VLOOKUP(CONCATENATE($R$5,$B21,$C21),BAL!$A$6:$M$500,13,FALSE),0)</f>
        <v>0</v>
      </c>
      <c r="S21" s="38">
        <f>_xlfn.IFNA(VLOOKUP(CONCATENATE($S$5,$B21,$C21),'MUR1'!$A$6:$M$500,13,FALSE),0)</f>
        <v>0</v>
      </c>
      <c r="T21" s="38">
        <f>_xlfn.IFNA(VLOOKUP(CONCATENATE($T$5,$B21,$C21),'MUR1'!$A$6:$M$500,13,FALSE),0)</f>
        <v>0</v>
      </c>
      <c r="U21" s="38">
        <f>_xlfn.IFNA(VLOOKUP(CONCATENATE($U$5,$B21,$C21),'OG1'!$A$6:$M$500,13,FALSE),0)</f>
        <v>0</v>
      </c>
      <c r="V21" s="38">
        <f>_xlfn.IFNA(VLOOKUP(CONCATENATE($V$5,$B21,$C21),'DRY1'!$A$6:$M$500,13,FALSE),0)</f>
        <v>0</v>
      </c>
      <c r="W21" s="681">
        <f>_xlfn.IFNA(VLOOKUP(CONCATENATE($W$5,$B21,$C21),'DRY1'!$A$6:$M$500,13,FALSE),0)</f>
        <v>0</v>
      </c>
      <c r="X21" s="38">
        <f>_xlfn.IFNA(VLOOKUP(CONCATENATE($X$5,$B21,$C21),'HOR1'!$A$6:$M$100,13,FALSE),0)</f>
        <v>0</v>
      </c>
      <c r="Y21" s="38">
        <f>_xlfn.IFNA(VLOOKUP(CONCATENATE($Y$5,$B21,$C21),'SER2'!$A$6:$M$534,13,FALSE),0)</f>
        <v>0</v>
      </c>
      <c r="Z21" s="403">
        <f>_xlfn.IFNA(VLOOKUP(CONCATENATE($Z$5,$B21,$C21),'SER2'!$A$6:$M$534,13,FALSE),0)</f>
        <v>0</v>
      </c>
      <c r="AA21" s="38">
        <f>_xlfn.IFNA(VLOOKUP(CONCATENATE($AA$5,$B21,$C21),[3]DAR1!$A$6:$M$500,13,FALSE),0)</f>
        <v>0</v>
      </c>
      <c r="AB21" s="38">
        <f>_xlfn.IFNA(VLOOKUP(CONCATENATE($AB$5,$B21,$C21),BEV!$A$6:$M$500,13,FALSE),0)</f>
        <v>0</v>
      </c>
      <c r="AC21" s="38">
        <f>_xlfn.IFNA(VLOOKUP(CONCATENATE($AC$5,$B21,$C21),'OG2'!$A$6:$M$500,13,FALSE),0)</f>
        <v>0</v>
      </c>
      <c r="AD21" s="38">
        <f>_xlfn.IFNA(VLOOKUP(CONCATENATE($AD$5,$B21,$C21),'LOG1'!$A$6:$M$500,13,FALSE),0)</f>
        <v>0</v>
      </c>
      <c r="AE21" s="38">
        <f>_xlfn.IFNA(VLOOKUP(CONCATENATE($AE$5,$B21,$C21),'DRY2'!$A$6:$M$500,13,FALSE),0)</f>
        <v>0</v>
      </c>
      <c r="AF21" s="38">
        <f>_xlfn.IFNA(VLOOKUP(CONCATENATE($AF$5,$B21,$C21),'DRY2'!$A$6:$M$500,13,FALSE),0)</f>
        <v>0</v>
      </c>
      <c r="AG21" s="38">
        <f>_xlfn.IFNA(VLOOKUP(CONCATENATE($AG$5,$B21,$C21),'CAP2'!$A$6:$M$500,13,FALSE),0)</f>
        <v>0</v>
      </c>
      <c r="AH21" s="38">
        <f>_xlfn.IFNA(VLOOKUP(CONCATENATE($AH$5,$B21,$C21),'ESP2'!$A$6:$M$500,13,FALSE),0)</f>
        <v>0</v>
      </c>
      <c r="AI21" s="38">
        <f>_xlfn.IFNA(VLOOKUP(CONCATENATE($AI$5,$B21,$C21),MR!$A$6:$M$468,13,FALSE),0)</f>
        <v>0</v>
      </c>
      <c r="AJ21" s="38">
        <f>_xlfn.IFNA(VLOOKUP(CONCATENATE($AJ$5,$B21,$C21),'OG3'!$A$6:$M$500,13,FALSE),0)</f>
        <v>0</v>
      </c>
      <c r="AK21" s="38">
        <f>_xlfn.IFNA(VLOOKUP(CONCATENATE($AK$5,$B21,$C21),WEST!$A$6:$M$500,13,FALSE),0)</f>
        <v>0</v>
      </c>
      <c r="AL21" s="38">
        <f>_xlfn.IFNA(VLOOKUP(CONCATENATE($AL$5,$B21,$C21),WEST!$A$6:$M$500,13,FALSE),0)</f>
        <v>0</v>
      </c>
      <c r="AM21" s="38">
        <f>_xlfn.IFNA(VLOOKUP(CONCATENATE($AM$5,$B21,$C21),'SER3'!$A$6:$M$500,13,FALSE),0)</f>
        <v>0</v>
      </c>
      <c r="AN21" s="38">
        <f>_xlfn.IFNA(VLOOKUP(CONCATENATE($AN$5,$B21,$C21),[4]DARD2!$A$6:$M$500,13,FALSE),0)</f>
        <v>0</v>
      </c>
      <c r="AO21" s="38">
        <f>_xlfn.IFNA(VLOOKUP(CONCATENATE($AO$5,$B21,$C21),'MUR2'!$A$6:$M$500,13,FALSE),0)</f>
        <v>0</v>
      </c>
      <c r="AP21" s="38">
        <f>_xlfn.IFNA(VLOOKUP(CONCATENATE($AP$5,$B21,$C21),RAS!$A$7:$M$501,13,FALSE),0)</f>
        <v>0</v>
      </c>
      <c r="AQ21" s="38">
        <f>_xlfn.IFNA(VLOOKUP(CONCATENATE($AQ$5,$B21,$C21),'ESP3'!$A$6:$M$500,13,FALSE),0)</f>
        <v>0</v>
      </c>
      <c r="AR21" s="38">
        <f>_xlfn.IFNA(VLOOKUP(CONCATENATE($AR$5,$B21,$C21),'ESP3'!$A$6:$M$500,13,FALSE),0)</f>
        <v>0</v>
      </c>
      <c r="AS21" s="38">
        <f>_xlfn.IFNA(VLOOKUP(CONCATENATE($AS$5,$B21,$C21),FEST!$A$6:$M$500,13,FALSE),0)</f>
        <v>0</v>
      </c>
      <c r="AT21" s="38"/>
      <c r="AU21" s="38"/>
      <c r="AV21" s="38"/>
      <c r="AW21" s="608">
        <f>_xlfn.IFNA(VLOOKUP(CONCATENATE($AW$5,$B21,$C21),SC!$A$6:$M$500,13,FALSE),0)</f>
        <v>0</v>
      </c>
      <c r="AX21" s="611">
        <f>_xlfn.IFNA(VLOOKUP(CONCATENATE($AX$5,$B21,$C21),SC!$A$6:$M$500,13,FALSE),0)</f>
        <v>0</v>
      </c>
      <c r="AY21" s="608">
        <f>_xlfn.IFNA(VLOOKUP(CONCATENATE($AY$5,$B21,$C21),SCSAT!$A$6:$M$528,13,FALSE),0)</f>
        <v>0</v>
      </c>
      <c r="AZ21" s="608">
        <f>_xlfn.IFNA(VLOOKUP(CONCATENATE($AZ$5,$B21,$C21),SCSAT!$A$6:$M$528,13,FALSE),0)</f>
        <v>0</v>
      </c>
      <c r="BA21" s="608">
        <f>_xlfn.IFNA(VLOOKUP(CONCATENATE($BA$5,$B21,$C21),SCSUN!$A$6:$M$500,13,FALSE),0)</f>
        <v>0</v>
      </c>
      <c r="BB21" s="608">
        <f>_xlfn.IFNA(VLOOKUP(CONCATENATE($BB$5,$B21,$C21),SCSUN!$A$6:$M$500,13,FALSE),0)</f>
        <v>0</v>
      </c>
      <c r="BC21" s="119"/>
    </row>
    <row r="22" spans="1:55" s="3" customFormat="1" ht="13.8" x14ac:dyDescent="0.25">
      <c r="A22" s="777"/>
      <c r="B22" s="121"/>
      <c r="C22" s="125"/>
      <c r="D22" s="125"/>
      <c r="E22" s="125"/>
      <c r="F22" s="41"/>
      <c r="G22" s="124"/>
      <c r="H22" s="123">
        <f t="shared" si="3"/>
        <v>0</v>
      </c>
      <c r="I22" s="37">
        <f t="shared" si="4"/>
        <v>0</v>
      </c>
      <c r="J22" s="385">
        <f t="shared" ref="J22:J23" si="6">RANK(I22,$I$6:$I$100)</f>
        <v>9</v>
      </c>
      <c r="K22" s="38">
        <f>_xlfn.IFNA(VLOOKUP(CONCATENATE($K$5,$B22,$C22),'ESP1'!$A$6:$M$500,13,FALSE),0)</f>
        <v>0</v>
      </c>
      <c r="L22" s="38"/>
      <c r="M22" s="38">
        <f>_xlfn.IFNA(VLOOKUP(CONCATENATE($M$5,$B22,$C22),[1]CAPE!$A$6:$M$500,13,FALSE),0)</f>
        <v>0</v>
      </c>
      <c r="N22" s="38">
        <f>_xlfn.IFNA(VLOOKUP(CONCATENATE($N$5,$B22,$C22),CAPE!$A$6:$M$500,13,FALSE),0)</f>
        <v>0</v>
      </c>
      <c r="O22" s="38">
        <f>_xlfn.IFNA(VLOOKUP(CONCATENATE($O$5,$B22,$C22),'SER1'!$A$6:$M$500,13,FALSE),0)</f>
        <v>0</v>
      </c>
      <c r="P22" s="38">
        <f>_xlfn.IFNA(VLOOKUP(CONCATENATE($P$5,$B22,$C22),'SER1'!$A$6:$M$500,13,FALSE),0)</f>
        <v>0</v>
      </c>
      <c r="Q22" s="38">
        <f>_xlfn.IFNA(VLOOKUP(CONCATENATE($Q$5,$B22,$C22),BAL!$A$6:$M$500,13,FALSE),0)</f>
        <v>0</v>
      </c>
      <c r="R22" s="38">
        <f>_xlfn.IFNA(VLOOKUP(CONCATENATE($R$5,$B22,$C22),BAL!$A$6:$M$500,13,FALSE),0)</f>
        <v>0</v>
      </c>
      <c r="S22" s="38">
        <f>_xlfn.IFNA(VLOOKUP(CONCATENATE($S$5,$B22,$C22),'MUR1'!$A$6:$M$500,13,FALSE),0)</f>
        <v>0</v>
      </c>
      <c r="T22" s="38">
        <f>_xlfn.IFNA(VLOOKUP(CONCATENATE($T$5,$B22,$C22),'MUR1'!$A$6:$M$500,13,FALSE),0)</f>
        <v>0</v>
      </c>
      <c r="U22" s="38">
        <f>_xlfn.IFNA(VLOOKUP(CONCATENATE($U$5,$B22,$C22),'OG1'!$A$6:$M$500,13,FALSE),0)</f>
        <v>0</v>
      </c>
      <c r="V22" s="38">
        <f>_xlfn.IFNA(VLOOKUP(CONCATENATE($V$5,$B22,$C22),'DRY1'!$A$6:$M$500,13,FALSE),0)</f>
        <v>0</v>
      </c>
      <c r="W22" s="38"/>
      <c r="X22" s="38">
        <f>_xlfn.IFNA(VLOOKUP(CONCATENATE($X$5,$B22,$C22),'HOR1'!$A$6:$M$100,13,FALSE),0)</f>
        <v>0</v>
      </c>
      <c r="Y22" s="38">
        <f>_xlfn.IFNA(VLOOKUP(CONCATENATE($Y$5,$B22,$C22),'SER2'!$A$6:$M$534,13,FALSE),0)</f>
        <v>0</v>
      </c>
      <c r="Z22" s="403">
        <f>_xlfn.IFNA(VLOOKUP(CONCATENATE($Z$5,$B22,$C22),'SER2'!$A$6:$M$534,13,FALSE),0)</f>
        <v>0</v>
      </c>
      <c r="AA22" s="38">
        <f>_xlfn.IFNA(VLOOKUP(CONCATENATE($AA$5,$B22,$C22),[3]DAR1!$A$6:$M$500,13,FALSE),0)</f>
        <v>0</v>
      </c>
      <c r="AB22" s="38">
        <f>_xlfn.IFNA(VLOOKUP(CONCATENATE($AB$5,$B22,$C22),BEV!$A$6:$M$500,13,FALSE),0)</f>
        <v>0</v>
      </c>
      <c r="AC22" s="38">
        <f>_xlfn.IFNA(VLOOKUP(CONCATENATE($AC$5,$B22,$C22),'OG2'!$A$6:$M$500,13,FALSE),0)</f>
        <v>0</v>
      </c>
      <c r="AD22" s="38">
        <f>_xlfn.IFNA(VLOOKUP(CONCATENATE($AD$5,$B22,$C22),'LOG1'!$A$6:$M$500,13,FALSE),0)</f>
        <v>0</v>
      </c>
      <c r="AE22" s="38">
        <f>_xlfn.IFNA(VLOOKUP(CONCATENATE($AE$5,$B22,$C22),'DRY2'!$A$6:$M$500,13,FALSE),0)</f>
        <v>0</v>
      </c>
      <c r="AF22" s="38">
        <f>_xlfn.IFNA(VLOOKUP(CONCATENATE($AF$5,$B22,$C22),'DRY2'!$A$6:$M$500,13,FALSE),0)</f>
        <v>0</v>
      </c>
      <c r="AG22" s="38">
        <f>_xlfn.IFNA(VLOOKUP(CONCATENATE($AG$5,$B22,$C22),'CAP2'!$A$6:$M$500,13,FALSE),0)</f>
        <v>0</v>
      </c>
      <c r="AH22" s="38">
        <f>_xlfn.IFNA(VLOOKUP(CONCATENATE($AH$5,$B22,$C22),'ESP2'!$A$6:$M$500,13,FALSE),0)</f>
        <v>0</v>
      </c>
      <c r="AI22" s="38">
        <f>_xlfn.IFNA(VLOOKUP(CONCATENATE($AI$5,$B22,$C22),MR!$A$6:$M$468,13,FALSE),0)</f>
        <v>0</v>
      </c>
      <c r="AJ22" s="38">
        <f>_xlfn.IFNA(VLOOKUP(CONCATENATE($AJ$5,$B22,$C22),'OG3'!$A$6:$M$500,13,FALSE),0)</f>
        <v>0</v>
      </c>
      <c r="AK22" s="38">
        <f>_xlfn.IFNA(VLOOKUP(CONCATENATE($AK$5,$B22,$C22),WEST!$A$6:$M$500,13,FALSE),0)</f>
        <v>0</v>
      </c>
      <c r="AL22" s="38">
        <f>_xlfn.IFNA(VLOOKUP(CONCATENATE($AL$5,$B22,$C22),WEST!$A$6:$M$500,13,FALSE),0)</f>
        <v>0</v>
      </c>
      <c r="AM22" s="38">
        <f>_xlfn.IFNA(VLOOKUP(CONCATENATE($AM$5,$B22,$C22),'SER3'!$A$6:$M$500,13,FALSE),0)</f>
        <v>0</v>
      </c>
      <c r="AN22" s="38">
        <f>_xlfn.IFNA(VLOOKUP(CONCATENATE($AN$5,$B22,$C22),[4]DARD2!$A$6:$M$500,13,FALSE),0)</f>
        <v>0</v>
      </c>
      <c r="AO22" s="38">
        <f>_xlfn.IFNA(VLOOKUP(CONCATENATE($AO$5,$B22,$C22),'MUR2'!$A$6:$M$500,13,FALSE),0)</f>
        <v>0</v>
      </c>
      <c r="AP22" s="38">
        <f>_xlfn.IFNA(VLOOKUP(CONCATENATE($AP$5,$B22,$C22),RAS!$A$7:$M$501,13,FALSE),0)</f>
        <v>0</v>
      </c>
      <c r="AQ22" s="38">
        <f>_xlfn.IFNA(VLOOKUP(CONCATENATE($AQ$5,$B22,$C22),'ESP3'!$A$6:$M$500,13,FALSE),0)</f>
        <v>0</v>
      </c>
      <c r="AR22" s="38">
        <f>_xlfn.IFNA(VLOOKUP(CONCATENATE($AR$5,$B22,$C22),'ESP3'!$A$6:$M$500,13,FALSE),0)</f>
        <v>0</v>
      </c>
      <c r="AS22" s="38">
        <f>_xlfn.IFNA(VLOOKUP(CONCATENATE($AS$5,$B22,$C22),FEST!$A$6:$M$500,13,FALSE),0)</f>
        <v>0</v>
      </c>
      <c r="AT22" s="38"/>
      <c r="AU22" s="38"/>
      <c r="AV22" s="38"/>
      <c r="AW22" s="608">
        <f>_xlfn.IFNA(VLOOKUP(CONCATENATE($AW$5,$B22,$C22),SC!$A$6:$M$500,13,FALSE),0)</f>
        <v>0</v>
      </c>
      <c r="AX22" s="611">
        <f>_xlfn.IFNA(VLOOKUP(CONCATENATE($AX$5,$B22,$C22),SC!$A$6:$M$500,13,FALSE),0)</f>
        <v>0</v>
      </c>
      <c r="AY22" s="608">
        <f>_xlfn.IFNA(VLOOKUP(CONCATENATE($AY$5,$B22,$C22),SCSAT!$A$6:$M$528,13,FALSE),0)</f>
        <v>0</v>
      </c>
      <c r="AZ22" s="608">
        <f>_xlfn.IFNA(VLOOKUP(CONCATENATE($AZ$5,$B22,$C22),SCSAT!$A$6:$M$528,13,FALSE),0)</f>
        <v>0</v>
      </c>
      <c r="BA22" s="608">
        <f>_xlfn.IFNA(VLOOKUP(CONCATENATE($BA$5,$B22,$C22),SCSUN!$A$6:$M$500,13,FALSE),0)</f>
        <v>0</v>
      </c>
      <c r="BB22" s="608">
        <f>_xlfn.IFNA(VLOOKUP(CONCATENATE($BB$5,$B22,$C22),SCSUN!$A$6:$M$500,13,FALSE),0)</f>
        <v>0</v>
      </c>
      <c r="BC22" s="115"/>
    </row>
    <row r="23" spans="1:55" s="3" customFormat="1" ht="13.8" x14ac:dyDescent="0.25">
      <c r="A23" s="777"/>
      <c r="B23" s="121"/>
      <c r="C23" s="125"/>
      <c r="D23" s="125"/>
      <c r="E23" s="125"/>
      <c r="F23" s="41"/>
      <c r="G23" s="124"/>
      <c r="H23" s="123">
        <f t="shared" si="3"/>
        <v>0</v>
      </c>
      <c r="I23" s="37">
        <f t="shared" si="4"/>
        <v>0</v>
      </c>
      <c r="J23" s="385">
        <f t="shared" si="6"/>
        <v>9</v>
      </c>
      <c r="K23" s="38">
        <f>_xlfn.IFNA(VLOOKUP(CONCATENATE($K$5,$B23,$C23),'ESP1'!$A$6:$M$500,13,FALSE),0)</f>
        <v>0</v>
      </c>
      <c r="L23" s="38"/>
      <c r="M23" s="38">
        <f>_xlfn.IFNA(VLOOKUP(CONCATENATE($M$5,$B23,$C23),[1]CAPE!$A$6:$M$500,13,FALSE),0)</f>
        <v>0</v>
      </c>
      <c r="N23" s="38">
        <f>_xlfn.IFNA(VLOOKUP(CONCATENATE($N$5,$B23,$C23),CAPE!$A$6:$M$500,13,FALSE),0)</f>
        <v>0</v>
      </c>
      <c r="O23" s="38">
        <f>_xlfn.IFNA(VLOOKUP(CONCATENATE($O$5,$B23,$C23),'SER1'!$A$6:$M$500,13,FALSE),0)</f>
        <v>0</v>
      </c>
      <c r="P23" s="38">
        <f>_xlfn.IFNA(VLOOKUP(CONCATENATE($P$5,$B23,$C23),'SER1'!$A$6:$M$500,13,FALSE),0)</f>
        <v>0</v>
      </c>
      <c r="Q23" s="38">
        <f>_xlfn.IFNA(VLOOKUP(CONCATENATE($Q$5,$B23,$C23),BAL!$A$6:$M$500,13,FALSE),0)</f>
        <v>0</v>
      </c>
      <c r="R23" s="38">
        <f>_xlfn.IFNA(VLOOKUP(CONCATENATE($R$5,$B23,$C23),BAL!$A$6:$M$500,13,FALSE),0)</f>
        <v>0</v>
      </c>
      <c r="S23" s="38">
        <f>_xlfn.IFNA(VLOOKUP(CONCATENATE($S$5,$B23,$C23),'MUR1'!$A$6:$M$500,13,FALSE),0)</f>
        <v>0</v>
      </c>
      <c r="T23" s="38">
        <f>_xlfn.IFNA(VLOOKUP(CONCATENATE($T$5,$B23,$C23),'MUR1'!$A$6:$M$500,13,FALSE),0)</f>
        <v>0</v>
      </c>
      <c r="U23" s="38">
        <f>_xlfn.IFNA(VLOOKUP(CONCATENATE($U$5,$B23,$C23),'OG1'!$A$6:$M$500,13,FALSE),0)</f>
        <v>0</v>
      </c>
      <c r="V23" s="38">
        <f>_xlfn.IFNA(VLOOKUP(CONCATENATE($V$5,$B23,$C23),'DRY1'!$A$6:$M$500,13,FALSE),0)</f>
        <v>0</v>
      </c>
      <c r="W23" s="38"/>
      <c r="X23" s="38">
        <f>_xlfn.IFNA(VLOOKUP(CONCATENATE($X$5,$B23,$C23),'HOR1'!$A$6:$M$100,13,FALSE),0)</f>
        <v>0</v>
      </c>
      <c r="Y23" s="38">
        <f>_xlfn.IFNA(VLOOKUP(CONCATENATE($Y$5,$B23,$C23),'SER2'!$A$6:$M$534,13,FALSE),0)</f>
        <v>0</v>
      </c>
      <c r="Z23" s="403">
        <f>_xlfn.IFNA(VLOOKUP(CONCATENATE($Z$5,$B23,$C23),'SER2'!$A$6:$M$534,13,FALSE),0)</f>
        <v>0</v>
      </c>
      <c r="AA23" s="38">
        <f>_xlfn.IFNA(VLOOKUP(CONCATENATE($AA$5,$B23,$C23),[3]DAR1!$A$6:$M$500,13,FALSE),0)</f>
        <v>0</v>
      </c>
      <c r="AB23" s="38">
        <f>_xlfn.IFNA(VLOOKUP(CONCATENATE($AB$5,$B23,$C23),BEV!$A$6:$M$500,13,FALSE),0)</f>
        <v>0</v>
      </c>
      <c r="AC23" s="38">
        <f>_xlfn.IFNA(VLOOKUP(CONCATENATE($AC$5,$B23,$C23),'OG2'!$A$6:$M$500,13,FALSE),0)</f>
        <v>0</v>
      </c>
      <c r="AD23" s="38">
        <f>_xlfn.IFNA(VLOOKUP(CONCATENATE($AD$5,$B23,$C23),'LOG1'!$A$6:$M$500,13,FALSE),0)</f>
        <v>0</v>
      </c>
      <c r="AE23" s="38">
        <f>_xlfn.IFNA(VLOOKUP(CONCATENATE($AE$5,$B23,$C23),'DRY2'!$A$6:$M$500,13,FALSE),0)</f>
        <v>0</v>
      </c>
      <c r="AF23" s="38">
        <f>_xlfn.IFNA(VLOOKUP(CONCATENATE($AF$5,$B23,$C23),'DRY2'!$A$6:$M$500,13,FALSE),0)</f>
        <v>0</v>
      </c>
      <c r="AG23" s="38">
        <f>_xlfn.IFNA(VLOOKUP(CONCATENATE($AG$5,$B23,$C23),'CAP2'!$A$6:$M$500,13,FALSE),0)</f>
        <v>0</v>
      </c>
      <c r="AH23" s="38">
        <f>_xlfn.IFNA(VLOOKUP(CONCATENATE($AH$5,$B23,$C23),'ESP2'!$A$6:$M$500,13,FALSE),0)</f>
        <v>0</v>
      </c>
      <c r="AI23" s="38">
        <f>_xlfn.IFNA(VLOOKUP(CONCATENATE($AI$5,$B23,$C23),MR!$A$6:$M$468,13,FALSE),0)</f>
        <v>0</v>
      </c>
      <c r="AJ23" s="38">
        <f>_xlfn.IFNA(VLOOKUP(CONCATENATE($AJ$5,$B23,$C23),'OG3'!$A$6:$M$500,13,FALSE),0)</f>
        <v>0</v>
      </c>
      <c r="AK23" s="38">
        <f>_xlfn.IFNA(VLOOKUP(CONCATENATE($AK$5,$B23,$C23),WEST!$A$6:$M$500,13,FALSE),0)</f>
        <v>0</v>
      </c>
      <c r="AL23" s="38">
        <f>_xlfn.IFNA(VLOOKUP(CONCATENATE($AL$5,$B23,$C23),WEST!$A$6:$M$500,13,FALSE),0)</f>
        <v>0</v>
      </c>
      <c r="AM23" s="38">
        <f>_xlfn.IFNA(VLOOKUP(CONCATENATE($AM$5,$B23,$C23),'SER3'!$A$6:$M$500,13,FALSE),0)</f>
        <v>0</v>
      </c>
      <c r="AN23" s="38">
        <f>_xlfn.IFNA(VLOOKUP(CONCATENATE($AN$5,$B23,$C23),[4]DARD2!$A$6:$M$500,13,FALSE),0)</f>
        <v>0</v>
      </c>
      <c r="AO23" s="38">
        <f>_xlfn.IFNA(VLOOKUP(CONCATENATE($AO$5,$B23,$C23),'MUR2'!$A$6:$M$500,13,FALSE),0)</f>
        <v>0</v>
      </c>
      <c r="AP23" s="38">
        <f>_xlfn.IFNA(VLOOKUP(CONCATENATE($AP$5,$B23,$C23),RAS!$A$7:$M$501,13,FALSE),0)</f>
        <v>0</v>
      </c>
      <c r="AQ23" s="38">
        <f>_xlfn.IFNA(VLOOKUP(CONCATENATE($AQ$5,$B23,$C23),'ESP3'!$A$6:$M$500,13,FALSE),0)</f>
        <v>0</v>
      </c>
      <c r="AR23" s="38">
        <f>_xlfn.IFNA(VLOOKUP(CONCATENATE($AR$5,$B23,$C23),'ESP3'!$A$6:$M$500,13,FALSE),0)</f>
        <v>0</v>
      </c>
      <c r="AS23" s="38">
        <f>_xlfn.IFNA(VLOOKUP(CONCATENATE($AS$5,$B23,$C23),FEST!$A$6:$M$500,13,FALSE),0)</f>
        <v>0</v>
      </c>
      <c r="AT23" s="38"/>
      <c r="AU23" s="38"/>
      <c r="AV23" s="38"/>
      <c r="AW23" s="608">
        <f>_xlfn.IFNA(VLOOKUP(CONCATENATE($AW$5,$B23,$C23),SC!$A$6:$M$500,13,FALSE),0)</f>
        <v>0</v>
      </c>
      <c r="AX23" s="611">
        <f>_xlfn.IFNA(VLOOKUP(CONCATENATE($AX$5,$B23,$C23),SC!$A$6:$M$500,13,FALSE),0)</f>
        <v>0</v>
      </c>
      <c r="AY23" s="608">
        <f>_xlfn.IFNA(VLOOKUP(CONCATENATE($AY$5,$B23,$C23),SCSAT!$A$6:$M$528,13,FALSE),0)</f>
        <v>0</v>
      </c>
      <c r="AZ23" s="608">
        <f>_xlfn.IFNA(VLOOKUP(CONCATENATE($AZ$5,$B23,$C23),SCSAT!$A$6:$M$528,13,FALSE),0)</f>
        <v>0</v>
      </c>
      <c r="BA23" s="608">
        <f>_xlfn.IFNA(VLOOKUP(CONCATENATE($BA$5,$B23,$C23),SCSUN!$A$6:$M$500,13,FALSE),0)</f>
        <v>0</v>
      </c>
      <c r="BB23" s="608">
        <f>_xlfn.IFNA(VLOOKUP(CONCATENATE($BB$5,$B23,$C23),SCSUN!$A$6:$M$500,13,FALSE),0)</f>
        <v>0</v>
      </c>
      <c r="BC23" s="115"/>
    </row>
    <row r="24" spans="1:55" ht="13.8" x14ac:dyDescent="0.25">
      <c r="A24" s="777"/>
      <c r="B24" s="121"/>
      <c r="C24" s="125"/>
      <c r="D24" s="125"/>
      <c r="E24" s="125"/>
      <c r="F24" s="41"/>
      <c r="G24" s="124"/>
      <c r="H24" s="123"/>
      <c r="I24" s="37"/>
      <c r="J24" s="385"/>
      <c r="K24" s="38">
        <f>_xlfn.IFNA(VLOOKUP(CONCATENATE($K$5,$B24,$C24),'ESP1'!$A$6:$M$500,13,FALSE),0)</f>
        <v>0</v>
      </c>
      <c r="L24" s="38"/>
      <c r="M24" s="38">
        <f>_xlfn.IFNA(VLOOKUP(CONCATENATE($M$5,$B24,$C24),[1]CAPE!$A$6:$M$500,13,FALSE),0)</f>
        <v>0</v>
      </c>
      <c r="N24" s="38">
        <f>_xlfn.IFNA(VLOOKUP(CONCATENATE($N$5,$B24,$C24),CAPE!$A$6:$M$500,13,FALSE),0)</f>
        <v>0</v>
      </c>
      <c r="O24" s="38">
        <f>_xlfn.IFNA(VLOOKUP(CONCATENATE($O$5,$B24,$C24),'SER1'!$A$6:$M$500,13,FALSE),0)</f>
        <v>0</v>
      </c>
      <c r="P24" s="38"/>
      <c r="Q24" s="38">
        <f>_xlfn.IFNA(VLOOKUP(CONCATENATE($Q$5,$B24,$C24),BAL!$A$6:$M$500,13,FALSE),0)</f>
        <v>0</v>
      </c>
      <c r="R24" s="38">
        <f>_xlfn.IFNA(VLOOKUP(CONCATENATE($R$5,$B24,$C24),BAL!$A$6:$M$500,13,FALSE),0)</f>
        <v>0</v>
      </c>
      <c r="S24" s="38">
        <f>_xlfn.IFNA(VLOOKUP(CONCATENATE($S$5,$B24,$C24),'MUR1'!$A$6:$M$500,13,FALSE),0)</f>
        <v>0</v>
      </c>
      <c r="T24" s="38">
        <f>_xlfn.IFNA(VLOOKUP(CONCATENATE($T$5,$B24,$C24),'MUR1'!$A$6:$M$500,13,FALSE),0)</f>
        <v>0</v>
      </c>
      <c r="U24" s="38">
        <f>_xlfn.IFNA(VLOOKUP(CONCATENATE($U$5,$B24,$C24),'OG1'!$A$6:$M$500,13,FALSE),0)</f>
        <v>0</v>
      </c>
      <c r="V24" s="38">
        <f>_xlfn.IFNA(VLOOKUP(CONCATENATE($V$5,$B24,$C24),'DRY1'!$A$6:$M$500,13,FALSE),0)</f>
        <v>0</v>
      </c>
      <c r="W24" s="38"/>
      <c r="X24" s="38">
        <f>_xlfn.IFNA(VLOOKUP(CONCATENATE($X$5,$B24,$C24),'HOR1'!$A$6:$M$100,13,FALSE),0)</f>
        <v>0</v>
      </c>
      <c r="Y24" s="38">
        <f>_xlfn.IFNA(VLOOKUP(CONCATENATE($Y$5,$B24,$C24),'SER2'!$A$6:$M$534,13,FALSE),0)</f>
        <v>0</v>
      </c>
      <c r="Z24" s="403">
        <f>_xlfn.IFNA(VLOOKUP(CONCATENATE($Z$5,$B24,$C24),'SER2'!$A$6:$M$534,13,FALSE),0)</f>
        <v>0</v>
      </c>
      <c r="AA24" s="38">
        <f>_xlfn.IFNA(VLOOKUP(CONCATENATE($AA$5,$B24,$C24),[3]DAR1!$A$6:$M$500,13,FALSE),0)</f>
        <v>0</v>
      </c>
      <c r="AB24" s="38">
        <f>_xlfn.IFNA(VLOOKUP(CONCATENATE($AB$5,$B24,$C24),BEV!$A$6:$M$500,13,FALSE),0)</f>
        <v>0</v>
      </c>
      <c r="AC24" s="38">
        <f>_xlfn.IFNA(VLOOKUP(CONCATENATE($AC$5,$B24,$C24),'OG2'!$A$6:$M$500,13,FALSE),0)</f>
        <v>0</v>
      </c>
      <c r="AD24" s="38">
        <f>_xlfn.IFNA(VLOOKUP(CONCATENATE($AD$5,$B24,$C24),'LOG1'!$A$6:$M$500,13,FALSE),0)</f>
        <v>0</v>
      </c>
      <c r="AE24" s="38">
        <f>_xlfn.IFNA(VLOOKUP(CONCATENATE($AE$5,$B24,$C24),'DRY2'!$A$6:$M$500,13,FALSE),0)</f>
        <v>0</v>
      </c>
      <c r="AF24" s="38">
        <f>_xlfn.IFNA(VLOOKUP(CONCATENATE($AF$5,$B24,$C24),'DRY2'!$A$6:$M$500,13,FALSE),0)</f>
        <v>0</v>
      </c>
      <c r="AG24" s="38">
        <f>_xlfn.IFNA(VLOOKUP(CONCATENATE($AG$5,$B24,$C24),'CAP2'!$A$6:$M$500,13,FALSE),0)</f>
        <v>0</v>
      </c>
      <c r="AH24" s="38">
        <f>_xlfn.IFNA(VLOOKUP(CONCATENATE($AH$5,$B24,$C24),'ESP2'!$A$6:$M$500,13,FALSE),0)</f>
        <v>0</v>
      </c>
      <c r="AI24" s="38">
        <f>_xlfn.IFNA(VLOOKUP(CONCATENATE($AI$5,$B24,$C24),MR!$A$6:$M$468,13,FALSE),0)</f>
        <v>0</v>
      </c>
      <c r="AJ24" s="38">
        <f>_xlfn.IFNA(VLOOKUP(CONCATENATE($AJ$5,$B24,$C24),'OG3'!$A$6:$M$500,13,FALSE),0)</f>
        <v>0</v>
      </c>
      <c r="AK24" s="38">
        <f>_xlfn.IFNA(VLOOKUP(CONCATENATE($AK$5,$B24,$C24),WEST!$A$6:$M$500,13,FALSE),0)</f>
        <v>0</v>
      </c>
      <c r="AL24" s="38">
        <f>_xlfn.IFNA(VLOOKUP(CONCATENATE($AL$5,$B24,$C24),WEST!$A$6:$M$500,13,FALSE),0)</f>
        <v>0</v>
      </c>
      <c r="AM24" s="38">
        <f>_xlfn.IFNA(VLOOKUP(CONCATENATE($AM$5,$B24,$C24),'SER3'!$A$6:$M$500,13,FALSE),0)</f>
        <v>0</v>
      </c>
      <c r="AN24" s="38">
        <f>_xlfn.IFNA(VLOOKUP(CONCATENATE($AN$5,$B24,$C24),[4]DARD2!$A$6:$M$500,13,FALSE),0)</f>
        <v>0</v>
      </c>
      <c r="AO24" s="38">
        <f>_xlfn.IFNA(VLOOKUP(CONCATENATE($AO$5,$B24,$C24),'MUR2'!$A$6:$M$500,13,FALSE),0)</f>
        <v>0</v>
      </c>
      <c r="AP24" s="38">
        <f>_xlfn.IFNA(VLOOKUP(CONCATENATE($AP$5,$B24,$C24),RAS!$A$7:$M$501,13,FALSE),0)</f>
        <v>0</v>
      </c>
      <c r="AQ24" s="38">
        <f>_xlfn.IFNA(VLOOKUP(CONCATENATE($AQ$5,$B24,$C24),'ESP3'!$A$6:$M$500,13,FALSE),0)</f>
        <v>0</v>
      </c>
      <c r="AR24" s="38">
        <f>_xlfn.IFNA(VLOOKUP(CONCATENATE($AR$5,$B24,$C24),'ESP3'!$A$6:$M$500,13,FALSE),0)</f>
        <v>0</v>
      </c>
      <c r="AS24" s="38">
        <f>_xlfn.IFNA(VLOOKUP(CONCATENATE($AS$5,$B24,$C24),FEST!$A$6:$M$500,13,FALSE),0)</f>
        <v>0</v>
      </c>
      <c r="AT24" s="38"/>
      <c r="AU24" s="38"/>
      <c r="AV24" s="38"/>
      <c r="AW24" s="608">
        <f>_xlfn.IFNA(VLOOKUP(CONCATENATE($AW$5,$B24,$C24),SC!$A$6:$M$500,13,FALSE),0)</f>
        <v>0</v>
      </c>
      <c r="AX24" s="611">
        <f>_xlfn.IFNA(VLOOKUP(CONCATENATE($AX$5,$B24,$C24),SC!$A$6:$M$500,13,FALSE),0)</f>
        <v>0</v>
      </c>
      <c r="AY24" s="608">
        <f>_xlfn.IFNA(VLOOKUP(CONCATENATE($AY$5,$B24,$C24),SCSAT!$A$6:$M$528,13,FALSE),0)</f>
        <v>0</v>
      </c>
      <c r="AZ24" s="608">
        <f>_xlfn.IFNA(VLOOKUP(CONCATENATE($AZ$5,$B24,$C24),SCSAT!$A$6:$M$528,13,FALSE),0)</f>
        <v>0</v>
      </c>
      <c r="BA24" s="608">
        <f>_xlfn.IFNA(VLOOKUP(CONCATENATE($BA$5,$B24,$C24),SCSUN!$A$6:$M$500,13,FALSE),0)</f>
        <v>0</v>
      </c>
      <c r="BB24" s="608">
        <f>_xlfn.IFNA(VLOOKUP(CONCATENATE($BB$5,$B24,$C24),SCSUN!$A$6:$M$500,13,FALSE),0)</f>
        <v>0</v>
      </c>
      <c r="BC24" s="119"/>
    </row>
    <row r="25" spans="1:55" ht="13.8" x14ac:dyDescent="0.25">
      <c r="A25" s="777"/>
      <c r="B25" s="121"/>
      <c r="C25" s="125"/>
      <c r="D25" s="125"/>
      <c r="E25" s="125"/>
      <c r="F25" s="41"/>
      <c r="G25" s="124"/>
      <c r="H25" s="123"/>
      <c r="I25" s="37"/>
      <c r="J25" s="385"/>
      <c r="K25" s="38">
        <f>_xlfn.IFNA(VLOOKUP(CONCATENATE($K$5,$B25,$C25),'ESP1'!$A$6:$M$500,13,FALSE),0)</f>
        <v>0</v>
      </c>
      <c r="L25" s="38"/>
      <c r="M25" s="38">
        <f>_xlfn.IFNA(VLOOKUP(CONCATENATE($M$5,$B25,$C25),[1]CAPE!$A$6:$M$500,13,FALSE),0)</f>
        <v>0</v>
      </c>
      <c r="N25" s="38">
        <f>_xlfn.IFNA(VLOOKUP(CONCATENATE($N$5,$B25,$C25),CAPE!$A$6:$M$500,13,FALSE),0)</f>
        <v>0</v>
      </c>
      <c r="O25" s="38">
        <f>_xlfn.IFNA(VLOOKUP(CONCATENATE($O$5,$B25,$C25),'SER1'!$A$6:$M$500,13,FALSE),0)</f>
        <v>0</v>
      </c>
      <c r="P25" s="38"/>
      <c r="Q25" s="38">
        <f>_xlfn.IFNA(VLOOKUP(CONCATENATE($Q$5,$B25,$C25),BAL!$A$6:$M$500,13,FALSE),0)</f>
        <v>0</v>
      </c>
      <c r="R25" s="38">
        <f>_xlfn.IFNA(VLOOKUP(CONCATENATE($R$5,$B25,$C25),BAL!$A$6:$M$500,13,FALSE),0)</f>
        <v>0</v>
      </c>
      <c r="S25" s="38">
        <f>_xlfn.IFNA(VLOOKUP(CONCATENATE($S$5,$B25,$C25),'MUR1'!$A$6:$M$500,13,FALSE),0)</f>
        <v>0</v>
      </c>
      <c r="T25" s="38">
        <f>_xlfn.IFNA(VLOOKUP(CONCATENATE($T$5,$B25,$C25),'MUR1'!$A$6:$M$500,13,FALSE),0)</f>
        <v>0</v>
      </c>
      <c r="U25" s="38">
        <f>_xlfn.IFNA(VLOOKUP(CONCATENATE($U$5,$B25,$C25),'OG1'!$A$6:$M$500,13,FALSE),0)</f>
        <v>0</v>
      </c>
      <c r="V25" s="38">
        <f>_xlfn.IFNA(VLOOKUP(CONCATENATE($V$5,$B25,$C25),'DRY1'!$A$6:$M$500,13,FALSE),0)</f>
        <v>0</v>
      </c>
      <c r="W25" s="38"/>
      <c r="X25" s="38">
        <f>_xlfn.IFNA(VLOOKUP(CONCATENATE($X$5,$B25,$C25),'HOR1'!$A$6:$M$100,13,FALSE),0)</f>
        <v>0</v>
      </c>
      <c r="Y25" s="38">
        <f>_xlfn.IFNA(VLOOKUP(CONCATENATE($Y$5,$B25,$C25),'SER2'!$A$6:$M$534,13,FALSE),0)</f>
        <v>0</v>
      </c>
      <c r="Z25" s="38"/>
      <c r="AA25" s="38">
        <f>_xlfn.IFNA(VLOOKUP(CONCATENATE($AA$5,$B25,$C25),[3]DAR1!$A$6:$M$500,13,FALSE),0)</f>
        <v>0</v>
      </c>
      <c r="AB25" s="38">
        <f>_xlfn.IFNA(VLOOKUP(CONCATENATE($AB$5,$B25,$C25),BEV!$A$6:$M$500,13,FALSE),0)</f>
        <v>0</v>
      </c>
      <c r="AC25" s="38">
        <f>_xlfn.IFNA(VLOOKUP(CONCATENATE($AC$5,$B25,$C25),'OG2'!$A$6:$M$500,13,FALSE),0)</f>
        <v>0</v>
      </c>
      <c r="AD25" s="38">
        <f>_xlfn.IFNA(VLOOKUP(CONCATENATE($AD$5,$B25,$C25),'LOG1'!$A$6:$M$500,13,FALSE),0)</f>
        <v>0</v>
      </c>
      <c r="AE25" s="38">
        <f>_xlfn.IFNA(VLOOKUP(CONCATENATE($AE$5,$B25,$C25),'DRY2'!$A$6:$M$500,13,FALSE),0)</f>
        <v>0</v>
      </c>
      <c r="AF25" s="38">
        <f>_xlfn.IFNA(VLOOKUP(CONCATENATE($AF$5,$B25,$C25),'DRY2'!$A$6:$M$500,13,FALSE),0)</f>
        <v>0</v>
      </c>
      <c r="AG25" s="38">
        <f>_xlfn.IFNA(VLOOKUP(CONCATENATE($AG$5,$B25,$C25),'CAP2'!$A$6:$M$500,13,FALSE),0)</f>
        <v>0</v>
      </c>
      <c r="AH25" s="38">
        <f>_xlfn.IFNA(VLOOKUP(CONCATENATE($AH$5,$B25,$C25),'ESP2'!$A$6:$M$500,13,FALSE),0)</f>
        <v>0</v>
      </c>
      <c r="AI25" s="38">
        <f>_xlfn.IFNA(VLOOKUP(CONCATENATE($AI$5,$B25,$C25),MR!$A$6:$M$468,13,FALSE),0)</f>
        <v>0</v>
      </c>
      <c r="AJ25" s="38">
        <f>_xlfn.IFNA(VLOOKUP(CONCATENATE($AJ$5,$B25,$C25),'OG3'!$A$6:$M$500,13,FALSE),0)</f>
        <v>0</v>
      </c>
      <c r="AK25" s="38">
        <f>_xlfn.IFNA(VLOOKUP(CONCATENATE($AK$5,$B25,$C25),WEST!$A$6:$M$500,13,FALSE),0)</f>
        <v>0</v>
      </c>
      <c r="AL25" s="38">
        <f>_xlfn.IFNA(VLOOKUP(CONCATENATE($AL$5,$B25,$C25),WEST!$A$6:$M$500,13,FALSE),0)</f>
        <v>0</v>
      </c>
      <c r="AM25" s="38">
        <f>_xlfn.IFNA(VLOOKUP(CONCATENATE($AM$5,$B25,$C25),'SER3'!$A$6:$M$500,13,FALSE),0)</f>
        <v>0</v>
      </c>
      <c r="AN25" s="38">
        <f>_xlfn.IFNA(VLOOKUP(CONCATENATE($AN$5,$B25,$C25),[4]DARD2!$A$6:$M$500,13,FALSE),0)</f>
        <v>0</v>
      </c>
      <c r="AO25" s="38">
        <f>_xlfn.IFNA(VLOOKUP(CONCATENATE($AO$5,$B25,$C25),'MUR2'!$A$6:$M$500,13,FALSE),0)</f>
        <v>0</v>
      </c>
      <c r="AP25" s="38">
        <f>_xlfn.IFNA(VLOOKUP(CONCATENATE($AP$5,$B25,$C25),RAS!$A$7:$M$501,13,FALSE),0)</f>
        <v>0</v>
      </c>
      <c r="AQ25" s="38">
        <f>_xlfn.IFNA(VLOOKUP(CONCATENATE($AQ$5,$B25,$C25),'ESP3'!$A$6:$M$500,13,FALSE),0)</f>
        <v>0</v>
      </c>
      <c r="AR25" s="38"/>
      <c r="AS25" s="38">
        <f>_xlfn.IFNA(VLOOKUP(CONCATENATE($AS$5,$B25,$C25),FEST!$A$6:$M$500,13,FALSE),0)</f>
        <v>0</v>
      </c>
      <c r="AT25" s="38"/>
      <c r="AU25" s="38"/>
      <c r="AV25" s="38"/>
      <c r="AW25" s="608">
        <f>_xlfn.IFNA(VLOOKUP(CONCATENATE($AW$5,$B25,$C25),SC!$A$6:$M$500,13,FALSE),0)</f>
        <v>0</v>
      </c>
      <c r="AX25" s="611">
        <f>_xlfn.IFNA(VLOOKUP(CONCATENATE($AX$5,$B25,$C25),SC!$A$6:$M$500,13,FALSE),0)</f>
        <v>0</v>
      </c>
      <c r="AY25" s="608">
        <f>_xlfn.IFNA(VLOOKUP(CONCATENATE($AY$5,$B25,$C25),SCSAT!$A$6:$M$528,13,FALSE),0)</f>
        <v>0</v>
      </c>
      <c r="AZ25" s="608">
        <f>_xlfn.IFNA(VLOOKUP(CONCATENATE($AZ$5,$B25,$C25),SCSAT!$A$6:$M$528,13,FALSE),0)</f>
        <v>0</v>
      </c>
      <c r="BA25" s="608">
        <f>_xlfn.IFNA(VLOOKUP(CONCATENATE($BA$5,$B25,$C25),SCSUN!$A$6:$M$500,13,FALSE),0)</f>
        <v>0</v>
      </c>
      <c r="BB25" s="608">
        <f>_xlfn.IFNA(VLOOKUP(CONCATENATE($BB$5,$B25,$C25),SCSUN!$A$6:$M$500,13,FALSE),0)</f>
        <v>0</v>
      </c>
      <c r="BC25" s="119"/>
    </row>
    <row r="26" spans="1:55" ht="13.8" x14ac:dyDescent="0.25">
      <c r="A26" s="777"/>
      <c r="B26" s="121"/>
      <c r="C26" s="125"/>
      <c r="D26" s="125"/>
      <c r="E26" s="125"/>
      <c r="F26" s="41"/>
      <c r="G26" s="124"/>
      <c r="H26" s="123"/>
      <c r="I26" s="37"/>
      <c r="J26" s="385"/>
      <c r="K26" s="38">
        <f>_xlfn.IFNA(VLOOKUP(CONCATENATE($K$5,$B26,$C26),'ESP1'!$A$6:$M$500,13,FALSE),0)</f>
        <v>0</v>
      </c>
      <c r="L26" s="38"/>
      <c r="M26" s="38">
        <f>_xlfn.IFNA(VLOOKUP(CONCATENATE($M$5,$B26,$C26),[1]CAPE!$A$6:$M$500,13,FALSE),0)</f>
        <v>0</v>
      </c>
      <c r="N26" s="38">
        <f>_xlfn.IFNA(VLOOKUP(CONCATENATE($N$5,$B26,$C26),CAPE!$A$6:$M$500,13,FALSE),0)</f>
        <v>0</v>
      </c>
      <c r="O26" s="38">
        <f>_xlfn.IFNA(VLOOKUP(CONCATENATE($O$5,$B26,$C26),'SER1'!$A$6:$M$500,13,FALSE),0)</f>
        <v>0</v>
      </c>
      <c r="P26" s="38"/>
      <c r="Q26" s="38"/>
      <c r="R26" s="38">
        <f>_xlfn.IFNA(VLOOKUP(CONCATENATE($R$5,$B26,$C26),BAL!$A$6:$M$500,13,FALSE),0)</f>
        <v>0</v>
      </c>
      <c r="S26" s="38">
        <f>_xlfn.IFNA(VLOOKUP(CONCATENATE($S$5,$B26,$C26),'MUR1'!$A$6:$M$500,13,FALSE),0)</f>
        <v>0</v>
      </c>
      <c r="T26" s="38">
        <f>_xlfn.IFNA(VLOOKUP(CONCATENATE($T$5,$B26,$C26),'MUR1'!$A$6:$M$500,13,FALSE),0)</f>
        <v>0</v>
      </c>
      <c r="U26" s="38">
        <f>_xlfn.IFNA(VLOOKUP(CONCATENATE($U$5,$B26,$C26),'OG1'!$A$6:$M$500,13,FALSE),0)</f>
        <v>0</v>
      </c>
      <c r="V26" s="38">
        <f>_xlfn.IFNA(VLOOKUP(CONCATENATE($V$5,$B26,$C26),'DRY1'!$A$6:$M$500,13,FALSE),0)</f>
        <v>0</v>
      </c>
      <c r="W26" s="38"/>
      <c r="X26" s="38">
        <f>_xlfn.IFNA(VLOOKUP(CONCATENATE($X$5,$B26,$C26),'HOR1'!$A$6:$M$100,13,FALSE),0)</f>
        <v>0</v>
      </c>
      <c r="Y26" s="38">
        <f>_xlfn.IFNA(VLOOKUP(CONCATENATE($Y$5,$B26,$C26),'SER2'!$A$6:$M$534,13,FALSE),0)</f>
        <v>0</v>
      </c>
      <c r="Z26" s="38"/>
      <c r="AA26" s="38">
        <f>_xlfn.IFNA(VLOOKUP(CONCATENATE($AA$5,$B26,$C26),[3]DAR1!$A$6:$M$500,13,FALSE),0)</f>
        <v>0</v>
      </c>
      <c r="AB26" s="38">
        <f>_xlfn.IFNA(VLOOKUP(CONCATENATE($AB$5,$B26,$C26),BEV!$A$6:$M$500,13,FALSE),0)</f>
        <v>0</v>
      </c>
      <c r="AC26" s="38">
        <f>_xlfn.IFNA(VLOOKUP(CONCATENATE($AC$5,$B26,$C26),'OG2'!$A$6:$M$500,13,FALSE),0)</f>
        <v>0</v>
      </c>
      <c r="AD26" s="38">
        <f>_xlfn.IFNA(VLOOKUP(CONCATENATE($AD$5,$B26,$C26),'LOG1'!$A$6:$M$500,13,FALSE),0)</f>
        <v>0</v>
      </c>
      <c r="AE26" s="38">
        <f>_xlfn.IFNA(VLOOKUP(CONCATENATE($AE$5,$B26,$C26),'DRY2'!$A$6:$M$500,13,FALSE),0)</f>
        <v>0</v>
      </c>
      <c r="AF26" s="38">
        <f>_xlfn.IFNA(VLOOKUP(CONCATENATE($AF$5,$B26,$C26),'DRY2'!$A$6:$M$500,13,FALSE),0)</f>
        <v>0</v>
      </c>
      <c r="AG26" s="38">
        <f>_xlfn.IFNA(VLOOKUP(CONCATENATE($AG$5,$B26,$C26),'CAP2'!$A$6:$M$500,13,FALSE),0)</f>
        <v>0</v>
      </c>
      <c r="AH26" s="38">
        <f>_xlfn.IFNA(VLOOKUP(CONCATENATE($AH$5,$B26,$C26),'ESP2'!$A$6:$M$500,13,FALSE),0)</f>
        <v>0</v>
      </c>
      <c r="AI26" s="38">
        <f>_xlfn.IFNA(VLOOKUP(CONCATENATE($AI$5,$B26,$C26),MR!$A$6:$M$468,13,FALSE),0)</f>
        <v>0</v>
      </c>
      <c r="AJ26" s="38">
        <f>_xlfn.IFNA(VLOOKUP(CONCATENATE($AJ$5,$B26,$C26),'OG3'!$A$6:$M$500,13,FALSE),0)</f>
        <v>0</v>
      </c>
      <c r="AK26" s="38">
        <f>_xlfn.IFNA(VLOOKUP(CONCATENATE($AK$5,$B26,$C26),WEST!$A$6:$M$500,13,FALSE),0)</f>
        <v>0</v>
      </c>
      <c r="AL26" s="38">
        <f>_xlfn.IFNA(VLOOKUP(CONCATENATE($AL$5,$B26,$C26),WEST!$A$6:$M$500,13,FALSE),0)</f>
        <v>0</v>
      </c>
      <c r="AM26" s="38">
        <f>_xlfn.IFNA(VLOOKUP(CONCATENATE($AM$5,$B26,$C26),'SER3'!$A$6:$M$500,13,FALSE),0)</f>
        <v>0</v>
      </c>
      <c r="AN26" s="38">
        <f>_xlfn.IFNA(VLOOKUP(CONCATENATE($AN$5,$B26,$C26),[4]DARD2!$A$6:$M$500,13,FALSE),0)</f>
        <v>0</v>
      </c>
      <c r="AO26" s="38">
        <f>_xlfn.IFNA(VLOOKUP(CONCATENATE($AO$5,$B26,$C26),'MUR2'!$A$6:$M$500,13,FALSE),0)</f>
        <v>0</v>
      </c>
      <c r="AP26" s="38">
        <f>_xlfn.IFNA(VLOOKUP(CONCATENATE($AP$5,$B26,$C26),RAS!$A$7:$M$501,13,FALSE),0)</f>
        <v>0</v>
      </c>
      <c r="AQ26" s="38">
        <f>_xlfn.IFNA(VLOOKUP(CONCATENATE($AQ$5,$B26,$C26),'ESP3'!$A$6:$M$500,13,FALSE),0)</f>
        <v>0</v>
      </c>
      <c r="AR26" s="38"/>
      <c r="AS26" s="38">
        <f>_xlfn.IFNA(VLOOKUP(CONCATENATE($AS$5,$B26,$C26),FEST!$A$6:$M$500,13,FALSE),0)</f>
        <v>0</v>
      </c>
      <c r="AT26" s="38"/>
      <c r="AU26" s="38"/>
      <c r="AV26" s="38"/>
      <c r="AW26" s="608">
        <f>_xlfn.IFNA(VLOOKUP(CONCATENATE($AW$5,$B26,$C26),SC!$A$6:$M$500,13,FALSE),0)</f>
        <v>0</v>
      </c>
      <c r="AX26" s="611">
        <f>_xlfn.IFNA(VLOOKUP(CONCATENATE($AX$5,$B26,$C26),SC!$A$6:$M$500,13,FALSE),0)</f>
        <v>0</v>
      </c>
      <c r="AY26" s="608">
        <f>_xlfn.IFNA(VLOOKUP(CONCATENATE($AY$5,$B26,$C26),SCSAT!$A$6:$M$528,13,FALSE),0)</f>
        <v>0</v>
      </c>
      <c r="AZ26" s="608">
        <f>_xlfn.IFNA(VLOOKUP(CONCATENATE($AZ$5,$B26,$C26),SCSAT!$A$6:$M$528,13,FALSE),0)</f>
        <v>0</v>
      </c>
      <c r="BA26" s="608">
        <f>_xlfn.IFNA(VLOOKUP(CONCATENATE($BA$5,$B26,$C26),SCSUN!$A$6:$M$500,13,FALSE),0)</f>
        <v>0</v>
      </c>
      <c r="BB26" s="608">
        <f>_xlfn.IFNA(VLOOKUP(CONCATENATE($BB$5,$B26,$C26),SCSUN!$A$6:$M$500,13,FALSE),0)</f>
        <v>0</v>
      </c>
      <c r="BC26" s="119"/>
    </row>
    <row r="27" spans="1:55" ht="13.8" x14ac:dyDescent="0.25">
      <c r="A27" s="777"/>
      <c r="B27" s="121"/>
      <c r="C27" s="125"/>
      <c r="D27" s="125"/>
      <c r="E27" s="125"/>
      <c r="F27" s="41"/>
      <c r="G27" s="124"/>
      <c r="H27" s="123"/>
      <c r="I27" s="37"/>
      <c r="J27" s="385"/>
      <c r="K27" s="38"/>
      <c r="L27" s="38"/>
      <c r="M27" s="38"/>
      <c r="N27" s="38"/>
      <c r="O27" s="38"/>
      <c r="P27" s="38"/>
      <c r="Q27" s="38"/>
      <c r="R27" s="38"/>
      <c r="S27" s="38"/>
      <c r="T27" s="38">
        <f>_xlfn.IFNA(VLOOKUP(CONCATENATE($T$5,$B27,$C27),'MUR1'!$A$6:$M$500,13,FALSE),0)</f>
        <v>0</v>
      </c>
      <c r="U27" s="38"/>
      <c r="V27" s="38"/>
      <c r="W27" s="38"/>
      <c r="X27" s="38">
        <f>_xlfn.IFNA(VLOOKUP(CONCATENATE($X$5,$B27,$C27),'HOR1'!$A$6:$M$100,13,FALSE),0)</f>
        <v>0</v>
      </c>
      <c r="Y27" s="38"/>
      <c r="Z27" s="38"/>
      <c r="AA27" s="38">
        <f>_xlfn.IFNA(VLOOKUP(CONCATENATE($AA$5,$B27,$C27),[3]DAR1!$A$6:$M$500,13,FALSE),0)</f>
        <v>0</v>
      </c>
      <c r="AB27" s="38"/>
      <c r="AC27" s="38"/>
      <c r="AD27" s="38">
        <f>_xlfn.IFNA(VLOOKUP(CONCATENATE($AD$5,$B27,$C27),'LOG1'!$A$6:$M$500,13,FALSE),0)</f>
        <v>0</v>
      </c>
      <c r="AE27" s="38"/>
      <c r="AF27" s="38">
        <f>_xlfn.IFNA(VLOOKUP(CONCATENATE($AF$5,$B27,$C27),'DRY2'!$A$6:$M$500,13,FALSE),0)</f>
        <v>0</v>
      </c>
      <c r="AG27" s="38"/>
      <c r="AH27" s="38"/>
      <c r="AI27" s="38"/>
      <c r="AJ27" s="38"/>
      <c r="AK27" s="38"/>
      <c r="AL27" s="38">
        <f>_xlfn.IFNA(VLOOKUP(CONCATENATE($AL$5,$B27,$C27),WEST!$A$6:$M$500,13,FALSE),0)</f>
        <v>0</v>
      </c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608">
        <f>_xlfn.IFNA(VLOOKUP(CONCATENATE($AW$5,$B27,$C27),SC!$A$6:$M$500,13,FALSE),0)</f>
        <v>0</v>
      </c>
      <c r="AX27" s="611">
        <f>_xlfn.IFNA(VLOOKUP(CONCATENATE($AX$5,$B27,$C27),SC!$A$6:$M$500,13,FALSE),0)</f>
        <v>0</v>
      </c>
      <c r="AY27" s="608">
        <f>_xlfn.IFNA(VLOOKUP(CONCATENATE($AY$5,$B27,$C27),SCSAT!$A$6:$M$528,13,FALSE),0)</f>
        <v>0</v>
      </c>
      <c r="AZ27" s="608">
        <f>_xlfn.IFNA(VLOOKUP(CONCATENATE($AZ$5,$B27,$C27),SCSAT!$A$6:$M$528,13,FALSE),0)</f>
        <v>0</v>
      </c>
      <c r="BA27" s="608">
        <f>_xlfn.IFNA(VLOOKUP(CONCATENATE($BA$5,$B27,$C27),SCSUN!$A$6:$M$500,13,FALSE),0)</f>
        <v>0</v>
      </c>
      <c r="BB27" s="608">
        <f>_xlfn.IFNA(VLOOKUP(CONCATENATE($BB$5,$B27,$C27),SCSUN!$A$6:$M$500,13,FALSE),0)</f>
        <v>0</v>
      </c>
      <c r="BC27" s="119"/>
    </row>
    <row r="28" spans="1:55" ht="13.8" x14ac:dyDescent="0.25">
      <c r="A28" s="777"/>
      <c r="B28" s="121"/>
      <c r="C28" s="125"/>
      <c r="D28" s="122"/>
      <c r="E28" s="122"/>
      <c r="F28" s="41"/>
      <c r="G28" s="124"/>
      <c r="H28" s="123"/>
      <c r="I28" s="37"/>
      <c r="J28" s="385"/>
      <c r="K28" s="38"/>
      <c r="L28" s="38"/>
      <c r="M28" s="38"/>
      <c r="N28" s="38"/>
      <c r="O28" s="38"/>
      <c r="P28" s="38"/>
      <c r="Q28" s="38"/>
      <c r="R28" s="38"/>
      <c r="S28" s="38"/>
      <c r="T28" s="38">
        <f>_xlfn.IFNA(VLOOKUP(CONCATENATE($T$5,$B28,$C28),'MUR1'!$A$6:$M$500,13,FALSE),0)</f>
        <v>0</v>
      </c>
      <c r="U28" s="38"/>
      <c r="V28" s="38"/>
      <c r="W28" s="38"/>
      <c r="X28" s="681">
        <f>_xlfn.IFNA(VLOOKUP(CONCATENATE($X$5,$B28,$C28),'HOR1'!$A$6:$M$100,13,FALSE),0)</f>
        <v>0</v>
      </c>
      <c r="Y28" s="38"/>
      <c r="Z28" s="38"/>
      <c r="AA28" s="38">
        <f>_xlfn.IFNA(VLOOKUP(CONCATENATE($AA$5,$B28,$C28),[3]DAR1!$A$6:$M$500,13,FALSE),0)</f>
        <v>0</v>
      </c>
      <c r="AB28" s="38"/>
      <c r="AC28" s="38"/>
      <c r="AD28" s="38">
        <f>_xlfn.IFNA(VLOOKUP(CONCATENATE($AD$5,$B28,$C28),'LOG1'!$A$6:$M$500,13,FALSE),0)</f>
        <v>0</v>
      </c>
      <c r="AE28" s="38"/>
      <c r="AF28" s="38">
        <f>_xlfn.IFNA(VLOOKUP(CONCATENATE($AF$5,$B28,$C28),'DRY2'!$A$6:$M$500,13,FALSE),0)</f>
        <v>0</v>
      </c>
      <c r="AG28" s="38"/>
      <c r="AH28" s="38"/>
      <c r="AI28" s="38"/>
      <c r="AJ28" s="38"/>
      <c r="AK28" s="38"/>
      <c r="AL28" s="38">
        <f>_xlfn.IFNA(VLOOKUP(CONCATENATE($AL$5,$B28,$C28),WEST!$A$6:$M$500,13,FALSE),0)</f>
        <v>0</v>
      </c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608">
        <f>_xlfn.IFNA(VLOOKUP(CONCATENATE($AW$5,$B28,$C28),SC!$A$6:$M$500,13,FALSE),0)</f>
        <v>0</v>
      </c>
      <c r="AX28" s="611">
        <f>_xlfn.IFNA(VLOOKUP(CONCATENATE($AX$5,$B28,$C28),SC!$A$6:$M$500,13,FALSE),0)</f>
        <v>0</v>
      </c>
      <c r="AY28" s="608">
        <f>_xlfn.IFNA(VLOOKUP(CONCATENATE($AY$5,$B28,$C28),SCSAT!$A$6:$M$528,13,FALSE),0)</f>
        <v>0</v>
      </c>
      <c r="AZ28" s="608">
        <f>_xlfn.IFNA(VLOOKUP(CONCATENATE($AZ$5,$B28,$C28),SCSAT!$A$6:$M$528,13,FALSE),0)</f>
        <v>0</v>
      </c>
      <c r="BA28" s="608">
        <f>_xlfn.IFNA(VLOOKUP(CONCATENATE($BA$5,$B28,$C28),SCSUN!$A$6:$M$500,13,FALSE),0)</f>
        <v>0</v>
      </c>
      <c r="BB28" s="608">
        <f>_xlfn.IFNA(VLOOKUP(CONCATENATE($BB$5,$B28,$C28),SCSUN!$A$6:$M$500,13,FALSE),0)</f>
        <v>0</v>
      </c>
      <c r="BC28" s="119"/>
    </row>
    <row r="29" spans="1:55" ht="13.8" x14ac:dyDescent="0.25">
      <c r="A29" s="777"/>
      <c r="B29" s="121"/>
      <c r="C29" s="125"/>
      <c r="D29" s="125"/>
      <c r="E29" s="125"/>
      <c r="F29" s="41"/>
      <c r="G29" s="124"/>
      <c r="H29" s="123"/>
      <c r="I29" s="37"/>
      <c r="J29" s="385"/>
      <c r="K29" s="38"/>
      <c r="L29" s="38"/>
      <c r="M29" s="38"/>
      <c r="N29" s="38"/>
      <c r="O29" s="38"/>
      <c r="P29" s="38"/>
      <c r="Q29" s="38"/>
      <c r="R29" s="38"/>
      <c r="S29" s="38"/>
      <c r="T29" s="38">
        <f>_xlfn.IFNA(VLOOKUP(CONCATENATE($T$5,$B29,$C29),'MUR1'!$A$6:$M$500,13,FALSE),0)</f>
        <v>0</v>
      </c>
      <c r="U29" s="38"/>
      <c r="V29" s="38"/>
      <c r="W29" s="38"/>
      <c r="X29" s="38"/>
      <c r="Y29" s="38"/>
      <c r="Z29" s="38"/>
      <c r="AA29" s="38">
        <f>_xlfn.IFNA(VLOOKUP(CONCATENATE($AA$5,$B29,$C29),[3]DAR1!$A$6:$M$500,13,FALSE),0)</f>
        <v>0</v>
      </c>
      <c r="AB29" s="38"/>
      <c r="AC29" s="38"/>
      <c r="AD29" s="38">
        <f>_xlfn.IFNA(VLOOKUP(CONCATENATE($AD$5,$B29,$C29),'LOG1'!$A$6:$M$500,13,FALSE),0)</f>
        <v>0</v>
      </c>
      <c r="AE29" s="38"/>
      <c r="AF29" s="38">
        <f>_xlfn.IFNA(VLOOKUP(CONCATENATE($AF$5,$B29,$C29),'DRY2'!$A$6:$M$500,13,FALSE),0)</f>
        <v>0</v>
      </c>
      <c r="AG29" s="38"/>
      <c r="AH29" s="38"/>
      <c r="AI29" s="38"/>
      <c r="AJ29" s="38"/>
      <c r="AK29" s="38"/>
      <c r="AL29" s="38">
        <f>_xlfn.IFNA(VLOOKUP(CONCATENATE($AL$5,$B29,$C29),WEST!$A$6:$M$500,13,FALSE),0)</f>
        <v>0</v>
      </c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608">
        <f>_xlfn.IFNA(VLOOKUP(CONCATENATE($AW$5,$B29,$C29),SC!$A$6:$M$500,13,FALSE),0)</f>
        <v>0</v>
      </c>
      <c r="AX29" s="611">
        <f>_xlfn.IFNA(VLOOKUP(CONCATENATE($AX$5,$B29,$C29),SC!$A$6:$M$500,13,FALSE),0)</f>
        <v>0</v>
      </c>
      <c r="AY29" s="608">
        <f>_xlfn.IFNA(VLOOKUP(CONCATENATE($AY$5,$B29,$C29),SCSAT!$A$6:$M$528,13,FALSE),0)</f>
        <v>0</v>
      </c>
      <c r="AZ29" s="608">
        <f>_xlfn.IFNA(VLOOKUP(CONCATENATE($AZ$5,$B29,$C29),SCSAT!$A$6:$M$528,13,FALSE),0)</f>
        <v>0</v>
      </c>
      <c r="BA29" s="608">
        <f>_xlfn.IFNA(VLOOKUP(CONCATENATE($BA$5,$B29,$C29),SCSUN!$A$6:$M$500,13,FALSE),0)</f>
        <v>0</v>
      </c>
      <c r="BB29" s="608">
        <f>_xlfn.IFNA(VLOOKUP(CONCATENATE($BB$5,$B29,$C29),SCSUN!$A$6:$M$500,13,FALSE),0)</f>
        <v>0</v>
      </c>
      <c r="BC29" s="119"/>
    </row>
    <row r="30" spans="1:55" ht="13.8" x14ac:dyDescent="0.25">
      <c r="A30" s="777"/>
      <c r="B30" s="121"/>
      <c r="C30" s="125"/>
      <c r="D30" s="125"/>
      <c r="E30" s="125"/>
      <c r="F30" s="41"/>
      <c r="G30" s="124"/>
      <c r="H30" s="123"/>
      <c r="I30" s="37"/>
      <c r="J30" s="385"/>
      <c r="K30" s="38"/>
      <c r="L30" s="38"/>
      <c r="M30" s="38"/>
      <c r="N30" s="38"/>
      <c r="O30" s="38"/>
      <c r="P30" s="38"/>
      <c r="Q30" s="38"/>
      <c r="R30" s="38"/>
      <c r="S30" s="38"/>
      <c r="T30" s="38">
        <f>_xlfn.IFNA(VLOOKUP(CONCATENATE($T$5,$B30,$C30),'MUR1'!$A$6:$M$500,13,FALSE),0)</f>
        <v>0</v>
      </c>
      <c r="U30" s="38"/>
      <c r="V30" s="38"/>
      <c r="W30" s="38"/>
      <c r="X30" s="38"/>
      <c r="Y30" s="38"/>
      <c r="Z30" s="38"/>
      <c r="AA30" s="38"/>
      <c r="AB30" s="38"/>
      <c r="AC30" s="38"/>
      <c r="AD30" s="38">
        <f>_xlfn.IFNA(VLOOKUP(CONCATENATE($AD$5,$B30,$C30),'LOG1'!$A$6:$M$500,13,FALSE),0)</f>
        <v>0</v>
      </c>
      <c r="AE30" s="38"/>
      <c r="AF30" s="38">
        <f>_xlfn.IFNA(VLOOKUP(CONCATENATE($AF$5,$B30,$C30),'DRY2'!$A$6:$M$500,13,FALSE),0)</f>
        <v>0</v>
      </c>
      <c r="AG30" s="38"/>
      <c r="AH30" s="38"/>
      <c r="AI30" s="38"/>
      <c r="AJ30" s="38"/>
      <c r="AK30" s="38"/>
      <c r="AL30" s="38">
        <f>_xlfn.IFNA(VLOOKUP(CONCATENATE($AL$5,$B30,$C30),WEST!$A$6:$M$500,13,FALSE),0)</f>
        <v>0</v>
      </c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608">
        <f>_xlfn.IFNA(VLOOKUP(CONCATENATE($AW$5,$B30,$C30),SC!$A$6:$M$500,13,FALSE),0)</f>
        <v>0</v>
      </c>
      <c r="AX30" s="611">
        <f>_xlfn.IFNA(VLOOKUP(CONCATENATE($AX$5,$B30,$C30),SC!$A$6:$M$500,13,FALSE),0)</f>
        <v>0</v>
      </c>
      <c r="AY30" s="608">
        <f>_xlfn.IFNA(VLOOKUP(CONCATENATE($AY$5,$B30,$C30),SCSAT!$A$6:$M$528,13,FALSE),0)</f>
        <v>0</v>
      </c>
      <c r="AZ30" s="608">
        <f>_xlfn.IFNA(VLOOKUP(CONCATENATE($AZ$5,$B30,$C30),SCSAT!$A$6:$M$528,13,FALSE),0)</f>
        <v>0</v>
      </c>
      <c r="BA30" s="608">
        <f>_xlfn.IFNA(VLOOKUP(CONCATENATE($BA$5,$B30,$C30),SCSUN!$A$6:$M$500,13,FALSE),0)</f>
        <v>0</v>
      </c>
      <c r="BB30" s="608">
        <f>_xlfn.IFNA(VLOOKUP(CONCATENATE($BB$5,$B30,$C30),SCSUN!$A$6:$M$500,13,FALSE),0)</f>
        <v>0</v>
      </c>
      <c r="BC30" s="119"/>
    </row>
    <row r="31" spans="1:55" ht="13.8" x14ac:dyDescent="0.25">
      <c r="A31" s="777"/>
      <c r="B31" s="121"/>
      <c r="C31" s="125"/>
      <c r="D31" s="125"/>
      <c r="E31" s="125"/>
      <c r="F31" s="41"/>
      <c r="G31" s="124"/>
      <c r="H31" s="123"/>
      <c r="I31" s="37"/>
      <c r="J31" s="385"/>
      <c r="K31" s="38"/>
      <c r="L31" s="38"/>
      <c r="M31" s="38"/>
      <c r="N31" s="38"/>
      <c r="O31" s="38"/>
      <c r="P31" s="38"/>
      <c r="Q31" s="38"/>
      <c r="R31" s="38"/>
      <c r="S31" s="38"/>
      <c r="T31" s="38">
        <f>_xlfn.IFNA(VLOOKUP(CONCATENATE($T$5,$B31,$C31),'MUR1'!$A$6:$M$500,13,FALSE),0)</f>
        <v>0</v>
      </c>
      <c r="U31" s="38"/>
      <c r="V31" s="38"/>
      <c r="W31" s="38"/>
      <c r="X31" s="38"/>
      <c r="Y31" s="38"/>
      <c r="Z31" s="38"/>
      <c r="AA31" s="38"/>
      <c r="AB31" s="38"/>
      <c r="AC31" s="38"/>
      <c r="AD31" s="38">
        <f>_xlfn.IFNA(VLOOKUP(CONCATENATE($AD$5,$B31,$C31),'LOG1'!$A$6:$M$500,13,FALSE),0)</f>
        <v>0</v>
      </c>
      <c r="AE31" s="38"/>
      <c r="AF31" s="38">
        <f>_xlfn.IFNA(VLOOKUP(CONCATENATE($AF$5,$B31,$C31),'DRY2'!$A$6:$M$500,13,FALSE),0)</f>
        <v>0</v>
      </c>
      <c r="AG31" s="38"/>
      <c r="AH31" s="38"/>
      <c r="AI31" s="38"/>
      <c r="AJ31" s="38"/>
      <c r="AK31" s="38"/>
      <c r="AL31" s="38">
        <f>_xlfn.IFNA(VLOOKUP(CONCATENATE($AL$5,$B31,$C31),WEST!$A$6:$M$500,13,FALSE),0)</f>
        <v>0</v>
      </c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608">
        <f>_xlfn.IFNA(VLOOKUP(CONCATENATE($AW$5,$B31,$C31),SC!$A$6:$M$500,13,FALSE),0)</f>
        <v>0</v>
      </c>
      <c r="AX31" s="611">
        <f>_xlfn.IFNA(VLOOKUP(CONCATENATE($AX$5,$B31,$C31),SC!$A$6:$M$500,13,FALSE),0)</f>
        <v>0</v>
      </c>
      <c r="AY31" s="608">
        <f>_xlfn.IFNA(VLOOKUP(CONCATENATE($AY$5,$B31,$C31),SCSAT!$A$6:$M$528,13,FALSE),0)</f>
        <v>0</v>
      </c>
      <c r="AZ31" s="608">
        <f>_xlfn.IFNA(VLOOKUP(CONCATENATE($AZ$5,$B31,$C31),SCSAT!$A$6:$M$528,13,FALSE),0)</f>
        <v>0</v>
      </c>
      <c r="BA31" s="608">
        <f>_xlfn.IFNA(VLOOKUP(CONCATENATE($BA$5,$B31,$C31),SCSUN!$A$6:$M$500,13,FALSE),0)</f>
        <v>0</v>
      </c>
      <c r="BB31" s="608">
        <f>_xlfn.IFNA(VLOOKUP(CONCATENATE($BB$5,$B31,$C31),SCSUN!$A$6:$M$500,13,FALSE),0)</f>
        <v>0</v>
      </c>
      <c r="BC31" s="119"/>
    </row>
    <row r="32" spans="1:55" ht="13.8" x14ac:dyDescent="0.25">
      <c r="A32" s="777"/>
      <c r="B32" s="121"/>
      <c r="C32" s="125"/>
      <c r="D32" s="125"/>
      <c r="E32" s="125"/>
      <c r="F32" s="41"/>
      <c r="G32" s="124"/>
      <c r="H32" s="123"/>
      <c r="I32" s="37"/>
      <c r="J32" s="385"/>
      <c r="K32" s="38"/>
      <c r="L32" s="38"/>
      <c r="M32" s="38"/>
      <c r="N32" s="38"/>
      <c r="O32" s="38"/>
      <c r="P32" s="38"/>
      <c r="Q32" s="38"/>
      <c r="R32" s="38"/>
      <c r="S32" s="38"/>
      <c r="T32" s="38">
        <f>_xlfn.IFNA(VLOOKUP(CONCATENATE($T$5,$B32,$C32),'MUR1'!$A$6:$M$500,13,FALSE),0)</f>
        <v>0</v>
      </c>
      <c r="U32" s="38"/>
      <c r="V32" s="38"/>
      <c r="W32" s="38"/>
      <c r="X32" s="38"/>
      <c r="Y32" s="38"/>
      <c r="Z32" s="38"/>
      <c r="AA32" s="38"/>
      <c r="AB32" s="38"/>
      <c r="AC32" s="38"/>
      <c r="AD32" s="38">
        <f>_xlfn.IFNA(VLOOKUP(CONCATENATE($AD$5,$B32,$C32),'LOG1'!$A$6:$M$500,13,FALSE),0)</f>
        <v>0</v>
      </c>
      <c r="AE32" s="38"/>
      <c r="AF32" s="38">
        <f>_xlfn.IFNA(VLOOKUP(CONCATENATE($AF$5,$B32,$C32),'DRY2'!$A$6:$M$500,13,FALSE),0)</f>
        <v>0</v>
      </c>
      <c r="AG32" s="38"/>
      <c r="AH32" s="38"/>
      <c r="AI32" s="38"/>
      <c r="AJ32" s="38"/>
      <c r="AK32" s="38"/>
      <c r="AL32" s="38">
        <f>_xlfn.IFNA(VLOOKUP(CONCATENATE($AL$5,$B32,$C32),WEST!$A$6:$M$500,13,FALSE),0)</f>
        <v>0</v>
      </c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608">
        <f>_xlfn.IFNA(VLOOKUP(CONCATENATE($AW$5,$B32,$C32),SC!$A$6:$M$500,13,FALSE),0)</f>
        <v>0</v>
      </c>
      <c r="AX32" s="611">
        <f>_xlfn.IFNA(VLOOKUP(CONCATENATE($AX$5,$B32,$C32),SC!$A$6:$M$500,13,FALSE),0)</f>
        <v>0</v>
      </c>
      <c r="AY32" s="608">
        <f>_xlfn.IFNA(VLOOKUP(CONCATENATE($AY$5,$B32,$C32),SCSAT!$A$6:$M$528,13,FALSE),0)</f>
        <v>0</v>
      </c>
      <c r="AZ32" s="608">
        <f>_xlfn.IFNA(VLOOKUP(CONCATENATE($AZ$5,$B32,$C32),SCSAT!$A$6:$M$528,13,FALSE),0)</f>
        <v>0</v>
      </c>
      <c r="BA32" s="608">
        <f>_xlfn.IFNA(VLOOKUP(CONCATENATE($BA$5,$B32,$C32),SCSUN!$A$6:$M$500,13,FALSE),0)</f>
        <v>0</v>
      </c>
      <c r="BB32" s="608">
        <f>_xlfn.IFNA(VLOOKUP(CONCATENATE($BB$5,$B32,$C32),SCSUN!$A$6:$M$500,13,FALSE),0)</f>
        <v>0</v>
      </c>
      <c r="BC32" s="119"/>
    </row>
    <row r="33" spans="1:55" ht="13.8" x14ac:dyDescent="0.25">
      <c r="A33" s="777"/>
      <c r="B33" s="121"/>
      <c r="C33" s="125"/>
      <c r="D33" s="125"/>
      <c r="E33" s="125"/>
      <c r="F33" s="41"/>
      <c r="G33" s="124"/>
      <c r="H33" s="123"/>
      <c r="I33" s="37"/>
      <c r="J33" s="385"/>
      <c r="K33" s="38"/>
      <c r="L33" s="38"/>
      <c r="M33" s="38"/>
      <c r="N33" s="38"/>
      <c r="O33" s="38"/>
      <c r="P33" s="38"/>
      <c r="Q33" s="38"/>
      <c r="R33" s="38"/>
      <c r="S33" s="38"/>
      <c r="T33" s="38">
        <f>_xlfn.IFNA(VLOOKUP(CONCATENATE($T$5,$B33,$C33),'MUR1'!$A$6:$M$500,13,FALSE),0)</f>
        <v>0</v>
      </c>
      <c r="U33" s="38"/>
      <c r="V33" s="38"/>
      <c r="W33" s="38"/>
      <c r="X33" s="38"/>
      <c r="Y33" s="38"/>
      <c r="Z33" s="38"/>
      <c r="AA33" s="38"/>
      <c r="AB33" s="38"/>
      <c r="AC33" s="38"/>
      <c r="AD33" s="38">
        <f>_xlfn.IFNA(VLOOKUP(CONCATENATE($AD$5,$B33,$C33),'LOG1'!$A$6:$M$500,13,FALSE),0)</f>
        <v>0</v>
      </c>
      <c r="AE33" s="38"/>
      <c r="AF33" s="38"/>
      <c r="AG33" s="38"/>
      <c r="AH33" s="38"/>
      <c r="AI33" s="38"/>
      <c r="AJ33" s="38"/>
      <c r="AK33" s="38"/>
      <c r="AL33" s="38">
        <f>_xlfn.IFNA(VLOOKUP(CONCATENATE($AL$5,$B33,$C33),WEST!$A$6:$M$500,13,FALSE),0)</f>
        <v>0</v>
      </c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608">
        <f>_xlfn.IFNA(VLOOKUP(CONCATENATE($AW$5,$B33,$C33),SC!$A$6:$M$500,13,FALSE),0)</f>
        <v>0</v>
      </c>
      <c r="AX33" s="611">
        <f>_xlfn.IFNA(VLOOKUP(CONCATENATE($AX$5,$B33,$C33),SC!$A$6:$M$500,13,FALSE),0)</f>
        <v>0</v>
      </c>
      <c r="AY33" s="608">
        <f>_xlfn.IFNA(VLOOKUP(CONCATENATE($AY$5,$B33,$C33),SCSAT!$A$6:$M$528,13,FALSE),0)</f>
        <v>0</v>
      </c>
      <c r="AZ33" s="608">
        <f>_xlfn.IFNA(VLOOKUP(CONCATENATE($AZ$5,$B33,$C33),SCSAT!$A$6:$M$528,13,FALSE),0)</f>
        <v>0</v>
      </c>
      <c r="BA33" s="608">
        <f>_xlfn.IFNA(VLOOKUP(CONCATENATE($BA$5,$B33,$C33),SCSUN!$A$6:$M$500,13,FALSE),0)</f>
        <v>0</v>
      </c>
      <c r="BB33" s="608">
        <f>_xlfn.IFNA(VLOOKUP(CONCATENATE($BB$5,$B33,$C33),SCSUN!$A$6:$M$500,13,FALSE),0)</f>
        <v>0</v>
      </c>
      <c r="BC33" s="119"/>
    </row>
    <row r="34" spans="1:55" ht="13.8" x14ac:dyDescent="0.25">
      <c r="A34" s="777"/>
      <c r="B34" s="121"/>
      <c r="C34" s="125"/>
      <c r="D34" s="125"/>
      <c r="E34" s="125"/>
      <c r="F34" s="41"/>
      <c r="G34" s="124"/>
      <c r="H34" s="123"/>
      <c r="I34" s="37"/>
      <c r="J34" s="385"/>
      <c r="K34" s="38"/>
      <c r="L34" s="38"/>
      <c r="M34" s="38"/>
      <c r="N34" s="38"/>
      <c r="O34" s="38"/>
      <c r="P34" s="38"/>
      <c r="Q34" s="38"/>
      <c r="R34" s="38"/>
      <c r="S34" s="38"/>
      <c r="T34" s="38">
        <f>_xlfn.IFNA(VLOOKUP(CONCATENATE($T$5,$B34,$C34),'MUR1'!$A$6:$M$500,13,FALSE),0)</f>
        <v>0</v>
      </c>
      <c r="U34" s="38"/>
      <c r="V34" s="38"/>
      <c r="W34" s="403"/>
      <c r="X34" s="403"/>
      <c r="Y34" s="38"/>
      <c r="Z34" s="38"/>
      <c r="AA34" s="38"/>
      <c r="AB34" s="38"/>
      <c r="AC34" s="38"/>
      <c r="AD34" s="38">
        <f>_xlfn.IFNA(VLOOKUP(CONCATENATE($AD$5,$B34,$C34),'LOG1'!$A$6:$M$500,13,FALSE),0)</f>
        <v>0</v>
      </c>
      <c r="AE34" s="38"/>
      <c r="AF34" s="38"/>
      <c r="AG34" s="38"/>
      <c r="AH34" s="38"/>
      <c r="AI34" s="38"/>
      <c r="AJ34" s="38"/>
      <c r="AK34" s="38"/>
      <c r="AL34" s="38">
        <f>_xlfn.IFNA(VLOOKUP(CONCATENATE($AL$5,$B34,$C34),WEST!$A$6:$M$500,13,FALSE),0)</f>
        <v>0</v>
      </c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608">
        <f>_xlfn.IFNA(VLOOKUP(CONCATENATE($AW$5,$B34,$C34),SC!$A$6:$M$500,13,FALSE),0)</f>
        <v>0</v>
      </c>
      <c r="AX34" s="611">
        <f>_xlfn.IFNA(VLOOKUP(CONCATENATE($AX$5,$B34,$C34),SC!$A$6:$M$500,13,FALSE),0)</f>
        <v>0</v>
      </c>
      <c r="AY34" s="608">
        <f>_xlfn.IFNA(VLOOKUP(CONCATENATE($AY$5,$B34,$C34),SCSAT!$A$6:$M$528,13,FALSE),0)</f>
        <v>0</v>
      </c>
      <c r="AZ34" s="608">
        <f>_xlfn.IFNA(VLOOKUP(CONCATENATE($AZ$5,$B34,$C34),SCSAT!$A$6:$M$528,13,FALSE),0)</f>
        <v>0</v>
      </c>
      <c r="BA34" s="608">
        <f>_xlfn.IFNA(VLOOKUP(CONCATENATE($BA$5,$B34,$C34),SCSUN!$A$6:$M$500,13,FALSE),0)</f>
        <v>0</v>
      </c>
      <c r="BB34" s="608">
        <f>_xlfn.IFNA(VLOOKUP(CONCATENATE($BB$5,$B34,$C34),SCSUN!$A$6:$M$500,13,FALSE),0)</f>
        <v>0</v>
      </c>
      <c r="BC34" s="119"/>
    </row>
    <row r="35" spans="1:55" ht="13.8" x14ac:dyDescent="0.25">
      <c r="A35" s="777"/>
      <c r="B35" s="121"/>
      <c r="C35" s="125"/>
      <c r="D35" s="122"/>
      <c r="E35" s="122"/>
      <c r="F35" s="41"/>
      <c r="G35" s="124"/>
      <c r="H35" s="123"/>
      <c r="I35" s="37"/>
      <c r="J35" s="385"/>
      <c r="K35" s="38"/>
      <c r="L35" s="38"/>
      <c r="M35" s="38"/>
      <c r="N35" s="38"/>
      <c r="O35" s="38"/>
      <c r="P35" s="38"/>
      <c r="Q35" s="38"/>
      <c r="R35" s="38"/>
      <c r="S35" s="38"/>
      <c r="T35" s="38">
        <f>_xlfn.IFNA(VLOOKUP(CONCATENATE($T$5,$B35,$C35),'MUR1'!$A$6:$M$500,13,FALSE),0)</f>
        <v>0</v>
      </c>
      <c r="U35" s="38"/>
      <c r="V35" s="38"/>
      <c r="W35" s="38"/>
      <c r="X35" s="38"/>
      <c r="Y35" s="38"/>
      <c r="Z35" s="38"/>
      <c r="AA35" s="38"/>
      <c r="AB35" s="38"/>
      <c r="AC35" s="38"/>
      <c r="AD35" s="38">
        <f>_xlfn.IFNA(VLOOKUP(CONCATENATE($AD$5,$B35,$C35),'LOG1'!$A$6:$M$500,13,FALSE),0)</f>
        <v>0</v>
      </c>
      <c r="AE35" s="38"/>
      <c r="AF35" s="38"/>
      <c r="AG35" s="38"/>
      <c r="AH35" s="38"/>
      <c r="AI35" s="38"/>
      <c r="AJ35" s="38"/>
      <c r="AK35" s="38"/>
      <c r="AL35" s="38">
        <f>_xlfn.IFNA(VLOOKUP(CONCATENATE($AL$5,$B35,$C35),WEST!$A$6:$M$500,13,FALSE),0)</f>
        <v>0</v>
      </c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608">
        <f>_xlfn.IFNA(VLOOKUP(CONCATENATE($AW$5,$B35,$C35),SC!$A$6:$M$500,13,FALSE),0)</f>
        <v>0</v>
      </c>
      <c r="AX35" s="611">
        <f>_xlfn.IFNA(VLOOKUP(CONCATENATE($AX$5,$B35,$C35),SC!$A$6:$M$500,13,FALSE),0)</f>
        <v>0</v>
      </c>
      <c r="AY35" s="608">
        <f>_xlfn.IFNA(VLOOKUP(CONCATENATE($AY$5,$B35,$C35),SCSAT!$A$6:$M$528,13,FALSE),0)</f>
        <v>0</v>
      </c>
      <c r="AZ35" s="608">
        <f>_xlfn.IFNA(VLOOKUP(CONCATENATE($AZ$5,$B35,$C35),SCSAT!$A$6:$M$528,13,FALSE),0)</f>
        <v>0</v>
      </c>
      <c r="BA35" s="608">
        <f>_xlfn.IFNA(VLOOKUP(CONCATENATE($BA$5,$B35,$C35),SCSUN!$A$6:$M$500,13,FALSE),0)</f>
        <v>0</v>
      </c>
      <c r="BB35" s="608">
        <f>_xlfn.IFNA(VLOOKUP(CONCATENATE($BB$5,$B35,$C35),SCSUN!$A$6:$M$500,13,FALSE),0)</f>
        <v>0</v>
      </c>
      <c r="BC35" s="119"/>
    </row>
    <row r="36" spans="1:55" ht="13.8" x14ac:dyDescent="0.25">
      <c r="A36" s="777"/>
      <c r="B36" s="121"/>
      <c r="C36" s="125"/>
      <c r="D36" s="125"/>
      <c r="E36" s="125"/>
      <c r="F36" s="41"/>
      <c r="G36" s="124"/>
      <c r="H36" s="123"/>
      <c r="I36" s="37"/>
      <c r="J36" s="385"/>
      <c r="K36" s="38"/>
      <c r="L36" s="38"/>
      <c r="M36" s="38"/>
      <c r="N36" s="38"/>
      <c r="O36" s="38"/>
      <c r="P36" s="38"/>
      <c r="Q36" s="38"/>
      <c r="R36" s="38"/>
      <c r="S36" s="38"/>
      <c r="T36" s="38">
        <f>_xlfn.IFNA(VLOOKUP(CONCATENATE($T$5,$B36,$C36),'MUR1'!$A$6:$M$500,13,FALSE),0)</f>
        <v>0</v>
      </c>
      <c r="U36" s="38"/>
      <c r="V36" s="38"/>
      <c r="W36" s="38"/>
      <c r="X36" s="38"/>
      <c r="Y36" s="38"/>
      <c r="Z36" s="38"/>
      <c r="AA36" s="38"/>
      <c r="AB36" s="38"/>
      <c r="AC36" s="38"/>
      <c r="AD36" s="38">
        <f>_xlfn.IFNA(VLOOKUP(CONCATENATE($AD$5,$B36,$C36),'LOG1'!$A$6:$M$500,13,FALSE),0)</f>
        <v>0</v>
      </c>
      <c r="AE36" s="38"/>
      <c r="AF36" s="38"/>
      <c r="AG36" s="38"/>
      <c r="AH36" s="38"/>
      <c r="AI36" s="38"/>
      <c r="AJ36" s="38"/>
      <c r="AK36" s="38"/>
      <c r="AL36" s="38">
        <f>_xlfn.IFNA(VLOOKUP(CONCATENATE($AL$5,$B36,$C36),WEST!$A$6:$M$500,13,FALSE),0)</f>
        <v>0</v>
      </c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608"/>
      <c r="AX36" s="611">
        <f>_xlfn.IFNA(VLOOKUP(CONCATENATE($AX$5,$B36,$C36),SC!$A$6:$M$500,13,FALSE),0)</f>
        <v>0</v>
      </c>
      <c r="AY36" s="608">
        <f>_xlfn.IFNA(VLOOKUP(CONCATENATE($AY$5,$B36,$C36),SCSAT!$A$6:$M$528,13,FALSE),0)</f>
        <v>0</v>
      </c>
      <c r="AZ36" s="608">
        <f>_xlfn.IFNA(VLOOKUP(CONCATENATE($AZ$5,$B36,$C36),SCSAT!$A$6:$M$528,13,FALSE),0)</f>
        <v>0</v>
      </c>
      <c r="BA36" s="608">
        <f>_xlfn.IFNA(VLOOKUP(CONCATENATE($BA$5,$B36,$C36),SCSUN!$A$6:$M$500,13,FALSE),0)</f>
        <v>0</v>
      </c>
      <c r="BB36" s="608">
        <f>_xlfn.IFNA(VLOOKUP(CONCATENATE($BB$5,$B36,$C36),SCSUN!$A$6:$M$500,13,FALSE),0)</f>
        <v>0</v>
      </c>
      <c r="BC36" s="119"/>
    </row>
    <row r="37" spans="1:55" s="3" customFormat="1" ht="13.8" x14ac:dyDescent="0.25">
      <c r="A37" s="777"/>
      <c r="B37" s="121"/>
      <c r="C37" s="125"/>
      <c r="D37" s="125"/>
      <c r="E37" s="125"/>
      <c r="F37" s="41"/>
      <c r="G37" s="124"/>
      <c r="H37" s="123"/>
      <c r="I37" s="37"/>
      <c r="J37" s="385"/>
      <c r="K37" s="38"/>
      <c r="L37" s="38"/>
      <c r="M37" s="38"/>
      <c r="N37" s="38"/>
      <c r="O37" s="38"/>
      <c r="P37" s="38"/>
      <c r="Q37" s="38"/>
      <c r="R37" s="38"/>
      <c r="S37" s="38"/>
      <c r="T37" s="38">
        <f>_xlfn.IFNA(VLOOKUP(CONCATENATE($T$5,$B37,$C37),'MUR1'!$A$6:$M$500,13,FALSE),0)</f>
        <v>0</v>
      </c>
      <c r="U37" s="38"/>
      <c r="V37" s="38"/>
      <c r="W37" s="38"/>
      <c r="X37" s="38"/>
      <c r="Y37" s="38"/>
      <c r="Z37" s="38"/>
      <c r="AA37" s="38"/>
      <c r="AB37" s="38"/>
      <c r="AC37" s="38"/>
      <c r="AD37" s="38">
        <f>_xlfn.IFNA(VLOOKUP(CONCATENATE($AD$5,$B37,$C37),'LOG1'!$A$6:$M$500,13,FALSE),0)</f>
        <v>0</v>
      </c>
      <c r="AE37" s="38"/>
      <c r="AF37" s="38"/>
      <c r="AG37" s="38"/>
      <c r="AH37" s="38"/>
      <c r="AI37" s="38"/>
      <c r="AJ37" s="38"/>
      <c r="AK37" s="38"/>
      <c r="AL37" s="38">
        <f>_xlfn.IFNA(VLOOKUP(CONCATENATE($AL$5,$B37,$C37),WEST!$A$6:$M$500,13,FALSE),0)</f>
        <v>0</v>
      </c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608"/>
      <c r="AX37" s="611">
        <f>_xlfn.IFNA(VLOOKUP(CONCATENATE($AX$5,$B37,$C37),SC!$A$6:$M$500,13,FALSE),0)</f>
        <v>0</v>
      </c>
      <c r="AY37" s="608">
        <f>_xlfn.IFNA(VLOOKUP(CONCATENATE($AY$5,$B37,$C37),SCSAT!$A$6:$M$528,13,FALSE),0)</f>
        <v>0</v>
      </c>
      <c r="AZ37" s="608">
        <f>_xlfn.IFNA(VLOOKUP(CONCATENATE($AZ$5,$B37,$C37),SCSAT!$A$6:$M$528,13,FALSE),0)</f>
        <v>0</v>
      </c>
      <c r="BA37" s="608">
        <f>_xlfn.IFNA(VLOOKUP(CONCATENATE($BA$5,$B37,$C37),SCSUN!$A$6:$M$500,13,FALSE),0)</f>
        <v>0</v>
      </c>
      <c r="BB37" s="608">
        <f>_xlfn.IFNA(VLOOKUP(CONCATENATE($BB$5,$B37,$C37),SCSUN!$A$6:$M$500,13,FALSE),0)</f>
        <v>0</v>
      </c>
      <c r="BC37" s="115"/>
    </row>
    <row r="38" spans="1:55" ht="13.8" x14ac:dyDescent="0.25">
      <c r="A38" s="777"/>
      <c r="B38" s="121"/>
      <c r="C38" s="125"/>
      <c r="D38" s="125"/>
      <c r="E38" s="125"/>
      <c r="F38" s="41"/>
      <c r="G38" s="124"/>
      <c r="H38" s="123"/>
      <c r="I38" s="37"/>
      <c r="J38" s="385"/>
      <c r="K38" s="38"/>
      <c r="L38" s="38"/>
      <c r="M38" s="38"/>
      <c r="N38" s="38"/>
      <c r="O38" s="38"/>
      <c r="P38" s="38"/>
      <c r="Q38" s="38"/>
      <c r="R38" s="38"/>
      <c r="S38" s="38"/>
      <c r="T38" s="38">
        <f>_xlfn.IFNA(VLOOKUP(CONCATENATE($S$5,$B38,$C38),'MUR1'!$A$6:$M$500,13,FALSE),0)</f>
        <v>0</v>
      </c>
      <c r="U38" s="38"/>
      <c r="V38" s="38"/>
      <c r="W38" s="38"/>
      <c r="X38" s="38"/>
      <c r="Y38" s="38"/>
      <c r="Z38" s="38"/>
      <c r="AA38" s="38"/>
      <c r="AB38" s="38"/>
      <c r="AC38" s="38"/>
      <c r="AD38" s="38">
        <f>_xlfn.IFNA(VLOOKUP(CONCATENATE($AD$5,$B38,$C38),'LOG1'!$A$6:$M$500,13,FALSE),0)</f>
        <v>0</v>
      </c>
      <c r="AE38" s="38"/>
      <c r="AF38" s="38"/>
      <c r="AG38" s="38"/>
      <c r="AH38" s="38"/>
      <c r="AI38" s="38"/>
      <c r="AJ38" s="38"/>
      <c r="AK38" s="38"/>
      <c r="AL38" s="38">
        <f>_xlfn.IFNA(VLOOKUP(CONCATENATE($AL$5,$B38,$C38),WEST!$A$6:$M$500,13,FALSE),0)</f>
        <v>0</v>
      </c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608"/>
      <c r="AX38" s="611">
        <f>_xlfn.IFNA(VLOOKUP(CONCATENATE($AX$5,$B38,$C38),SC!$A$6:$M$500,13,FALSE),0)</f>
        <v>0</v>
      </c>
      <c r="AY38" s="608">
        <f>_xlfn.IFNA(VLOOKUP(CONCATENATE($AY$5,$B38,$C38),SCSAT!$A$6:$M$528,13,FALSE),0)</f>
        <v>0</v>
      </c>
      <c r="AZ38" s="608">
        <f>_xlfn.IFNA(VLOOKUP(CONCATENATE($AZ$5,$B38,$C38),SCSAT!$A$6:$M$528,13,FALSE),0)</f>
        <v>0</v>
      </c>
      <c r="BA38" s="608">
        <f>_xlfn.IFNA(VLOOKUP(CONCATENATE($BA$5,$B38,$C38),SCSUN!$A$6:$M$500,13,FALSE),0)</f>
        <v>0</v>
      </c>
      <c r="BB38" s="608">
        <f>_xlfn.IFNA(VLOOKUP(CONCATENATE($BB$5,$B38,$C38),SCSUN!$A$6:$M$500,13,FALSE),0)</f>
        <v>0</v>
      </c>
      <c r="BC38" s="119"/>
    </row>
    <row r="39" spans="1:55" ht="13.8" x14ac:dyDescent="0.25">
      <c r="A39" s="777"/>
      <c r="B39" s="121"/>
      <c r="C39" s="125"/>
      <c r="D39" s="125"/>
      <c r="E39" s="125"/>
      <c r="F39" s="41"/>
      <c r="G39" s="124"/>
      <c r="H39" s="123"/>
      <c r="I39" s="37"/>
      <c r="J39" s="385"/>
      <c r="K39" s="38"/>
      <c r="L39" s="38"/>
      <c r="M39" s="38"/>
      <c r="N39" s="38"/>
      <c r="O39" s="38"/>
      <c r="P39" s="38"/>
      <c r="Q39" s="38"/>
      <c r="R39" s="38"/>
      <c r="S39" s="38"/>
      <c r="T39" s="38">
        <f>_xlfn.IFNA(VLOOKUP(CONCATENATE($S$5,$B39,$C39),'MUR1'!$A$6:$M$500,13,FALSE),0)</f>
        <v>0</v>
      </c>
      <c r="U39" s="38"/>
      <c r="V39" s="38"/>
      <c r="W39" s="38"/>
      <c r="X39" s="38"/>
      <c r="Y39" s="38"/>
      <c r="Z39" s="38"/>
      <c r="AA39" s="38"/>
      <c r="AB39" s="38"/>
      <c r="AC39" s="38"/>
      <c r="AD39" s="681">
        <f>_xlfn.IFNA(VLOOKUP(CONCATENATE($AD$5,$B39,$C39),'LOG1'!$A$6:$M$500,13,FALSE),0)</f>
        <v>0</v>
      </c>
      <c r="AE39" s="38"/>
      <c r="AF39" s="38"/>
      <c r="AG39" s="38"/>
      <c r="AH39" s="38"/>
      <c r="AI39" s="38"/>
      <c r="AJ39" s="38"/>
      <c r="AK39" s="38"/>
      <c r="AL39" s="38">
        <f>_xlfn.IFNA(VLOOKUP(CONCATENATE($AL$5,$B39,$C39),WEST!$A$6:$M$500,13,FALSE),0)</f>
        <v>0</v>
      </c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608"/>
      <c r="AX39" s="611">
        <f>_xlfn.IFNA(VLOOKUP(CONCATENATE($AX$5,$B39,$C39),SC!$A$6:$M$500,13,FALSE),0)</f>
        <v>0</v>
      </c>
      <c r="AY39" s="608">
        <f>_xlfn.IFNA(VLOOKUP(CONCATENATE($AY$5,$B39,$C39),SCSAT!$A$6:$M$528,13,FALSE),0)</f>
        <v>0</v>
      </c>
      <c r="AZ39" s="608">
        <f>_xlfn.IFNA(VLOOKUP(CONCATENATE($AZ$5,$B39,$C39),SCSAT!$A$6:$M$528,13,FALSE),0)</f>
        <v>0</v>
      </c>
      <c r="BA39" s="608">
        <f>_xlfn.IFNA(VLOOKUP(CONCATENATE($BA$5,$B39,$C39),SCSUN!$A$6:$M$500,13,FALSE),0)</f>
        <v>0</v>
      </c>
      <c r="BB39" s="608">
        <f>_xlfn.IFNA(VLOOKUP(CONCATENATE($BB$5,$B39,$C39),SCSUN!$A$6:$M$500,13,FALSE),0)</f>
        <v>0</v>
      </c>
      <c r="BC39" s="119"/>
    </row>
    <row r="40" spans="1:55" ht="13.8" x14ac:dyDescent="0.25">
      <c r="A40" s="777"/>
      <c r="B40" s="121"/>
      <c r="C40" s="125"/>
      <c r="D40" s="125"/>
      <c r="E40" s="125"/>
      <c r="F40" s="41"/>
      <c r="G40" s="124"/>
      <c r="H40" s="123"/>
      <c r="I40" s="37"/>
      <c r="J40" s="385"/>
      <c r="K40" s="38"/>
      <c r="L40" s="38"/>
      <c r="M40" s="38"/>
      <c r="N40" s="38"/>
      <c r="O40" s="38"/>
      <c r="P40" s="38"/>
      <c r="Q40" s="38"/>
      <c r="R40" s="38"/>
      <c r="S40" s="38"/>
      <c r="T40" s="38">
        <f>_xlfn.IFNA(VLOOKUP(CONCATENATE($S$5,$B40,$C40),'MUR1'!$A$6:$M$500,13,FALSE),0)</f>
        <v>0</v>
      </c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>
        <f>_xlfn.IFNA(VLOOKUP(CONCATENATE($AL$5,$B40,$C40),WEST!$A$6:$M$500,13,FALSE),0)</f>
        <v>0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608"/>
      <c r="AX40" s="611">
        <f>_xlfn.IFNA(VLOOKUP(CONCATENATE($AX$5,$B40,$C40),SC!$A$6:$M$500,13,FALSE),0)</f>
        <v>0</v>
      </c>
      <c r="AY40" s="608">
        <f>_xlfn.IFNA(VLOOKUP(CONCATENATE($AY$5,$B40,$C40),SCSAT!$A$6:$M$528,13,FALSE),0)</f>
        <v>0</v>
      </c>
      <c r="AZ40" s="608">
        <f>_xlfn.IFNA(VLOOKUP(CONCATENATE($AZ$5,$B40,$C40),SCSAT!$A$6:$M$528,13,FALSE),0)</f>
        <v>0</v>
      </c>
      <c r="BA40" s="608">
        <f>_xlfn.IFNA(VLOOKUP(CONCATENATE($BA$5,$B40,$C40),SCSUN!$A$6:$M$500,13,FALSE),0)</f>
        <v>0</v>
      </c>
      <c r="BB40" s="608">
        <f>_xlfn.IFNA(VLOOKUP(CONCATENATE($BB$5,$B40,$C40),SCSUN!$A$6:$M$500,13,FALSE),0)</f>
        <v>0</v>
      </c>
      <c r="BC40" s="119"/>
    </row>
    <row r="41" spans="1:55" ht="13.8" x14ac:dyDescent="0.25">
      <c r="A41" s="777"/>
      <c r="B41" s="121"/>
      <c r="C41" s="125"/>
      <c r="D41" s="125"/>
      <c r="E41" s="125"/>
      <c r="F41" s="41"/>
      <c r="G41" s="124"/>
      <c r="H41" s="123"/>
      <c r="I41" s="37"/>
      <c r="J41" s="385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>
        <f>_xlfn.IFNA(VLOOKUP(CONCATENATE($AL$5,$B41,$C41),WEST!$A$6:$M$500,13,FALSE),0)</f>
        <v>0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608"/>
      <c r="AX41" s="611">
        <f>_xlfn.IFNA(VLOOKUP(CONCATENATE($AX$5,$B41,$C41),SC!$A$6:$M$500,13,FALSE),0)</f>
        <v>0</v>
      </c>
      <c r="AY41" s="608">
        <f>_xlfn.IFNA(VLOOKUP(CONCATENATE($AY$5,$B41,$C41),SCSAT!$A$6:$M$528,13,FALSE),0)</f>
        <v>0</v>
      </c>
      <c r="AZ41" s="608">
        <f>_xlfn.IFNA(VLOOKUP(CONCATENATE($AZ$5,$B41,$C41),SCSAT!$A$6:$M$528,13,FALSE),0)</f>
        <v>0</v>
      </c>
      <c r="BA41" s="608">
        <f>_xlfn.IFNA(VLOOKUP(CONCATENATE($BA$5,$B41,$C41),SCSUN!$A$6:$M$500,13,FALSE),0)</f>
        <v>0</v>
      </c>
      <c r="BB41" s="608">
        <f>_xlfn.IFNA(VLOOKUP(CONCATENATE($BB$5,$B41,$C41),SCSUN!$A$6:$M$500,13,FALSE),0)</f>
        <v>0</v>
      </c>
      <c r="BC41" s="119"/>
    </row>
    <row r="42" spans="1:55" ht="13.8" x14ac:dyDescent="0.25">
      <c r="A42" s="777"/>
      <c r="B42" s="121"/>
      <c r="C42" s="125"/>
      <c r="D42" s="125"/>
      <c r="E42" s="125"/>
      <c r="F42" s="41"/>
      <c r="G42" s="124"/>
      <c r="H42" s="123"/>
      <c r="I42" s="37"/>
      <c r="J42" s="385"/>
      <c r="K42" s="38">
        <f>_xlfn.IFNA(VLOOKUP(CONCATENATE($K$5,$B42,$C42),'ESP1'!$A$6:$M$500,13,FALSE),0)</f>
        <v>0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>
        <f>_xlfn.IFNA(VLOOKUP(CONCATENATE($AG$5,$B42,$C42),'DRY1'!$A$8:$M$943,13,FALSE),0)</f>
        <v>0</v>
      </c>
      <c r="AH42" s="38">
        <f>_xlfn.IFNA(VLOOKUP(CONCATENATE($AH$5,$B42,$C42),'DRY1'!$A$8:$M$943,13,FALSE),0)</f>
        <v>0</v>
      </c>
      <c r="AI42" s="38">
        <f>_xlfn.IFNA(VLOOKUP(CONCATENATE($AI$5,$B42,$C42),'BAL3'!$A$6:$M$135,13,FALSE),0)</f>
        <v>0</v>
      </c>
      <c r="AJ42" s="38">
        <f>_xlfn.IFNA(VLOOKUP(CONCATENATE($AJ$5,$B42,$C42),'BAL3'!$A$6:$M$135,13,FALSE),0)</f>
        <v>0</v>
      </c>
      <c r="AK42" s="38">
        <f>_xlfn.IFNA(VLOOKUP(CONCATENATE($AK$5,$B42,$C42),'OG2'!$A$6:$M$499,13,FALSE),0)</f>
        <v>0</v>
      </c>
      <c r="AL42" s="38">
        <f>_xlfn.IFNA(VLOOKUP(CONCATENATE($AL$5,$B42,$C42),WEST!$A$6:$M$500,13,FALSE),0)</f>
        <v>0</v>
      </c>
      <c r="AM42" s="38">
        <f>_xlfn.IFNA(VLOOKUP(CONCATENATE($AM$5,$B42,$C42),'OG2'!$A$6:$M$499,13,FALSE),0)</f>
        <v>0</v>
      </c>
      <c r="AN42" s="38">
        <f>_xlfn.IFNA(VLOOKUP(CONCATENATE($AN$5,$B42,$C42),'SER3'!$A$6:$M$500,13,FALSE),0)</f>
        <v>0</v>
      </c>
      <c r="AO42" s="38"/>
      <c r="AP42" s="38">
        <f>_xlfn.IFNA(VLOOKUP(CONCATENATE($AP$5,$B42,$C42),'DRY2'!$A$6:$M$500,13,FALSE),0)</f>
        <v>0</v>
      </c>
      <c r="AQ42" s="38">
        <f>_xlfn.IFNA(VLOOKUP(CONCATENATE($AQ$5,$B42,$C42),'DRY2'!$A$6:$M$500,13,FALSE),0)</f>
        <v>0</v>
      </c>
      <c r="AR42" s="38"/>
      <c r="AS42" s="38">
        <f>_xlfn.IFNA(VLOOKUP(CONCATENATE($AS$5,$B42,$C42),'ESP3'!$A$6:$M$53,13,FALSE),0)</f>
        <v>0</v>
      </c>
      <c r="AT42" s="38">
        <f>_xlfn.IFNA(VLOOKUP(CONCATENATE($AT$5,$B42,$C42),'ESP3'!$A$6:$M$500,13,FALSE),0)</f>
        <v>0</v>
      </c>
      <c r="AU42" s="38">
        <f>_xlfn.IFNA(VLOOKUP(CONCATENATE($AU$5,$B42,$C42),SC!$A$6:$M$500,13,FALSE),0)</f>
        <v>0</v>
      </c>
      <c r="AV42" s="38">
        <f>_xlfn.IFNA(VLOOKUP(CONCATENATE($AV$5,$B42,$C42),SC!$A$6:$M$500,13,FALSE),0)</f>
        <v>0</v>
      </c>
      <c r="AW42" s="608"/>
      <c r="AX42" s="611">
        <f>_xlfn.IFNA(VLOOKUP(CONCATENATE($AX$5,$B42,$C42),SC!$A$6:$M$500,13,FALSE),0)</f>
        <v>0</v>
      </c>
      <c r="AY42" s="608">
        <f>_xlfn.IFNA(VLOOKUP(CONCATENATE($AY$5,$B42,$C42),SCSAT!$A$6:$M$528,13,FALSE),0)</f>
        <v>0</v>
      </c>
      <c r="AZ42" s="608">
        <f>_xlfn.IFNA(VLOOKUP(CONCATENATE($AZ$5,$B42,$C42),SCSAT!$A$6:$M$528,13,FALSE),0)</f>
        <v>0</v>
      </c>
      <c r="BA42" s="608">
        <f>_xlfn.IFNA(VLOOKUP(CONCATENATE($BA$5,$B42,$C42),SCSUN!$A$6:$M$500,13,FALSE),0)</f>
        <v>0</v>
      </c>
      <c r="BB42" s="608">
        <f>_xlfn.IFNA(VLOOKUP(CONCATENATE($BB$5,$B42,$C42),SCSUN!$A$6:$M$500,13,FALSE),0)</f>
        <v>0</v>
      </c>
      <c r="BC42" s="119"/>
    </row>
    <row r="43" spans="1:55" ht="13.8" x14ac:dyDescent="0.25">
      <c r="A43" s="777"/>
      <c r="B43" s="121"/>
      <c r="C43" s="125"/>
      <c r="D43" s="125"/>
      <c r="E43" s="125"/>
      <c r="F43" s="41"/>
      <c r="G43" s="124"/>
      <c r="H43" s="123"/>
      <c r="I43" s="37"/>
      <c r="J43" s="385"/>
      <c r="K43" s="38">
        <f>_xlfn.IFNA(VLOOKUP(CONCATENATE($K$5,$B43,$C43),'ESP1'!$A$6:$M$500,13,FALSE),0)</f>
        <v>0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>
        <f>_xlfn.IFNA(VLOOKUP(CONCATENATE($AG$5,$B43,$C43),'DRY1'!$A$8:$M$943,13,FALSE),0)</f>
        <v>0</v>
      </c>
      <c r="AH43" s="38">
        <f>_xlfn.IFNA(VLOOKUP(CONCATENATE($AH$5,$B43,$C43),'DRY1'!$A$8:$M$943,13,FALSE),0)</f>
        <v>0</v>
      </c>
      <c r="AI43" s="38">
        <f>_xlfn.IFNA(VLOOKUP(CONCATENATE($AI$5,$B43,$C43),'BAL3'!$A$6:$M$135,13,FALSE),0)</f>
        <v>0</v>
      </c>
      <c r="AJ43" s="38">
        <f>_xlfn.IFNA(VLOOKUP(CONCATENATE($AJ$5,$B43,$C43),'BAL3'!$A$6:$M$135,13,FALSE),0)</f>
        <v>0</v>
      </c>
      <c r="AK43" s="38">
        <f>_xlfn.IFNA(VLOOKUP(CONCATENATE($AK$5,$B43,$C43),'OG2'!$A$6:$M$499,13,FALSE),0)</f>
        <v>0</v>
      </c>
      <c r="AL43" s="38">
        <f>_xlfn.IFNA(VLOOKUP(CONCATENATE($AL$5,$B43,$C43),WEST!$A$6:$M$500,13,FALSE),0)</f>
        <v>0</v>
      </c>
      <c r="AM43" s="38">
        <f>_xlfn.IFNA(VLOOKUP(CONCATENATE($AM$5,$B43,$C43),'OG2'!$A$6:$M$499,13,FALSE),0)</f>
        <v>0</v>
      </c>
      <c r="AN43" s="38">
        <f>_xlfn.IFNA(VLOOKUP(CONCATENATE($AN$5,$B43,$C43),'SER3'!$A$6:$M$500,13,FALSE),0)</f>
        <v>0</v>
      </c>
      <c r="AO43" s="38"/>
      <c r="AP43" s="38">
        <f>_xlfn.IFNA(VLOOKUP(CONCATENATE($AP$5,$B43,$C43),'DRY2'!$A$6:$M$500,13,FALSE),0)</f>
        <v>0</v>
      </c>
      <c r="AQ43" s="38">
        <f>_xlfn.IFNA(VLOOKUP(CONCATENATE($AQ$5,$B43,$C43),'DRY2'!$A$6:$M$500,13,FALSE),0)</f>
        <v>0</v>
      </c>
      <c r="AR43" s="38"/>
      <c r="AS43" s="38">
        <f>_xlfn.IFNA(VLOOKUP(CONCATENATE($AS$5,$B43,$C43),'ESP3'!$A$6:$M$53,13,FALSE),0)</f>
        <v>0</v>
      </c>
      <c r="AT43" s="38">
        <f>_xlfn.IFNA(VLOOKUP(CONCATENATE($AT$5,$B43,$C43),'ESP3'!$A$6:$M$500,13,FALSE),0)</f>
        <v>0</v>
      </c>
      <c r="AU43" s="38">
        <f>_xlfn.IFNA(VLOOKUP(CONCATENATE($AU$5,$B43,$C43),SC!$A$6:$M$500,13,FALSE),0)</f>
        <v>0</v>
      </c>
      <c r="AV43" s="38">
        <f>_xlfn.IFNA(VLOOKUP(CONCATENATE($AV$5,$B43,$C43),SC!$A$6:$M$500,13,FALSE),0)</f>
        <v>0</v>
      </c>
      <c r="AW43" s="608"/>
      <c r="AX43" s="611">
        <f>_xlfn.IFNA(VLOOKUP(CONCATENATE($AX$5,$B43,$C43),SC!$A$6:$M$500,13,FALSE),0)</f>
        <v>0</v>
      </c>
      <c r="AY43" s="608">
        <f>_xlfn.IFNA(VLOOKUP(CONCATENATE($AY$5,$B43,$C43),SCSAT!$A$6:$M$528,13,FALSE),0)</f>
        <v>0</v>
      </c>
      <c r="AZ43" s="608">
        <f>_xlfn.IFNA(VLOOKUP(CONCATENATE($AZ$5,$B43,$C43),SCSAT!$A$6:$M$528,13,FALSE),0)</f>
        <v>0</v>
      </c>
      <c r="BA43" s="608">
        <f>_xlfn.IFNA(VLOOKUP(CONCATENATE($BA$5,$B43,$C43),SCSUN!$A$6:$M$500,13,FALSE),0)</f>
        <v>0</v>
      </c>
      <c r="BB43" s="608">
        <f>_xlfn.IFNA(VLOOKUP(CONCATENATE($BB$5,$B43,$C43),SCSUN!$A$6:$M$500,13,FALSE),0)</f>
        <v>0</v>
      </c>
      <c r="BC43" s="119"/>
    </row>
    <row r="44" spans="1:55" ht="13.8" x14ac:dyDescent="0.25">
      <c r="A44" s="777"/>
      <c r="B44" s="121"/>
      <c r="C44" s="125"/>
      <c r="D44" s="122"/>
      <c r="E44" s="122"/>
      <c r="F44" s="41"/>
      <c r="G44" s="124"/>
      <c r="H44" s="123"/>
      <c r="I44" s="37"/>
      <c r="J44" s="385"/>
      <c r="K44" s="38">
        <f>_xlfn.IFNA(VLOOKUP(CONCATENATE($K$5,$B44,$C44),'ESP1'!$A$6:$M$500,13,FALSE),0)</f>
        <v>0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>
        <f>_xlfn.IFNA(VLOOKUP(CONCATENATE($AG$5,$B44,$C44),'DRY1'!$A$8:$M$943,13,FALSE),0)</f>
        <v>0</v>
      </c>
      <c r="AH44" s="38">
        <f>_xlfn.IFNA(VLOOKUP(CONCATENATE($AH$5,$B44,$C44),'DRY1'!$A$8:$M$943,13,FALSE),0)</f>
        <v>0</v>
      </c>
      <c r="AI44" s="38">
        <f>_xlfn.IFNA(VLOOKUP(CONCATENATE($AI$5,$B44,$C44),'BAL3'!$A$6:$M$135,13,FALSE),0)</f>
        <v>0</v>
      </c>
      <c r="AJ44" s="38">
        <f>_xlfn.IFNA(VLOOKUP(CONCATENATE($AJ$5,$B44,$C44),'BAL3'!$A$6:$M$135,13,FALSE),0)</f>
        <v>0</v>
      </c>
      <c r="AK44" s="38">
        <f>_xlfn.IFNA(VLOOKUP(CONCATENATE($AK$5,$B44,$C44),'OG2'!$A$6:$M$499,13,FALSE),0)</f>
        <v>0</v>
      </c>
      <c r="AL44" s="38">
        <f>_xlfn.IFNA(VLOOKUP(CONCATENATE($AL$5,$B44,$C44),WEST!$A$6:$M$500,13,FALSE),0)</f>
        <v>0</v>
      </c>
      <c r="AM44" s="38">
        <f>_xlfn.IFNA(VLOOKUP(CONCATENATE($AM$5,$B44,$C44),'OG2'!$A$6:$M$499,13,FALSE),0)</f>
        <v>0</v>
      </c>
      <c r="AN44" s="38">
        <f>_xlfn.IFNA(VLOOKUP(CONCATENATE($AN$5,$B44,$C44),'SER3'!$A$6:$M$500,13,FALSE),0)</f>
        <v>0</v>
      </c>
      <c r="AO44" s="38"/>
      <c r="AP44" s="38">
        <f>_xlfn.IFNA(VLOOKUP(CONCATENATE($AP$5,$B44,$C44),'DRY2'!$A$6:$M$500,13,FALSE),0)</f>
        <v>0</v>
      </c>
      <c r="AQ44" s="38">
        <f>_xlfn.IFNA(VLOOKUP(CONCATENATE($AQ$5,$B44,$C44),'DRY2'!$A$6:$M$500,13,FALSE),0)</f>
        <v>0</v>
      </c>
      <c r="AR44" s="38"/>
      <c r="AS44" s="38">
        <f>_xlfn.IFNA(VLOOKUP(CONCATENATE($AS$5,$B44,$C44),'ESP3'!$A$6:$M$53,13,FALSE),0)</f>
        <v>0</v>
      </c>
      <c r="AT44" s="38">
        <f>_xlfn.IFNA(VLOOKUP(CONCATENATE($AT$5,$B44,$C44),'ESP3'!$A$6:$M$500,13,FALSE),0)</f>
        <v>0</v>
      </c>
      <c r="AU44" s="38">
        <f>_xlfn.IFNA(VLOOKUP(CONCATENATE($AU$5,$B44,$C44),SC!$A$6:$M$500,13,FALSE),0)</f>
        <v>0</v>
      </c>
      <c r="AV44" s="38">
        <f>_xlfn.IFNA(VLOOKUP(CONCATENATE($AV$5,$B44,$C44),SC!$A$6:$M$500,13,FALSE),0)</f>
        <v>0</v>
      </c>
      <c r="AW44" s="608"/>
      <c r="AX44" s="611">
        <f>_xlfn.IFNA(VLOOKUP(CONCATENATE($AX$5,$B44,$C44),SC!$A$6:$M$500,13,FALSE),0)</f>
        <v>0</v>
      </c>
      <c r="AY44" s="608">
        <f>_xlfn.IFNA(VLOOKUP(CONCATENATE($AY$5,$B44,$C44),SCSAT!$A$6:$M$528,13,FALSE),0)</f>
        <v>0</v>
      </c>
      <c r="AZ44" s="608">
        <f>_xlfn.IFNA(VLOOKUP(CONCATENATE($AZ$5,$B44,$C44),SCSAT!$A$6:$M$528,13,FALSE),0)</f>
        <v>0</v>
      </c>
      <c r="BA44" s="608">
        <f>_xlfn.IFNA(VLOOKUP(CONCATENATE($BA$5,$B44,$C44),SCSUN!$A$6:$M$500,13,FALSE),0)</f>
        <v>0</v>
      </c>
      <c r="BB44" s="608">
        <f>_xlfn.IFNA(VLOOKUP(CONCATENATE($BB$5,$B44,$C44),SCSUN!$A$6:$M$500,13,FALSE),0)</f>
        <v>0</v>
      </c>
      <c r="BC44" s="119"/>
    </row>
    <row r="45" spans="1:55" ht="13.8" x14ac:dyDescent="0.25">
      <c r="A45" s="777"/>
      <c r="B45" s="121"/>
      <c r="C45" s="125"/>
      <c r="D45" s="125"/>
      <c r="E45" s="125"/>
      <c r="F45" s="41"/>
      <c r="G45" s="124"/>
      <c r="H45" s="123"/>
      <c r="I45" s="37"/>
      <c r="J45" s="385"/>
      <c r="K45" s="38">
        <f>_xlfn.IFNA(VLOOKUP(CONCATENATE($K$5,$B45,$C45),'ESP1'!$A$6:$M$500,13,FALSE),0)</f>
        <v>0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>
        <f>_xlfn.IFNA(VLOOKUP(CONCATENATE($AG$5,$B45,$C45),'DRY1'!$A$8:$M$943,13,FALSE),0)</f>
        <v>0</v>
      </c>
      <c r="AH45" s="38">
        <f>_xlfn.IFNA(VLOOKUP(CONCATENATE($AH$5,$B45,$C45),'DRY1'!$A$8:$M$943,13,FALSE),0)</f>
        <v>0</v>
      </c>
      <c r="AI45" s="38">
        <f>_xlfn.IFNA(VLOOKUP(CONCATENATE($AI$5,$B45,$C45),'BAL3'!$A$6:$M$135,13,FALSE),0)</f>
        <v>0</v>
      </c>
      <c r="AJ45" s="38">
        <f>_xlfn.IFNA(VLOOKUP(CONCATENATE($AJ$5,$B45,$C45),'BAL3'!$A$6:$M$135,13,FALSE),0)</f>
        <v>0</v>
      </c>
      <c r="AK45" s="38">
        <f>_xlfn.IFNA(VLOOKUP(CONCATENATE($AK$5,$B45,$C45),'OG2'!$A$6:$M$499,13,FALSE),0)</f>
        <v>0</v>
      </c>
      <c r="AL45" s="38">
        <f>_xlfn.IFNA(VLOOKUP(CONCATENATE($AL$5,$B45,$C45),WEST!$A$6:$M$500,13,FALSE),0)</f>
        <v>0</v>
      </c>
      <c r="AM45" s="38">
        <f>_xlfn.IFNA(VLOOKUP(CONCATENATE($AM$5,$B45,$C45),'OG2'!$A$6:$M$499,13,FALSE),0)</f>
        <v>0</v>
      </c>
      <c r="AN45" s="38">
        <f>_xlfn.IFNA(VLOOKUP(CONCATENATE($AN$5,$B45,$C45),'SER3'!$A$6:$M$500,13,FALSE),0)</f>
        <v>0</v>
      </c>
      <c r="AO45" s="38"/>
      <c r="AP45" s="38">
        <f>_xlfn.IFNA(VLOOKUP(CONCATENATE($AP$5,$B45,$C45),'DRY2'!$A$6:$M$500,13,FALSE),0)</f>
        <v>0</v>
      </c>
      <c r="AQ45" s="38">
        <f>_xlfn.IFNA(VLOOKUP(CONCATENATE($AQ$5,$B45,$C45),'DRY2'!$A$6:$M$500,13,FALSE),0)</f>
        <v>0</v>
      </c>
      <c r="AR45" s="38"/>
      <c r="AS45" s="38">
        <f>_xlfn.IFNA(VLOOKUP(CONCATENATE($AS$5,$B45,$C45),'ESP3'!$A$6:$M$53,13,FALSE),0)</f>
        <v>0</v>
      </c>
      <c r="AT45" s="38">
        <f>_xlfn.IFNA(VLOOKUP(CONCATENATE($AT$5,$B45,$C45),'ESP3'!$A$6:$M$500,13,FALSE),0)</f>
        <v>0</v>
      </c>
      <c r="AU45" s="38">
        <f>_xlfn.IFNA(VLOOKUP(CONCATENATE($AU$5,$B45,$C45),SC!$A$6:$M$500,13,FALSE),0)</f>
        <v>0</v>
      </c>
      <c r="AV45" s="38">
        <f>_xlfn.IFNA(VLOOKUP(CONCATENATE($AV$5,$B45,$C45),SC!$A$6:$M$500,13,FALSE),0)</f>
        <v>0</v>
      </c>
      <c r="AW45" s="38"/>
      <c r="AX45" s="611">
        <f>_xlfn.IFNA(VLOOKUP(CONCATENATE($AX$5,$B45,$C45),SC!$A$6:$M$500,13,FALSE),0)</f>
        <v>0</v>
      </c>
      <c r="AY45" s="608">
        <f>_xlfn.IFNA(VLOOKUP(CONCATENATE($AY$5,$B45,$C45),SCSAT!$A$6:$M$528,13,FALSE),0)</f>
        <v>0</v>
      </c>
      <c r="AZ45" s="608">
        <f>_xlfn.IFNA(VLOOKUP(CONCATENATE($AZ$5,$B45,$C45),SCSAT!$A$6:$M$528,13,FALSE),0)</f>
        <v>0</v>
      </c>
      <c r="BA45" s="608">
        <f>_xlfn.IFNA(VLOOKUP(CONCATENATE($BA$5,$B45,$C45),SCSUN!$A$6:$M$500,13,FALSE),0)</f>
        <v>0</v>
      </c>
      <c r="BB45" s="608">
        <f>_xlfn.IFNA(VLOOKUP(CONCATENATE($BB$5,$B45,$C45),SCSUN!$A$6:$M$500,13,FALSE),0)</f>
        <v>0</v>
      </c>
      <c r="BC45" s="119"/>
    </row>
    <row r="46" spans="1:55" ht="13.8" x14ac:dyDescent="0.25">
      <c r="A46" s="777"/>
      <c r="B46" s="121"/>
      <c r="C46" s="125"/>
      <c r="D46" s="125"/>
      <c r="E46" s="125"/>
      <c r="F46" s="41"/>
      <c r="G46" s="124"/>
      <c r="H46" s="123"/>
      <c r="I46" s="37"/>
      <c r="J46" s="385"/>
      <c r="K46" s="38">
        <f>_xlfn.IFNA(VLOOKUP(CONCATENATE($K$5,$B46,$C46),'ESP1'!$A$6:$M$500,13,FALSE),0)</f>
        <v>0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>
        <f>_xlfn.IFNA(VLOOKUP(CONCATENATE($AG$5,$B46,$C46),'DRY1'!$A$8:$M$943,13,FALSE),0)</f>
        <v>0</v>
      </c>
      <c r="AH46" s="38">
        <f>_xlfn.IFNA(VLOOKUP(CONCATENATE($AH$5,$B46,$C46),'DRY1'!$A$8:$M$943,13,FALSE),0)</f>
        <v>0</v>
      </c>
      <c r="AI46" s="38">
        <f>_xlfn.IFNA(VLOOKUP(CONCATENATE($AI$5,$B46,$C46),'BAL3'!$A$6:$M$135,13,FALSE),0)</f>
        <v>0</v>
      </c>
      <c r="AJ46" s="38">
        <f>_xlfn.IFNA(VLOOKUP(CONCATENATE($AJ$5,$B46,$C46),'BAL3'!$A$6:$M$135,13,FALSE),0)</f>
        <v>0</v>
      </c>
      <c r="AK46" s="38">
        <f>_xlfn.IFNA(VLOOKUP(CONCATENATE($AK$5,$B46,$C46),'OG2'!$A$6:$M$499,13,FALSE),0)</f>
        <v>0</v>
      </c>
      <c r="AL46" s="38">
        <f>_xlfn.IFNA(VLOOKUP(CONCATENATE($AL$5,$B46,$C46),WEST!$A$6:$M$500,13,FALSE),0)</f>
        <v>0</v>
      </c>
      <c r="AM46" s="38">
        <f>_xlfn.IFNA(VLOOKUP(CONCATENATE($AM$5,$B46,$C46),'OG2'!$A$6:$M$499,13,FALSE),0)</f>
        <v>0</v>
      </c>
      <c r="AN46" s="38">
        <f>_xlfn.IFNA(VLOOKUP(CONCATENATE($AN$5,$B46,$C46),'SER3'!$A$6:$M$500,13,FALSE),0)</f>
        <v>0</v>
      </c>
      <c r="AO46" s="38"/>
      <c r="AP46" s="38">
        <f>_xlfn.IFNA(VLOOKUP(CONCATENATE($AP$5,$B46,$C46),'DRY2'!$A$6:$M$500,13,FALSE),0)</f>
        <v>0</v>
      </c>
      <c r="AQ46" s="38">
        <f>_xlfn.IFNA(VLOOKUP(CONCATENATE($AQ$5,$B46,$C46),'DRY2'!$A$6:$M$500,13,FALSE),0)</f>
        <v>0</v>
      </c>
      <c r="AR46" s="38"/>
      <c r="AS46" s="38">
        <f>_xlfn.IFNA(VLOOKUP(CONCATENATE($AS$5,$B46,$C46),'ESP3'!$A$6:$M$53,13,FALSE),0)</f>
        <v>0</v>
      </c>
      <c r="AT46" s="38">
        <f>_xlfn.IFNA(VLOOKUP(CONCATENATE($AT$5,$B46,$C46),'ESP3'!$A$6:$M$500,13,FALSE),0)</f>
        <v>0</v>
      </c>
      <c r="AU46" s="38">
        <f>_xlfn.IFNA(VLOOKUP(CONCATENATE($AU$5,$B46,$C46),SC!$A$6:$M$500,13,FALSE),0)</f>
        <v>0</v>
      </c>
      <c r="AV46" s="38">
        <f>_xlfn.IFNA(VLOOKUP(CONCATENATE($AV$5,$B46,$C46),SC!$A$6:$M$500,13,FALSE),0)</f>
        <v>0</v>
      </c>
      <c r="AW46" s="38"/>
      <c r="AX46" s="611">
        <f>_xlfn.IFNA(VLOOKUP(CONCATENATE($AX$5,$B46,$C46),SC!$A$6:$M$500,13,FALSE),0)</f>
        <v>0</v>
      </c>
      <c r="AY46" s="608">
        <f>_xlfn.IFNA(VLOOKUP(CONCATENATE($AY$5,$B46,$C46),SCSAT!$A$6:$M$528,13,FALSE),0)</f>
        <v>0</v>
      </c>
      <c r="AZ46" s="608">
        <f>_xlfn.IFNA(VLOOKUP(CONCATENATE($AZ$5,$B46,$C46),SCSAT!$A$6:$M$528,13,FALSE),0)</f>
        <v>0</v>
      </c>
      <c r="BA46" s="608">
        <f>_xlfn.IFNA(VLOOKUP(CONCATENATE($BA$5,$B46,$C46),SCSUN!$A$6:$M$500,13,FALSE),0)</f>
        <v>0</v>
      </c>
      <c r="BB46" s="608">
        <f>_xlfn.IFNA(VLOOKUP(CONCATENATE($BB$5,$B46,$C46),SCSUN!$A$6:$M$500,13,FALSE),0)</f>
        <v>0</v>
      </c>
      <c r="BC46" s="119"/>
    </row>
    <row r="47" spans="1:55" ht="13.8" x14ac:dyDescent="0.25">
      <c r="A47" s="777"/>
      <c r="B47" s="121"/>
      <c r="C47" s="125"/>
      <c r="D47" s="125"/>
      <c r="E47" s="125"/>
      <c r="F47" s="41"/>
      <c r="G47" s="124"/>
      <c r="H47" s="123"/>
      <c r="I47" s="37"/>
      <c r="J47" s="385"/>
      <c r="K47" s="38">
        <f>_xlfn.IFNA(VLOOKUP(CONCATENATE($K$5,$B47,$C47),'ESP1'!$A$6:$M$500,13,FALSE),0)</f>
        <v>0</v>
      </c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>
        <f>_xlfn.IFNA(VLOOKUP(CONCATENATE($AG$5,$B47,$C47),'DRY1'!$A$8:$M$943,13,FALSE),0)</f>
        <v>0</v>
      </c>
      <c r="AH47" s="38">
        <f>_xlfn.IFNA(VLOOKUP(CONCATENATE($AH$5,$B47,$C47),'DRY1'!$A$8:$M$943,13,FALSE),0)</f>
        <v>0</v>
      </c>
      <c r="AI47" s="38">
        <f>_xlfn.IFNA(VLOOKUP(CONCATENATE($AI$5,$B47,$C47),'BAL3'!$A$6:$M$135,13,FALSE),0)</f>
        <v>0</v>
      </c>
      <c r="AJ47" s="38">
        <f>_xlfn.IFNA(VLOOKUP(CONCATENATE($AJ$5,$B47,$C47),'BAL3'!$A$6:$M$135,13,FALSE),0)</f>
        <v>0</v>
      </c>
      <c r="AK47" s="38">
        <f>_xlfn.IFNA(VLOOKUP(CONCATENATE($AK$5,$B47,$C47),'OG2'!$A$6:$M$499,13,FALSE),0)</f>
        <v>0</v>
      </c>
      <c r="AL47" s="38">
        <f>_xlfn.IFNA(VLOOKUP(CONCATENATE($AL$5,$B47,$C47),WEST!$A$6:$M$500,13,FALSE),0)</f>
        <v>0</v>
      </c>
      <c r="AM47" s="38">
        <f>_xlfn.IFNA(VLOOKUP(CONCATENATE($AM$5,$B47,$C47),'OG2'!$A$6:$M$499,13,FALSE),0)</f>
        <v>0</v>
      </c>
      <c r="AN47" s="38">
        <f>_xlfn.IFNA(VLOOKUP(CONCATENATE($AN$5,$B47,$C47),'SER3'!$A$6:$M$500,13,FALSE),0)</f>
        <v>0</v>
      </c>
      <c r="AO47" s="38"/>
      <c r="AP47" s="38">
        <f>_xlfn.IFNA(VLOOKUP(CONCATENATE($AP$5,$B47,$C47),'DRY2'!$A$6:$M$500,13,FALSE),0)</f>
        <v>0</v>
      </c>
      <c r="AQ47" s="38">
        <f>_xlfn.IFNA(VLOOKUP(CONCATENATE($AQ$5,$B47,$C47),'DRY2'!$A$6:$M$500,13,FALSE),0)</f>
        <v>0</v>
      </c>
      <c r="AR47" s="38"/>
      <c r="AS47" s="38">
        <f>_xlfn.IFNA(VLOOKUP(CONCATENATE($AS$5,$B47,$C47),'ESP3'!$A$6:$M$53,13,FALSE),0)</f>
        <v>0</v>
      </c>
      <c r="AT47" s="38">
        <f>_xlfn.IFNA(VLOOKUP(CONCATENATE($AT$5,$B47,$C47),'ESP3'!$A$6:$M$500,13,FALSE),0)</f>
        <v>0</v>
      </c>
      <c r="AU47" s="38">
        <f>_xlfn.IFNA(VLOOKUP(CONCATENATE($AU$5,$B47,$C47),SC!$A$6:$M$500,13,FALSE),0)</f>
        <v>0</v>
      </c>
      <c r="AV47" s="38">
        <f>_xlfn.IFNA(VLOOKUP(CONCATENATE($AV$5,$B47,$C47),SC!$A$6:$M$500,13,FALSE),0)</f>
        <v>0</v>
      </c>
      <c r="AW47" s="38"/>
      <c r="AX47" s="611">
        <f>_xlfn.IFNA(VLOOKUP(CONCATENATE($AX$5,$B47,$C47),SC!$A$6:$M$500,13,FALSE),0)</f>
        <v>0</v>
      </c>
      <c r="AY47" s="608">
        <f>_xlfn.IFNA(VLOOKUP(CONCATENATE($AY$5,$B47,$C47),SCSAT!$A$6:$M$528,13,FALSE),0)</f>
        <v>0</v>
      </c>
      <c r="AZ47" s="608">
        <f>_xlfn.IFNA(VLOOKUP(CONCATENATE($AZ$5,$B47,$C47),SCSAT!$A$6:$M$528,13,FALSE),0)</f>
        <v>0</v>
      </c>
      <c r="BA47" s="608">
        <f>_xlfn.IFNA(VLOOKUP(CONCATENATE($BA$5,$B47,$C47),SCSUN!$A$6:$M$500,13,FALSE),0)</f>
        <v>0</v>
      </c>
      <c r="BB47" s="608"/>
      <c r="BC47" s="119"/>
    </row>
    <row r="48" spans="1:55" ht="13.8" x14ac:dyDescent="0.25">
      <c r="A48" s="777"/>
      <c r="B48" s="121"/>
      <c r="C48" s="125"/>
      <c r="D48" s="125"/>
      <c r="E48" s="125"/>
      <c r="F48" s="41"/>
      <c r="G48" s="124"/>
      <c r="H48" s="123"/>
      <c r="I48" s="37"/>
      <c r="J48" s="385"/>
      <c r="K48" s="38">
        <f>_xlfn.IFNA(VLOOKUP(CONCATENATE($K$5,$B48,$C48),'ESP1'!$A$6:$M$500,13,FALSE),0)</f>
        <v>0</v>
      </c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>
        <f>_xlfn.IFNA(VLOOKUP(CONCATENATE($AG$5,$B48,$C48),'DRY1'!$A$8:$M$943,13,FALSE),0)</f>
        <v>0</v>
      </c>
      <c r="AH48" s="38">
        <f>_xlfn.IFNA(VLOOKUP(CONCATENATE($AH$5,$B48,$C48),'DRY1'!$A$8:$M$943,13,FALSE),0)</f>
        <v>0</v>
      </c>
      <c r="AI48" s="38">
        <f>_xlfn.IFNA(VLOOKUP(CONCATENATE($AI$5,$B48,$C48),'BAL3'!$A$6:$M$135,13,FALSE),0)</f>
        <v>0</v>
      </c>
      <c r="AJ48" s="38">
        <f>_xlfn.IFNA(VLOOKUP(CONCATENATE($AJ$5,$B48,$C48),'BAL3'!$A$6:$M$135,13,FALSE),0)</f>
        <v>0</v>
      </c>
      <c r="AK48" s="38">
        <f>_xlfn.IFNA(VLOOKUP(CONCATENATE($AK$5,$B48,$C48),'OG2'!$A$6:$M$499,13,FALSE),0)</f>
        <v>0</v>
      </c>
      <c r="AL48" s="38">
        <f>_xlfn.IFNA(VLOOKUP(CONCATENATE($AL$5,$B48,$C48),WEST!$A$6:$M$500,13,FALSE),0)</f>
        <v>0</v>
      </c>
      <c r="AM48" s="38">
        <f>_xlfn.IFNA(VLOOKUP(CONCATENATE($AM$5,$B48,$C48),'OG2'!$A$6:$M$499,13,FALSE),0)</f>
        <v>0</v>
      </c>
      <c r="AN48" s="38">
        <f>_xlfn.IFNA(VLOOKUP(CONCATENATE($AN$5,$B48,$C48),'SER3'!$A$6:$M$500,13,FALSE),0)</f>
        <v>0</v>
      </c>
      <c r="AO48" s="38"/>
      <c r="AP48" s="38">
        <f>_xlfn.IFNA(VLOOKUP(CONCATENATE($AP$5,$B48,$C48),'DRY2'!$A$6:$M$500,13,FALSE),0)</f>
        <v>0</v>
      </c>
      <c r="AQ48" s="38">
        <f>_xlfn.IFNA(VLOOKUP(CONCATENATE($AQ$5,$B48,$C48),'DRY2'!$A$6:$M$500,13,FALSE),0)</f>
        <v>0</v>
      </c>
      <c r="AR48" s="38"/>
      <c r="AS48" s="38">
        <f>_xlfn.IFNA(VLOOKUP(CONCATENATE($AS$5,$B48,$C48),'ESP3'!$A$6:$M$53,13,FALSE),0)</f>
        <v>0</v>
      </c>
      <c r="AT48" s="38">
        <f>_xlfn.IFNA(VLOOKUP(CONCATENATE($AT$5,$B48,$C48),'ESP3'!$A$6:$M$500,13,FALSE),0)</f>
        <v>0</v>
      </c>
      <c r="AU48" s="38">
        <f>_xlfn.IFNA(VLOOKUP(CONCATENATE($AU$5,$B48,$C48),SC!$A$6:$M$500,13,FALSE),0)</f>
        <v>0</v>
      </c>
      <c r="AV48" s="38">
        <f>_xlfn.IFNA(VLOOKUP(CONCATENATE($AV$5,$B48,$C48),SC!$A$6:$M$500,13,FALSE),0)</f>
        <v>0</v>
      </c>
      <c r="AW48" s="38"/>
      <c r="AX48" s="611">
        <f>_xlfn.IFNA(VLOOKUP(CONCATENATE($AX$5,$B48,$C48),SC!$A$6:$M$500,13,FALSE),0)</f>
        <v>0</v>
      </c>
      <c r="AY48" s="608">
        <f>_xlfn.IFNA(VLOOKUP(CONCATENATE($AY$5,$B48,$C48),SCSAT!$A$6:$M$528,13,FALSE),0)</f>
        <v>0</v>
      </c>
      <c r="AZ48" s="608">
        <f>_xlfn.IFNA(VLOOKUP(CONCATENATE($AZ$5,$B48,$C48),SCSAT!$A$6:$M$528,13,FALSE),0)</f>
        <v>0</v>
      </c>
      <c r="BA48" s="608">
        <f>_xlfn.IFNA(VLOOKUP(CONCATENATE($BA$5,$B48,$C48),SCSUN!$A$6:$M$500,13,FALSE),0)</f>
        <v>0</v>
      </c>
      <c r="BB48" s="608"/>
      <c r="BC48" s="119"/>
    </row>
    <row r="49" spans="1:55" ht="13.8" x14ac:dyDescent="0.25">
      <c r="A49" s="777"/>
      <c r="B49" s="121"/>
      <c r="C49" s="125"/>
      <c r="D49" s="125"/>
      <c r="E49" s="125"/>
      <c r="F49" s="41"/>
      <c r="G49" s="124"/>
      <c r="H49" s="123"/>
      <c r="I49" s="37"/>
      <c r="J49" s="385"/>
      <c r="K49" s="38">
        <f>_xlfn.IFNA(VLOOKUP(CONCATENATE($K$5,$B49,$C49),'ESP1'!$A$6:$M$500,13,FALSE),0)</f>
        <v>0</v>
      </c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>
        <f>_xlfn.IFNA(VLOOKUP(CONCATENATE($AG$5,$B49,$C49),'DRY1'!$A$8:$M$943,13,FALSE),0)</f>
        <v>0</v>
      </c>
      <c r="AH49" s="38">
        <f>_xlfn.IFNA(VLOOKUP(CONCATENATE($AH$5,$B49,$C49),'DRY1'!$A$8:$M$943,13,FALSE),0)</f>
        <v>0</v>
      </c>
      <c r="AI49" s="38">
        <f>_xlfn.IFNA(VLOOKUP(CONCATENATE($AI$5,$B49,$C49),'BAL3'!$A$6:$M$135,13,FALSE),0)</f>
        <v>0</v>
      </c>
      <c r="AJ49" s="38">
        <f>_xlfn.IFNA(VLOOKUP(CONCATENATE($AJ$5,$B49,$C49),'BAL3'!$A$6:$M$135,13,FALSE),0)</f>
        <v>0</v>
      </c>
      <c r="AK49" s="38">
        <f>_xlfn.IFNA(VLOOKUP(CONCATENATE($AK$5,$B49,$C49),'OG2'!$A$6:$M$499,13,FALSE),0)</f>
        <v>0</v>
      </c>
      <c r="AL49" s="38">
        <f>_xlfn.IFNA(VLOOKUP(CONCATENATE($AL$5,$B49,$C49),WEST!$A$6:$M$500,13,FALSE),0)</f>
        <v>0</v>
      </c>
      <c r="AM49" s="38">
        <f>_xlfn.IFNA(VLOOKUP(CONCATENATE($AM$5,$B49,$C49),'OG2'!$A$6:$M$499,13,FALSE),0)</f>
        <v>0</v>
      </c>
      <c r="AN49" s="38">
        <f>_xlfn.IFNA(VLOOKUP(CONCATENATE($AN$5,$B49,$C49),'SER3'!$A$6:$M$500,13,FALSE),0)</f>
        <v>0</v>
      </c>
      <c r="AO49" s="38"/>
      <c r="AP49" s="38">
        <f>_xlfn.IFNA(VLOOKUP(CONCATENATE($AP$5,$B49,$C49),'DRY2'!$A$6:$M$500,13,FALSE),0)</f>
        <v>0</v>
      </c>
      <c r="AQ49" s="38">
        <f>_xlfn.IFNA(VLOOKUP(CONCATENATE($AQ$5,$B49,$C49),'DRY2'!$A$6:$M$500,13,FALSE),0)</f>
        <v>0</v>
      </c>
      <c r="AR49" s="38"/>
      <c r="AS49" s="38">
        <f>_xlfn.IFNA(VLOOKUP(CONCATENATE($AS$5,$B49,$C49),'ESP3'!$A$6:$M$53,13,FALSE),0)</f>
        <v>0</v>
      </c>
      <c r="AT49" s="38">
        <f>_xlfn.IFNA(VLOOKUP(CONCATENATE($AT$5,$B49,$C49),'ESP3'!$A$6:$M$500,13,FALSE),0)</f>
        <v>0</v>
      </c>
      <c r="AU49" s="38">
        <f>_xlfn.IFNA(VLOOKUP(CONCATENATE($AU$5,$B49,$C49),SC!$A$6:$M$500,13,FALSE),0)</f>
        <v>0</v>
      </c>
      <c r="AV49" s="38">
        <f>_xlfn.IFNA(VLOOKUP(CONCATENATE($AV$5,$B49,$C49),SC!$A$6:$M$500,13,FALSE),0)</f>
        <v>0</v>
      </c>
      <c r="AW49" s="38"/>
      <c r="AX49" s="611">
        <f>_xlfn.IFNA(VLOOKUP(CONCATENATE($AX$5,$B49,$C49),SC!$A$6:$M$500,13,FALSE),0)</f>
        <v>0</v>
      </c>
      <c r="AY49" s="608">
        <f>_xlfn.IFNA(VLOOKUP(CONCATENATE($AY$5,$B49,$C49),SCSAT!$A$6:$M$528,13,FALSE),0)</f>
        <v>0</v>
      </c>
      <c r="AZ49" s="608">
        <f>_xlfn.IFNA(VLOOKUP(CONCATENATE($AZ$5,$B49,$C49),SCSAT!$A$6:$M$528,13,FALSE),0)</f>
        <v>0</v>
      </c>
      <c r="BA49" s="608">
        <f>_xlfn.IFNA(VLOOKUP(CONCATENATE($BA$5,$B49,$C49),SCSUN!$A$6:$M$500,13,FALSE),0)</f>
        <v>0</v>
      </c>
      <c r="BB49" s="608"/>
      <c r="BC49" s="119"/>
    </row>
    <row r="50" spans="1:55" ht="13.8" x14ac:dyDescent="0.25">
      <c r="A50" s="777"/>
      <c r="B50" s="121"/>
      <c r="C50" s="125"/>
      <c r="D50" s="122"/>
      <c r="E50" s="122"/>
      <c r="F50" s="41"/>
      <c r="G50" s="124"/>
      <c r="H50" s="123"/>
      <c r="I50" s="37"/>
      <c r="J50" s="385"/>
      <c r="K50" s="38">
        <f>_xlfn.IFNA(VLOOKUP(CONCATENATE($K$5,$B50,$C50),'ESP1'!$A$6:$M$500,13,FALSE),0)</f>
        <v>0</v>
      </c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>
        <f>_xlfn.IFNA(VLOOKUP(CONCATENATE($AG$5,$B50,$C50),'DRY1'!$A$8:$M$943,13,FALSE),0)</f>
        <v>0</v>
      </c>
      <c r="AH50" s="38">
        <f>_xlfn.IFNA(VLOOKUP(CONCATENATE($AH$5,$B50,$C50),'DRY1'!$A$8:$M$943,13,FALSE),0)</f>
        <v>0</v>
      </c>
      <c r="AI50" s="38">
        <f>_xlfn.IFNA(VLOOKUP(CONCATENATE($AI$5,$B50,$C50),'BAL3'!$A$6:$M$135,13,FALSE),0)</f>
        <v>0</v>
      </c>
      <c r="AJ50" s="38">
        <f>_xlfn.IFNA(VLOOKUP(CONCATENATE($AJ$5,$B50,$C50),'BAL3'!$A$6:$M$135,13,FALSE),0)</f>
        <v>0</v>
      </c>
      <c r="AK50" s="38">
        <f>_xlfn.IFNA(VLOOKUP(CONCATENATE($AK$5,$B50,$C50),'OG2'!$A$6:$M$499,13,FALSE),0)</f>
        <v>0</v>
      </c>
      <c r="AL50" s="38">
        <f>_xlfn.IFNA(VLOOKUP(CONCATENATE($AL$5,$B50,$C50),WEST!$A$6:$M$500,13,FALSE),0)</f>
        <v>0</v>
      </c>
      <c r="AM50" s="38">
        <f>_xlfn.IFNA(VLOOKUP(CONCATENATE($AM$5,$B50,$C50),'OG2'!$A$6:$M$499,13,FALSE),0)</f>
        <v>0</v>
      </c>
      <c r="AN50" s="38">
        <f>_xlfn.IFNA(VLOOKUP(CONCATENATE($AN$5,$B50,$C50),'SER3'!$A$6:$M$500,13,FALSE),0)</f>
        <v>0</v>
      </c>
      <c r="AO50" s="38"/>
      <c r="AP50" s="38">
        <f>_xlfn.IFNA(VLOOKUP(CONCATENATE($AP$5,$B50,$C50),'DRY2'!$A$6:$M$500,13,FALSE),0)</f>
        <v>0</v>
      </c>
      <c r="AQ50" s="38">
        <f>_xlfn.IFNA(VLOOKUP(CONCATENATE($AQ$5,$B50,$C50),'DRY2'!$A$6:$M$500,13,FALSE),0)</f>
        <v>0</v>
      </c>
      <c r="AR50" s="38"/>
      <c r="AS50" s="38">
        <f>_xlfn.IFNA(VLOOKUP(CONCATENATE($AS$5,$B50,$C50),'ESP3'!$A$6:$M$53,13,FALSE),0)</f>
        <v>0</v>
      </c>
      <c r="AT50" s="38">
        <f>_xlfn.IFNA(VLOOKUP(CONCATENATE($AT$5,$B50,$C50),'ESP3'!$A$6:$M$500,13,FALSE),0)</f>
        <v>0</v>
      </c>
      <c r="AU50" s="38">
        <f>_xlfn.IFNA(VLOOKUP(CONCATENATE($AU$5,$B50,$C50),SC!$A$6:$M$500,13,FALSE),0)</f>
        <v>0</v>
      </c>
      <c r="AV50" s="38">
        <f>_xlfn.IFNA(VLOOKUP(CONCATENATE($AV$5,$B50,$C50),SC!$A$6:$M$500,13,FALSE),0)</f>
        <v>0</v>
      </c>
      <c r="AW50" s="38"/>
      <c r="AX50" s="611">
        <f>_xlfn.IFNA(VLOOKUP(CONCATENATE($AX$5,$B50,$C50),SC!$A$6:$M$500,13,FALSE),0)</f>
        <v>0</v>
      </c>
      <c r="AY50" s="608">
        <f>_xlfn.IFNA(VLOOKUP(CONCATENATE($AY$5,$B50,$C50),SCSAT!$A$6:$M$528,13,FALSE),0)</f>
        <v>0</v>
      </c>
      <c r="AZ50" s="608">
        <f>_xlfn.IFNA(VLOOKUP(CONCATENATE($AZ$5,$B50,$C50),SCSAT!$A$6:$M$528,13,FALSE),0)</f>
        <v>0</v>
      </c>
      <c r="BA50" s="608">
        <f>_xlfn.IFNA(VLOOKUP(CONCATENATE($BA$5,$B50,$C50),SCSUN!$A$6:$M$500,13,FALSE),0)</f>
        <v>0</v>
      </c>
      <c r="BB50" s="608"/>
      <c r="BC50" s="119"/>
    </row>
    <row r="51" spans="1:55" ht="13.8" x14ac:dyDescent="0.25">
      <c r="A51" s="777"/>
      <c r="B51" s="121"/>
      <c r="C51" s="125"/>
      <c r="D51" s="125"/>
      <c r="E51" s="125"/>
      <c r="F51" s="41"/>
      <c r="G51" s="124"/>
      <c r="H51" s="123"/>
      <c r="I51" s="37"/>
      <c r="J51" s="385"/>
      <c r="K51" s="38">
        <f>_xlfn.IFNA(VLOOKUP(CONCATENATE($K$5,$B51,$C51),'ESP1'!$A$6:$M$500,13,FALSE),0)</f>
        <v>0</v>
      </c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>
        <f>_xlfn.IFNA(VLOOKUP(CONCATENATE($AG$5,$B51,$C51),'DRY1'!$A$8:$M$943,13,FALSE),0)</f>
        <v>0</v>
      </c>
      <c r="AH51" s="38">
        <f>_xlfn.IFNA(VLOOKUP(CONCATENATE($AH$5,$B51,$C51),'DRY1'!$A$8:$M$943,13,FALSE),0)</f>
        <v>0</v>
      </c>
      <c r="AI51" s="38">
        <f>_xlfn.IFNA(VLOOKUP(CONCATENATE($AI$5,$B51,$C51),'BAL3'!$A$6:$M$135,13,FALSE),0)</f>
        <v>0</v>
      </c>
      <c r="AJ51" s="38">
        <f>_xlfn.IFNA(VLOOKUP(CONCATENATE($AJ$5,$B51,$C51),'BAL3'!$A$6:$M$135,13,FALSE),0)</f>
        <v>0</v>
      </c>
      <c r="AK51" s="38">
        <f>_xlfn.IFNA(VLOOKUP(CONCATENATE($AK$5,$B51,$C51),'OG2'!$A$6:$M$499,13,FALSE),0)</f>
        <v>0</v>
      </c>
      <c r="AL51" s="38"/>
      <c r="AM51" s="38">
        <f>_xlfn.IFNA(VLOOKUP(CONCATENATE($AM$5,$B51,$C51),'OG2'!$A$6:$M$499,13,FALSE),0)</f>
        <v>0</v>
      </c>
      <c r="AN51" s="38">
        <f>_xlfn.IFNA(VLOOKUP(CONCATENATE($AN$5,$B51,$C51),'SER3'!$A$6:$M$500,13,FALSE),0)</f>
        <v>0</v>
      </c>
      <c r="AO51" s="38"/>
      <c r="AP51" s="38">
        <f>_xlfn.IFNA(VLOOKUP(CONCATENATE($AP$5,$B51,$C51),'DRY2'!$A$6:$M$500,13,FALSE),0)</f>
        <v>0</v>
      </c>
      <c r="AQ51" s="38"/>
      <c r="AR51" s="38"/>
      <c r="AS51" s="38">
        <f>_xlfn.IFNA(VLOOKUP(CONCATENATE($AS$5,$B51,$C51),'ESP3'!$A$6:$M$53,13,FALSE),0)</f>
        <v>0</v>
      </c>
      <c r="AT51" s="38">
        <f>_xlfn.IFNA(VLOOKUP(CONCATENATE($AT$5,$B51,$C51),'ESP3'!$A$6:$M$500,13,FALSE),0)</f>
        <v>0</v>
      </c>
      <c r="AU51" s="38">
        <f>_xlfn.IFNA(VLOOKUP(CONCATENATE($AU$5,$B51,$C51),SC!$A$6:$M$500,13,FALSE),0)</f>
        <v>0</v>
      </c>
      <c r="AV51" s="38">
        <f>_xlfn.IFNA(VLOOKUP(CONCATENATE($AV$5,$B51,$C51),SC!$A$6:$M$500,13,FALSE),0)</f>
        <v>0</v>
      </c>
      <c r="AW51" s="38"/>
      <c r="AX51" s="611">
        <f>_xlfn.IFNA(VLOOKUP(CONCATENATE($AX$5,$B51,$C51),SC!$A$6:$M$500,13,FALSE),0)</f>
        <v>0</v>
      </c>
      <c r="AY51" s="608">
        <f>_xlfn.IFNA(VLOOKUP(CONCATENATE($AY$5,$B51,$C51),SCSAT!$A$6:$M$528,13,FALSE),0)</f>
        <v>0</v>
      </c>
      <c r="AZ51" s="608">
        <f>_xlfn.IFNA(VLOOKUP(CONCATENATE($AZ$5,$B51,$C51),SCSAT!$A$6:$M$528,13,FALSE),0)</f>
        <v>0</v>
      </c>
      <c r="BA51" s="608">
        <f>_xlfn.IFNA(VLOOKUP(CONCATENATE($BA$5,$B51,$C51),SCSUN!$A$6:$M$500,13,FALSE),0)</f>
        <v>0</v>
      </c>
      <c r="BB51" s="608"/>
      <c r="BC51" s="119"/>
    </row>
    <row r="52" spans="1:55" ht="14.4" thickBot="1" x14ac:dyDescent="0.3">
      <c r="A52" s="777"/>
      <c r="B52" s="126"/>
      <c r="C52" s="127"/>
      <c r="D52" s="127"/>
      <c r="E52" s="127"/>
      <c r="F52" s="42"/>
      <c r="G52" s="128"/>
      <c r="H52" s="129"/>
      <c r="I52" s="39"/>
      <c r="J52" s="128"/>
      <c r="K52" s="233">
        <f>_xlfn.IFNA(VLOOKUP(CONCATENATE($K$5,$B52,$C52),'ESP1'!$A$6:$M$500,13,FALSE),0)</f>
        <v>0</v>
      </c>
      <c r="L52" s="589"/>
      <c r="M52" s="40"/>
      <c r="N52" s="40"/>
      <c r="O52" s="40"/>
      <c r="P52" s="40"/>
      <c r="Q52" s="40"/>
      <c r="R52" s="40"/>
      <c r="S52" s="40"/>
      <c r="T52" s="40"/>
      <c r="U52" s="40"/>
      <c r="V52" s="38"/>
      <c r="W52" s="685"/>
      <c r="X52" s="40"/>
      <c r="Y52" s="40"/>
      <c r="Z52" s="40"/>
      <c r="AA52" s="40"/>
      <c r="AB52" s="40"/>
      <c r="AC52" s="40"/>
      <c r="AD52" s="40"/>
      <c r="AE52" s="40"/>
      <c r="AF52" s="40"/>
      <c r="AG52" s="40">
        <f>_xlfn.IFNA(VLOOKUP(CONCATENATE($AG$5,$B52,$C52),SCSAT!$A$8:$M$969,13,FALSE),0)</f>
        <v>0</v>
      </c>
      <c r="AH52" s="40">
        <f>_xlfn.IFNA(VLOOKUP(CONCATENATE($AH$5,$B52,$C52),SCSAT!$A$8:$M$969,13,FALSE),0)</f>
        <v>0</v>
      </c>
      <c r="AI52" s="40">
        <f>_xlfn.IFNA(VLOOKUP(CONCATENATE($AI$5,$B52,$C52),MR!$A$6:$M$138,13,FALSE),0)</f>
        <v>0</v>
      </c>
      <c r="AJ52" s="40"/>
      <c r="AK52" s="38">
        <f>_xlfn.IFNA(VLOOKUP(CONCATENATE($AK$5,$B52,$C52),'OG2'!$A$6:$M$499,13,FALSE),0)</f>
        <v>0</v>
      </c>
      <c r="AL52" s="38"/>
      <c r="AM52" s="38">
        <f>_xlfn.IFNA(VLOOKUP(CONCATENATE($AM$5,$B52,$C52),'OG2'!$A$6:$M$499,13,FALSE),0)</f>
        <v>0</v>
      </c>
      <c r="AN52" s="40">
        <f>_xlfn.IFNA(VLOOKUP(CONCATENATE($AN$5,$B52,$C52),FEST!$A$6:$M$500,13,FALSE),0)</f>
        <v>0</v>
      </c>
      <c r="AO52" s="40"/>
      <c r="AP52" s="40">
        <f>_xlfn.IFNA(VLOOKUP(CONCATENATE($AP$5,$B52,$C52),'DAR2'!$A$6:$M$500,13,FALSE),0)</f>
        <v>0</v>
      </c>
      <c r="AQ52" s="40"/>
      <c r="AR52" s="40"/>
      <c r="AS52" s="40">
        <f>_xlfn.IFNA(VLOOKUP(CONCATENATE($AS$5,$B52,$C52),'DAR2'!$A$6:$M$500,13,FALSE),0)</f>
        <v>0</v>
      </c>
      <c r="AT52" s="40">
        <f>_xlfn.IFNA(VLOOKUP(CONCATENATE($AT$5,$B52,$C52),'OG3'!$A$6:$M$53,13,FALSE),0)</f>
        <v>0</v>
      </c>
      <c r="AU52" s="40">
        <f>_xlfn.IFNA(VLOOKUP(CONCATENATE($AU$5,$B52,$C52),'ESP3'!$A$6:$M$500,13,FALSE),0)</f>
        <v>0</v>
      </c>
      <c r="AV52" s="40"/>
      <c r="AW52" s="40"/>
      <c r="AX52" s="611">
        <f>_xlfn.IFNA(VLOOKUP(CONCATENATE($AX$5,$B52,$C52),SC!$A$6:$M$500,13,FALSE),0)</f>
        <v>0</v>
      </c>
      <c r="AY52" s="608">
        <f>_xlfn.IFNA(VLOOKUP(CONCATENATE($AY$5,$B52,$C52),SCSAT!$A$6:$M$528,13,FALSE),0)</f>
        <v>0</v>
      </c>
      <c r="AZ52" s="608"/>
      <c r="BA52" s="608">
        <f>_xlfn.IFNA(VLOOKUP(CONCATENATE($BA$5,$B52,$C52),SCSUN!$A$6:$M$500,13,FALSE),0)</f>
        <v>0</v>
      </c>
      <c r="BB52" s="608"/>
      <c r="BC52" s="119"/>
    </row>
    <row r="53" spans="1:55" ht="13.8" x14ac:dyDescent="0.25">
      <c r="A53" s="777"/>
      <c r="B53" s="118"/>
      <c r="C53" s="118"/>
      <c r="D53" s="118"/>
      <c r="E53" s="118"/>
      <c r="F53" s="119"/>
      <c r="G53" s="119"/>
      <c r="H53" s="119"/>
      <c r="I53" s="120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</row>
    <row r="54" spans="1:55" ht="12.75" customHeight="1" x14ac:dyDescent="0.25">
      <c r="AW54" s="607"/>
      <c r="AX54" s="607"/>
    </row>
    <row r="55" spans="1:55" ht="13.8" x14ac:dyDescent="0.25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607"/>
      <c r="AX55" s="607"/>
      <c r="AY55" s="4"/>
      <c r="AZ55" s="4"/>
    </row>
    <row r="56" spans="1:55" ht="13.8" x14ac:dyDescent="0.25">
      <c r="B56" s="29"/>
      <c r="AW56" s="607"/>
      <c r="AX56" s="607"/>
    </row>
    <row r="57" spans="1:55" ht="13.8" x14ac:dyDescent="0.25">
      <c r="B57" s="29"/>
      <c r="AW57" s="607"/>
      <c r="AX57" s="607"/>
    </row>
    <row r="58" spans="1:55" ht="13.8" x14ac:dyDescent="0.25">
      <c r="B58" s="29"/>
      <c r="AW58" s="607"/>
      <c r="AX58" s="607"/>
    </row>
    <row r="59" spans="1:55" ht="13.8" x14ac:dyDescent="0.25">
      <c r="B59" s="29"/>
      <c r="AW59" s="607"/>
      <c r="AX59" s="607"/>
    </row>
    <row r="60" spans="1:55" ht="13.8" x14ac:dyDescent="0.25">
      <c r="B60" s="29"/>
      <c r="AW60" s="607"/>
      <c r="AX60" s="607"/>
    </row>
    <row r="61" spans="1:55" ht="13.8" x14ac:dyDescent="0.25">
      <c r="B61" s="29"/>
      <c r="AW61" s="607"/>
      <c r="AX61" s="607"/>
    </row>
    <row r="62" spans="1:55" ht="13.8" x14ac:dyDescent="0.25">
      <c r="B62" s="29"/>
      <c r="AW62" s="607"/>
      <c r="AX62" s="607"/>
    </row>
    <row r="63" spans="1:55" ht="13.8" x14ac:dyDescent="0.25">
      <c r="B63" s="29"/>
      <c r="AW63" s="607"/>
      <c r="AX63" s="607"/>
    </row>
    <row r="64" spans="1:55" ht="13.8" x14ac:dyDescent="0.25">
      <c r="B64" s="29"/>
      <c r="AW64" s="607"/>
      <c r="AX64" s="607"/>
    </row>
    <row r="65" spans="2:50" ht="13.8" x14ac:dyDescent="0.25">
      <c r="B65" s="29"/>
      <c r="AW65" s="607"/>
      <c r="AX65" s="607"/>
    </row>
    <row r="66" spans="2:50" ht="13.8" x14ac:dyDescent="0.25">
      <c r="B66" s="29"/>
      <c r="AW66" s="607"/>
      <c r="AX66" s="607"/>
    </row>
    <row r="67" spans="2:50" ht="13.8" x14ac:dyDescent="0.25">
      <c r="B67" s="29"/>
      <c r="AW67" s="607"/>
      <c r="AX67" s="607"/>
    </row>
    <row r="68" spans="2:50" ht="13.8" x14ac:dyDescent="0.25">
      <c r="B68" s="29"/>
      <c r="AW68" s="607"/>
      <c r="AX68" s="607"/>
    </row>
    <row r="69" spans="2:50" ht="13.8" x14ac:dyDescent="0.25">
      <c r="B69" s="29"/>
      <c r="AW69" s="607"/>
      <c r="AX69" s="607"/>
    </row>
    <row r="70" spans="2:50" ht="13.8" x14ac:dyDescent="0.25">
      <c r="B70" s="29"/>
    </row>
    <row r="71" spans="2:50" ht="13.8" x14ac:dyDescent="0.25">
      <c r="B71" s="29"/>
    </row>
    <row r="72" spans="2:50" ht="13.8" x14ac:dyDescent="0.25">
      <c r="B72" s="29"/>
    </row>
    <row r="73" spans="2:50" ht="13.8" x14ac:dyDescent="0.25">
      <c r="B73" s="29"/>
    </row>
    <row r="74" spans="2:50" ht="13.8" x14ac:dyDescent="0.25">
      <c r="B74" s="29"/>
    </row>
    <row r="75" spans="2:50" ht="13.8" x14ac:dyDescent="0.25">
      <c r="B75" s="29"/>
    </row>
    <row r="76" spans="2:50" ht="13.8" x14ac:dyDescent="0.25">
      <c r="B76" s="29"/>
    </row>
    <row r="77" spans="2:50" ht="13.8" x14ac:dyDescent="0.25">
      <c r="B77" s="29"/>
    </row>
    <row r="78" spans="2:50" ht="13.8" x14ac:dyDescent="0.25">
      <c r="B78" s="29"/>
    </row>
    <row r="79" spans="2:50" ht="13.8" x14ac:dyDescent="0.25">
      <c r="B79" s="29"/>
    </row>
    <row r="80" spans="2:50" ht="13.8" x14ac:dyDescent="0.25">
      <c r="B80" s="29"/>
    </row>
    <row r="81" spans="2:2" ht="13.8" x14ac:dyDescent="0.25">
      <c r="B81" s="29"/>
    </row>
    <row r="82" spans="2:2" ht="13.8" x14ac:dyDescent="0.25">
      <c r="B82" s="29"/>
    </row>
    <row r="83" spans="2:2" ht="13.8" x14ac:dyDescent="0.25">
      <c r="B83" s="29"/>
    </row>
    <row r="84" spans="2:2" ht="13.8" x14ac:dyDescent="0.25">
      <c r="B84" s="29"/>
    </row>
    <row r="85" spans="2:2" ht="13.8" x14ac:dyDescent="0.25">
      <c r="B85" s="29"/>
    </row>
    <row r="86" spans="2:2" ht="13.8" x14ac:dyDescent="0.25">
      <c r="B86" s="29"/>
    </row>
    <row r="87" spans="2:2" ht="13.8" x14ac:dyDescent="0.25">
      <c r="B87" s="29"/>
    </row>
    <row r="88" spans="2:2" ht="13.8" x14ac:dyDescent="0.25">
      <c r="B88" s="29"/>
    </row>
    <row r="89" spans="2:2" ht="13.8" x14ac:dyDescent="0.25">
      <c r="B89" s="29"/>
    </row>
    <row r="90" spans="2:2" ht="13.8" x14ac:dyDescent="0.25">
      <c r="B90" s="29"/>
    </row>
    <row r="91" spans="2:2" ht="13.8" x14ac:dyDescent="0.25">
      <c r="B91" s="29"/>
    </row>
    <row r="92" spans="2:2" ht="13.8" x14ac:dyDescent="0.25">
      <c r="B92" s="29"/>
    </row>
    <row r="93" spans="2:2" ht="13.8" x14ac:dyDescent="0.25">
      <c r="B93" s="29"/>
    </row>
    <row r="94" spans="2:2" ht="13.8" x14ac:dyDescent="0.25">
      <c r="B94" s="29"/>
    </row>
    <row r="95" spans="2:2" ht="13.8" x14ac:dyDescent="0.25">
      <c r="B95" s="29"/>
    </row>
    <row r="96" spans="2:2" ht="13.8" x14ac:dyDescent="0.25">
      <c r="B96" s="29"/>
    </row>
    <row r="97" spans="2:2" ht="13.8" x14ac:dyDescent="0.25">
      <c r="B97" s="29"/>
    </row>
    <row r="98" spans="2:2" ht="13.8" x14ac:dyDescent="0.25">
      <c r="B98" s="29"/>
    </row>
    <row r="99" spans="2:2" ht="13.8" x14ac:dyDescent="0.25">
      <c r="B99" s="29"/>
    </row>
    <row r="100" spans="2:2" ht="13.8" x14ac:dyDescent="0.25">
      <c r="B100" s="29"/>
    </row>
    <row r="101" spans="2:2" ht="13.8" x14ac:dyDescent="0.25">
      <c r="B101" s="29"/>
    </row>
    <row r="102" spans="2:2" ht="13.8" x14ac:dyDescent="0.25">
      <c r="B102" s="29"/>
    </row>
    <row r="103" spans="2:2" ht="13.8" x14ac:dyDescent="0.25">
      <c r="B103" s="29"/>
    </row>
    <row r="104" spans="2:2" ht="13.8" x14ac:dyDescent="0.25">
      <c r="B104" s="29"/>
    </row>
    <row r="105" spans="2:2" ht="13.8" x14ac:dyDescent="0.25">
      <c r="B105" s="29"/>
    </row>
    <row r="106" spans="2:2" ht="13.8" x14ac:dyDescent="0.25">
      <c r="B106" s="29"/>
    </row>
    <row r="107" spans="2:2" ht="13.8" x14ac:dyDescent="0.25">
      <c r="B107" s="29"/>
    </row>
    <row r="108" spans="2:2" ht="13.8" x14ac:dyDescent="0.25">
      <c r="B108" s="29"/>
    </row>
    <row r="109" spans="2:2" ht="13.8" x14ac:dyDescent="0.25">
      <c r="B109" s="29"/>
    </row>
    <row r="110" spans="2:2" ht="13.8" x14ac:dyDescent="0.25">
      <c r="B110" s="29"/>
    </row>
    <row r="111" spans="2:2" ht="13.8" x14ac:dyDescent="0.25">
      <c r="B111" s="29"/>
    </row>
    <row r="112" spans="2:2" ht="13.8" x14ac:dyDescent="0.25">
      <c r="B112" s="29"/>
    </row>
    <row r="113" spans="2:2" ht="13.8" x14ac:dyDescent="0.25">
      <c r="B113" s="29"/>
    </row>
    <row r="114" spans="2:2" ht="13.8" x14ac:dyDescent="0.25">
      <c r="B114" s="29"/>
    </row>
    <row r="115" spans="2:2" ht="13.8" x14ac:dyDescent="0.25">
      <c r="B115" s="29"/>
    </row>
    <row r="116" spans="2:2" ht="13.8" x14ac:dyDescent="0.25">
      <c r="B116" s="29"/>
    </row>
    <row r="117" spans="2:2" ht="13.8" x14ac:dyDescent="0.25">
      <c r="B117" s="29"/>
    </row>
    <row r="118" spans="2:2" ht="13.8" x14ac:dyDescent="0.25">
      <c r="B118" s="29"/>
    </row>
    <row r="119" spans="2:2" ht="13.8" x14ac:dyDescent="0.25">
      <c r="B119" s="29"/>
    </row>
    <row r="120" spans="2:2" ht="13.8" x14ac:dyDescent="0.25">
      <c r="B120" s="29"/>
    </row>
    <row r="121" spans="2:2" ht="13.8" x14ac:dyDescent="0.25">
      <c r="B121" s="29"/>
    </row>
    <row r="122" spans="2:2" ht="13.8" x14ac:dyDescent="0.25">
      <c r="B122" s="29"/>
    </row>
    <row r="123" spans="2:2" ht="13.8" x14ac:dyDescent="0.25">
      <c r="B123" s="29"/>
    </row>
    <row r="124" spans="2:2" ht="13.8" x14ac:dyDescent="0.25">
      <c r="B124" s="29"/>
    </row>
    <row r="125" spans="2:2" ht="13.8" x14ac:dyDescent="0.25">
      <c r="B125" s="29"/>
    </row>
    <row r="126" spans="2:2" ht="13.8" x14ac:dyDescent="0.25">
      <c r="B126" s="29"/>
    </row>
    <row r="127" spans="2:2" ht="13.8" x14ac:dyDescent="0.25">
      <c r="B127" s="29"/>
    </row>
    <row r="128" spans="2:2" ht="13.8" x14ac:dyDescent="0.25">
      <c r="B128" s="29"/>
    </row>
    <row r="129" spans="2:2" ht="13.8" x14ac:dyDescent="0.25">
      <c r="B129" s="29"/>
    </row>
    <row r="130" spans="2:2" ht="13.8" x14ac:dyDescent="0.25">
      <c r="B130" s="29"/>
    </row>
    <row r="131" spans="2:2" ht="13.8" x14ac:dyDescent="0.25">
      <c r="B131" s="29"/>
    </row>
    <row r="132" spans="2:2" ht="13.8" x14ac:dyDescent="0.25">
      <c r="B132" s="29"/>
    </row>
    <row r="133" spans="2:2" ht="13.8" x14ac:dyDescent="0.25">
      <c r="B133" s="29"/>
    </row>
    <row r="134" spans="2:2" ht="13.8" x14ac:dyDescent="0.25">
      <c r="B134" s="29"/>
    </row>
    <row r="135" spans="2:2" ht="13.8" x14ac:dyDescent="0.25">
      <c r="B135" s="29"/>
    </row>
    <row r="136" spans="2:2" ht="13.8" x14ac:dyDescent="0.25">
      <c r="B136" s="29"/>
    </row>
    <row r="137" spans="2:2" ht="13.8" x14ac:dyDescent="0.25">
      <c r="B137" s="29"/>
    </row>
    <row r="138" spans="2:2" ht="13.8" x14ac:dyDescent="0.25">
      <c r="B138" s="29"/>
    </row>
    <row r="139" spans="2:2" ht="13.8" x14ac:dyDescent="0.25">
      <c r="B139" s="29"/>
    </row>
    <row r="140" spans="2:2" ht="13.8" x14ac:dyDescent="0.25">
      <c r="B140" s="29"/>
    </row>
    <row r="141" spans="2:2" ht="13.8" x14ac:dyDescent="0.25">
      <c r="B141" s="29"/>
    </row>
    <row r="142" spans="2:2" ht="13.8" x14ac:dyDescent="0.25">
      <c r="B142" s="29"/>
    </row>
    <row r="143" spans="2:2" ht="13.8" x14ac:dyDescent="0.25">
      <c r="B143" s="29"/>
    </row>
    <row r="144" spans="2:2" ht="13.8" x14ac:dyDescent="0.25">
      <c r="B144" s="29"/>
    </row>
    <row r="145" spans="2:2" ht="13.8" x14ac:dyDescent="0.25">
      <c r="B145" s="29"/>
    </row>
    <row r="146" spans="2:2" ht="13.8" x14ac:dyDescent="0.25">
      <c r="B146" s="29"/>
    </row>
    <row r="147" spans="2:2" ht="13.8" x14ac:dyDescent="0.25">
      <c r="B147" s="29"/>
    </row>
  </sheetData>
  <sortState xmlns:xlrd2="http://schemas.microsoft.com/office/spreadsheetml/2017/richdata2" ref="B6:J16">
    <sortCondition ref="J6:J16"/>
    <sortCondition descending="1" ref="I6:I16"/>
  </sortState>
  <mergeCells count="43">
    <mergeCell ref="G1:G2"/>
    <mergeCell ref="A1:A53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G3:G4"/>
    <mergeCell ref="I3:I4"/>
    <mergeCell ref="H1:H2"/>
    <mergeCell ref="I1:I2"/>
    <mergeCell ref="AY1:AZ1"/>
    <mergeCell ref="K1:L1"/>
    <mergeCell ref="K3:L3"/>
    <mergeCell ref="O1:P1"/>
    <mergeCell ref="O3:P3"/>
    <mergeCell ref="S1:T2"/>
    <mergeCell ref="S3:T4"/>
    <mergeCell ref="J1:J2"/>
    <mergeCell ref="J3:J4"/>
    <mergeCell ref="H3:H4"/>
    <mergeCell ref="M1:N2"/>
    <mergeCell ref="AQ1:AR1"/>
    <mergeCell ref="AQ3:AR3"/>
    <mergeCell ref="M3:N4"/>
    <mergeCell ref="Q1:R2"/>
    <mergeCell ref="Q3:R4"/>
    <mergeCell ref="BA1:BB1"/>
    <mergeCell ref="AW3:BB3"/>
    <mergeCell ref="AK3:AL4"/>
    <mergeCell ref="AK1:AL2"/>
    <mergeCell ref="V1:W2"/>
    <mergeCell ref="V3:W4"/>
    <mergeCell ref="AE1:AF2"/>
    <mergeCell ref="AE3:AF4"/>
    <mergeCell ref="Y1:Z2"/>
    <mergeCell ref="Y3:Z3"/>
    <mergeCell ref="AW1:AX2"/>
  </mergeCells>
  <conditionalFormatting sqref="C24:D29">
    <cfRule type="duplicateValues" dxfId="263" priority="454"/>
  </conditionalFormatting>
  <conditionalFormatting sqref="C30:D36">
    <cfRule type="duplicateValues" dxfId="262" priority="453"/>
  </conditionalFormatting>
  <conditionalFormatting sqref="C40:D45">
    <cfRule type="duplicateValues" dxfId="261" priority="452"/>
  </conditionalFormatting>
  <conditionalFormatting sqref="C46:D1048576 C1:D1 C37:D39 C3:D3 C2 C5:D23 C4">
    <cfRule type="duplicateValues" dxfId="260" priority="449"/>
  </conditionalFormatting>
  <conditionalFormatting sqref="K6:AV52">
    <cfRule type="cellIs" dxfId="259" priority="2" operator="lessThan">
      <formula>1</formula>
    </cfRule>
  </conditionalFormatting>
  <conditionalFormatting sqref="AW6:BB52 AW54:AX69">
    <cfRule type="cellIs" dxfId="258" priority="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D5F7F-F4C6-453F-A1B5-C27E1E39916D}">
  <sheetPr codeName="Sheet6">
    <tabColor theme="9"/>
    <pageSetUpPr fitToPage="1"/>
  </sheetPr>
  <dimension ref="A1:AX170"/>
  <sheetViews>
    <sheetView showZeros="0" zoomScale="70" zoomScaleNormal="70" zoomScaleSheetLayoutView="90" workbookViewId="0">
      <pane xSplit="10" topLeftCell="K1" activePane="topRight" state="frozen"/>
      <selection pane="topRight" activeCell="K31" sqref="K31"/>
    </sheetView>
  </sheetViews>
  <sheetFormatPr defaultColWidth="14.44140625" defaultRowHeight="13.8" x14ac:dyDescent="0.25"/>
  <cols>
    <col min="1" max="1" width="3.6640625" style="4" bestFit="1" customWidth="1"/>
    <col min="2" max="2" width="20" style="5" bestFit="1" customWidth="1"/>
    <col min="3" max="3" width="24.44140625" style="5" bestFit="1" customWidth="1"/>
    <col min="4" max="4" width="24.44140625" style="5" customWidth="1"/>
    <col min="5" max="5" width="16.5546875" style="5" bestFit="1" customWidth="1"/>
    <col min="6" max="6" width="11.33203125" style="4" customWidth="1"/>
    <col min="7" max="7" width="4.44140625" style="4" bestFit="1" customWidth="1"/>
    <col min="8" max="8" width="8.88671875" style="4" bestFit="1" customWidth="1"/>
    <col min="9" max="9" width="8.44140625" style="6" bestFit="1" customWidth="1"/>
    <col min="10" max="10" width="11" style="2" bestFit="1" customWidth="1"/>
    <col min="11" max="43" width="14.44140625" style="4"/>
    <col min="44" max="44" width="15.6640625" style="4" customWidth="1"/>
    <col min="45" max="16384" width="14.44140625" style="4"/>
  </cols>
  <sheetData>
    <row r="1" spans="1:50" s="3" customFormat="1" ht="13.95" customHeight="1" x14ac:dyDescent="0.25">
      <c r="A1" s="813" t="s">
        <v>167</v>
      </c>
      <c r="B1" s="814" t="s">
        <v>1</v>
      </c>
      <c r="C1" s="814" t="s">
        <v>168</v>
      </c>
      <c r="D1" s="814" t="s">
        <v>74</v>
      </c>
      <c r="E1" s="814" t="s">
        <v>3</v>
      </c>
      <c r="F1" s="814" t="s">
        <v>4</v>
      </c>
      <c r="G1" s="800" t="s">
        <v>5</v>
      </c>
      <c r="H1" s="801" t="s">
        <v>6</v>
      </c>
      <c r="I1" s="803" t="s">
        <v>7</v>
      </c>
      <c r="J1" s="804" t="s">
        <v>8</v>
      </c>
      <c r="K1" s="532" t="s">
        <v>75</v>
      </c>
      <c r="L1" s="807" t="s">
        <v>504</v>
      </c>
      <c r="M1" s="808"/>
      <c r="N1" s="532" t="s">
        <v>47</v>
      </c>
      <c r="O1" s="532" t="s">
        <v>45</v>
      </c>
      <c r="P1" s="532" t="s">
        <v>1112</v>
      </c>
      <c r="Q1" s="807" t="s">
        <v>50</v>
      </c>
      <c r="R1" s="808"/>
      <c r="S1" s="807" t="s">
        <v>76</v>
      </c>
      <c r="T1" s="808"/>
      <c r="U1" s="532" t="s">
        <v>77</v>
      </c>
      <c r="V1" s="532" t="s">
        <v>53</v>
      </c>
      <c r="W1" s="532" t="s">
        <v>78</v>
      </c>
      <c r="X1" s="532" t="s">
        <v>79</v>
      </c>
      <c r="Y1" s="807" t="s">
        <v>52</v>
      </c>
      <c r="Z1" s="808"/>
      <c r="AA1" s="532" t="s">
        <v>80</v>
      </c>
      <c r="AB1" s="807" t="s">
        <v>81</v>
      </c>
      <c r="AC1" s="808"/>
      <c r="AD1" s="532" t="s">
        <v>82</v>
      </c>
      <c r="AE1" s="807" t="s">
        <v>83</v>
      </c>
      <c r="AF1" s="808"/>
      <c r="AG1" s="532" t="s">
        <v>9</v>
      </c>
      <c r="AH1" s="807" t="s">
        <v>62</v>
      </c>
      <c r="AI1" s="808"/>
      <c r="AJ1" s="532" t="s">
        <v>84</v>
      </c>
      <c r="AK1" s="532" t="s">
        <v>69</v>
      </c>
      <c r="AL1" s="532" t="s">
        <v>71</v>
      </c>
      <c r="AM1" s="532" t="s">
        <v>70</v>
      </c>
      <c r="AN1" s="532" t="s">
        <v>85</v>
      </c>
      <c r="AO1" s="807" t="s">
        <v>86</v>
      </c>
      <c r="AP1" s="808"/>
      <c r="AQ1" s="532" t="s">
        <v>60</v>
      </c>
      <c r="AR1" s="553" t="s">
        <v>87</v>
      </c>
      <c r="AS1" s="553" t="s">
        <v>88</v>
      </c>
      <c r="AT1" s="553" t="s">
        <v>89</v>
      </c>
      <c r="AU1" s="553" t="s">
        <v>56</v>
      </c>
      <c r="AV1" s="553" t="s">
        <v>917</v>
      </c>
      <c r="AW1" s="553" t="s">
        <v>918</v>
      </c>
      <c r="AX1" s="553"/>
    </row>
    <row r="2" spans="1:50" s="3" customFormat="1" ht="13.95" customHeight="1" x14ac:dyDescent="0.25">
      <c r="A2" s="813"/>
      <c r="B2" s="815"/>
      <c r="C2" s="815"/>
      <c r="D2" s="815"/>
      <c r="E2" s="815"/>
      <c r="F2" s="815"/>
      <c r="G2" s="800"/>
      <c r="H2" s="802"/>
      <c r="I2" s="800"/>
      <c r="J2" s="805"/>
      <c r="K2" s="533"/>
      <c r="L2" s="809"/>
      <c r="M2" s="810"/>
      <c r="N2" s="533"/>
      <c r="O2" s="533"/>
      <c r="P2" s="533"/>
      <c r="Q2" s="809"/>
      <c r="R2" s="810"/>
      <c r="S2" s="809"/>
      <c r="T2" s="810"/>
      <c r="U2" s="533"/>
      <c r="V2" s="533"/>
      <c r="W2" s="533"/>
      <c r="X2" s="533"/>
      <c r="Y2" s="809"/>
      <c r="Z2" s="810"/>
      <c r="AA2" s="533"/>
      <c r="AB2" s="809"/>
      <c r="AC2" s="810"/>
      <c r="AD2" s="533"/>
      <c r="AE2" s="809"/>
      <c r="AF2" s="810"/>
      <c r="AG2" s="533"/>
      <c r="AH2" s="809"/>
      <c r="AI2" s="810"/>
      <c r="AJ2" s="533"/>
      <c r="AK2" s="533"/>
      <c r="AL2" s="533"/>
      <c r="AM2" s="533"/>
      <c r="AN2" s="533"/>
      <c r="AO2" s="809"/>
      <c r="AP2" s="810"/>
      <c r="AQ2" s="533"/>
      <c r="AR2" s="559"/>
      <c r="AS2" s="560"/>
      <c r="AT2" s="560"/>
      <c r="AU2" s="553"/>
      <c r="AV2" s="553"/>
      <c r="AW2" s="553"/>
      <c r="AX2" s="553"/>
    </row>
    <row r="3" spans="1:50" s="3" customFormat="1" ht="15.6" customHeight="1" x14ac:dyDescent="0.25">
      <c r="A3" s="813"/>
      <c r="B3" s="815" t="s">
        <v>30</v>
      </c>
      <c r="C3" s="815" t="s">
        <v>31</v>
      </c>
      <c r="D3" s="815" t="s">
        <v>90</v>
      </c>
      <c r="E3" s="815" t="s">
        <v>32</v>
      </c>
      <c r="F3" s="815" t="s">
        <v>33</v>
      </c>
      <c r="G3" s="800" t="s">
        <v>34</v>
      </c>
      <c r="H3" s="802" t="s">
        <v>35</v>
      </c>
      <c r="I3" s="800" t="s">
        <v>36</v>
      </c>
      <c r="J3" s="805" t="s">
        <v>37</v>
      </c>
      <c r="K3" s="531">
        <v>45305</v>
      </c>
      <c r="L3" s="811">
        <v>45340</v>
      </c>
      <c r="M3" s="812"/>
      <c r="N3" s="531">
        <v>45346</v>
      </c>
      <c r="O3" s="531">
        <v>45347</v>
      </c>
      <c r="P3" s="531">
        <v>45348</v>
      </c>
      <c r="Q3" s="811">
        <v>45361</v>
      </c>
      <c r="R3" s="812"/>
      <c r="S3" s="811">
        <v>45367</v>
      </c>
      <c r="T3" s="812"/>
      <c r="U3" s="531">
        <v>45368</v>
      </c>
      <c r="V3" s="531">
        <v>45383</v>
      </c>
      <c r="W3" s="531">
        <v>45388</v>
      </c>
      <c r="X3" s="531">
        <v>45395</v>
      </c>
      <c r="Y3" s="811">
        <v>45403</v>
      </c>
      <c r="Z3" s="812"/>
      <c r="AA3" s="531">
        <v>45417</v>
      </c>
      <c r="AB3" s="811">
        <v>45423</v>
      </c>
      <c r="AC3" s="812"/>
      <c r="AD3" s="531">
        <v>45459</v>
      </c>
      <c r="AE3" s="811">
        <v>45473</v>
      </c>
      <c r="AF3" s="812"/>
      <c r="AG3" s="531">
        <v>45480</v>
      </c>
      <c r="AH3" s="811">
        <v>45494</v>
      </c>
      <c r="AI3" s="812"/>
      <c r="AJ3" s="531">
        <v>45515</v>
      </c>
      <c r="AK3" s="531">
        <v>45536</v>
      </c>
      <c r="AL3" s="531">
        <v>45542</v>
      </c>
      <c r="AM3" s="531">
        <v>45550</v>
      </c>
      <c r="AN3" s="531">
        <v>45563</v>
      </c>
      <c r="AO3" s="811">
        <v>45563</v>
      </c>
      <c r="AP3" s="812"/>
      <c r="AQ3" s="531">
        <v>45565</v>
      </c>
      <c r="AR3" s="557">
        <v>45575</v>
      </c>
      <c r="AS3" s="557">
        <v>45591</v>
      </c>
      <c r="AT3" s="557">
        <v>45599</v>
      </c>
      <c r="AU3" s="806" t="s">
        <v>91</v>
      </c>
      <c r="AV3" s="806"/>
      <c r="AW3" s="806"/>
      <c r="AX3" s="553"/>
    </row>
    <row r="4" spans="1:50" s="2" customFormat="1" ht="15.6" customHeight="1" x14ac:dyDescent="0.25">
      <c r="A4" s="813"/>
      <c r="B4" s="815" t="s">
        <v>30</v>
      </c>
      <c r="C4" s="815"/>
      <c r="D4" s="815"/>
      <c r="E4" s="815"/>
      <c r="F4" s="815"/>
      <c r="G4" s="800"/>
      <c r="H4" s="802"/>
      <c r="I4" s="800"/>
      <c r="J4" s="805"/>
      <c r="K4" s="532"/>
      <c r="L4" s="807"/>
      <c r="M4" s="808"/>
      <c r="N4" s="532"/>
      <c r="O4" s="532"/>
      <c r="P4" s="532"/>
      <c r="Q4" s="807"/>
      <c r="R4" s="808"/>
      <c r="S4" s="807"/>
      <c r="T4" s="808"/>
      <c r="U4" s="532"/>
      <c r="V4" s="532"/>
      <c r="W4" s="532"/>
      <c r="X4" s="532"/>
      <c r="Y4" s="807"/>
      <c r="Z4" s="808"/>
      <c r="AA4" s="532"/>
      <c r="AB4" s="807"/>
      <c r="AC4" s="808"/>
      <c r="AD4" s="532"/>
      <c r="AE4" s="807"/>
      <c r="AF4" s="808"/>
      <c r="AG4" s="532"/>
      <c r="AH4" s="807"/>
      <c r="AI4" s="808"/>
      <c r="AJ4" s="532"/>
      <c r="AK4" s="532"/>
      <c r="AL4" s="532"/>
      <c r="AM4" s="532"/>
      <c r="AN4" s="532"/>
      <c r="AO4" s="807"/>
      <c r="AP4" s="808"/>
      <c r="AQ4" s="532"/>
      <c r="AR4" s="555"/>
      <c r="AS4" s="555"/>
      <c r="AT4" s="555"/>
      <c r="AU4" s="555"/>
      <c r="AV4" s="555"/>
      <c r="AW4" s="555"/>
      <c r="AX4" s="555"/>
    </row>
    <row r="5" spans="1:50" s="2" customFormat="1" ht="16.2" thickBot="1" x14ac:dyDescent="0.3">
      <c r="A5" s="813"/>
      <c r="B5" s="93"/>
      <c r="C5" s="93"/>
      <c r="D5" s="93"/>
      <c r="E5" s="93"/>
      <c r="F5" s="332"/>
      <c r="G5" s="331" t="s">
        <v>34</v>
      </c>
      <c r="H5" s="112" t="s">
        <v>38</v>
      </c>
      <c r="I5" s="113" t="s">
        <v>36</v>
      </c>
      <c r="J5" s="114" t="s">
        <v>39</v>
      </c>
      <c r="K5" s="578" t="s">
        <v>532</v>
      </c>
      <c r="L5" s="614" t="s">
        <v>779</v>
      </c>
      <c r="M5" s="339" t="s">
        <v>532</v>
      </c>
      <c r="N5" s="339" t="s">
        <v>532</v>
      </c>
      <c r="O5" s="339" t="s">
        <v>532</v>
      </c>
      <c r="P5" s="339" t="s">
        <v>532</v>
      </c>
      <c r="Q5" s="339" t="s">
        <v>779</v>
      </c>
      <c r="R5" s="339" t="s">
        <v>780</v>
      </c>
      <c r="S5" s="339" t="s">
        <v>779</v>
      </c>
      <c r="T5" s="339" t="s">
        <v>532</v>
      </c>
      <c r="U5" s="339" t="s">
        <v>532</v>
      </c>
      <c r="V5" s="339" t="s">
        <v>532</v>
      </c>
      <c r="W5" s="339" t="s">
        <v>532</v>
      </c>
      <c r="X5" s="339" t="s">
        <v>532</v>
      </c>
      <c r="Y5" s="339" t="s">
        <v>779</v>
      </c>
      <c r="Z5" s="339" t="s">
        <v>780</v>
      </c>
      <c r="AA5" s="339" t="s">
        <v>532</v>
      </c>
      <c r="AB5" s="579" t="s">
        <v>779</v>
      </c>
      <c r="AC5" s="579" t="s">
        <v>532</v>
      </c>
      <c r="AD5" s="339" t="s">
        <v>532</v>
      </c>
      <c r="AE5" s="580" t="s">
        <v>532</v>
      </c>
      <c r="AF5" s="580" t="s">
        <v>780</v>
      </c>
      <c r="AG5" s="339" t="s">
        <v>532</v>
      </c>
      <c r="AH5" s="339" t="s">
        <v>779</v>
      </c>
      <c r="AI5" s="339" t="s">
        <v>780</v>
      </c>
      <c r="AJ5" s="339" t="s">
        <v>532</v>
      </c>
      <c r="AK5" s="339" t="s">
        <v>532</v>
      </c>
      <c r="AL5" s="339" t="s">
        <v>532</v>
      </c>
      <c r="AM5" s="339" t="s">
        <v>532</v>
      </c>
      <c r="AN5" s="339" t="s">
        <v>532</v>
      </c>
      <c r="AO5" s="339" t="s">
        <v>532</v>
      </c>
      <c r="AP5" s="339" t="s">
        <v>780</v>
      </c>
      <c r="AQ5" s="339" t="s">
        <v>532</v>
      </c>
      <c r="AR5" s="339" t="s">
        <v>532</v>
      </c>
      <c r="AS5" s="339" t="s">
        <v>532</v>
      </c>
      <c r="AT5" s="339" t="s">
        <v>532</v>
      </c>
      <c r="AU5" s="339" t="s">
        <v>532</v>
      </c>
      <c r="AV5" s="339" t="s">
        <v>532</v>
      </c>
      <c r="AW5" s="614" t="s">
        <v>532</v>
      </c>
      <c r="AX5" s="555"/>
    </row>
    <row r="6" spans="1:50" s="3" customFormat="1" x14ac:dyDescent="0.25">
      <c r="A6" s="813"/>
      <c r="B6" s="707" t="s">
        <v>141</v>
      </c>
      <c r="C6" s="708" t="s">
        <v>142</v>
      </c>
      <c r="D6" s="708"/>
      <c r="E6" s="708" t="s">
        <v>143</v>
      </c>
      <c r="F6" s="709">
        <v>45408</v>
      </c>
      <c r="G6" s="710">
        <v>24</v>
      </c>
      <c r="H6" s="725">
        <f t="shared" ref="H6:H23" si="0">COUNTIF(K6:AZ6,"&gt;0")</f>
        <v>8</v>
      </c>
      <c r="I6" s="723">
        <f t="shared" ref="I6:I23" si="1">SUM(K6:BG6)</f>
        <v>60</v>
      </c>
      <c r="J6" s="722">
        <f>RANK(I6,$I$6:$I$108)</f>
        <v>1</v>
      </c>
      <c r="K6" s="103">
        <f>_xlfn.IFNA(VLOOKUP(CONCATENATE($K$5,$B6,$C6),'ESP1'!$A$6:$M$500,13,FALSE),0)</f>
        <v>0</v>
      </c>
      <c r="L6" s="103">
        <f>_xlfn.IFNA(VLOOKUP(CONCATENATE($L$5,$B6,$C6),CAPE!$A$6:$M$500,13,FALSE),0)</f>
        <v>0</v>
      </c>
      <c r="M6" s="103">
        <f>_xlfn.IFNA(VLOOKUP(CONCATENATE($M$5,$B6,$C6),[1]CAPE!$A$6:$M$500,13,FALSE),0)</f>
        <v>0</v>
      </c>
      <c r="N6" s="103">
        <f>_xlfn.IFNA(VLOOKUP(CONCATENATE($N$5,$B6,$C6),'SER1'!$A$6:$M$500,13,FALSE),0)</f>
        <v>0</v>
      </c>
      <c r="O6" s="103">
        <f>_xlfn.IFNA(VLOOKUP(CONCATENATE($O$5,$B6,$C6),'MUR1'!$A$6:$M$500,13,FALSE),0)</f>
        <v>0</v>
      </c>
      <c r="P6" s="103">
        <f>_xlfn.IFNA(VLOOKUP(CONCATENATE($P$5,$B6,$C6),BAL!$A$6:$M$500,13,FALSE),0)</f>
        <v>6</v>
      </c>
      <c r="Q6" s="103">
        <f>_xlfn.IFNA(VLOOKUP(CONCATENATE($Q$5,$B6,$C6),'OG1'!$A$6:$M$500,13,FALSE),0)</f>
        <v>0</v>
      </c>
      <c r="R6" s="103">
        <f>_xlfn.IFNA(VLOOKUP(CONCATENATE($R$5,$B6,$C6),'OG1'!$A$6:$M$500,13,FALSE),0)</f>
        <v>4</v>
      </c>
      <c r="S6" s="103">
        <f>_xlfn.IFNA(VLOOKUP(CONCATENATE($S$5,$B6,$C6),'DRY1'!$A$6:$M$500,13,FALSE),0)</f>
        <v>0</v>
      </c>
      <c r="T6" s="103">
        <f>_xlfn.IFNA(VLOOKUP(CONCATENATE($T$5,$B6,$C6),'DRY1'!$A$6:$M$500,13,FALSE),0)</f>
        <v>0</v>
      </c>
      <c r="U6" s="103">
        <f>_xlfn.IFNA(VLOOKUP(CONCATENATE($U$5,$B6,$C6),'HOR1'!$A$6:$M$100,13,FALSE),0)</f>
        <v>7</v>
      </c>
      <c r="V6" s="103">
        <f>_xlfn.IFNA(VLOOKUP(CONCATENATE($V$5,$B6,$C6),'SER2'!$A$6:$M$534,13,FALSE),0)</f>
        <v>0</v>
      </c>
      <c r="W6" s="103">
        <f>_xlfn.IFNA(VLOOKUP(CONCATENATE($W$5,$B6,$C6),[3]DAR1!$A$6:$M$500,13,FALSE),0)</f>
        <v>0</v>
      </c>
      <c r="X6" s="103">
        <f>_xlfn.IFNA(VLOOKUP(CONCATENATE($X$5,$B6,$C6),BEV!$A$6:$M$500,13,FALSE),0)</f>
        <v>7</v>
      </c>
      <c r="Y6" s="103">
        <f>_xlfn.IFNA(VLOOKUP(CONCATENATE($Y$5,$B6,$C6),'OG2'!$A$6:$M$500,13,FALSE),0)</f>
        <v>0</v>
      </c>
      <c r="Z6" s="103">
        <f>_xlfn.IFNA(VLOOKUP(CONCATENATE($Z$5,$B6,$C6),'OG2'!$A$6:$M$500,13,FALSE),0)</f>
        <v>7</v>
      </c>
      <c r="AA6" s="103">
        <f>_xlfn.IFNA(VLOOKUP(CONCATENATE($AA$5,$B6,$C6),'LOG1'!$A$6:$M$500,13,FALSE),0)</f>
        <v>0</v>
      </c>
      <c r="AB6" s="103">
        <f>_xlfn.IFNA(VLOOKUP(CONCATENATE($AB$5,$B6,$C6),'DRY2'!$A$6:$M$500,13,FALSE),0)</f>
        <v>0</v>
      </c>
      <c r="AC6" s="103">
        <f>_xlfn.IFNA(VLOOKUP(CONCATENATE($AC$5,$B6,$C6),'DRY2'!$A$6:$M$500,13,FALSE),0)</f>
        <v>0</v>
      </c>
      <c r="AD6" s="103">
        <f>_xlfn.IFNA(VLOOKUP(CONCATENATE($AD$5,$B6,$C6),'CAP2'!$A$6:$M$500,13,FALSE),0)</f>
        <v>0</v>
      </c>
      <c r="AE6" s="103">
        <f>_xlfn.IFNA(VLOOKUP(CONCATENATE($AE$5,$B6,$C6),'ESP2'!$A$6:$M$500,13,FALSE),0)</f>
        <v>0</v>
      </c>
      <c r="AF6" s="103">
        <f>_xlfn.IFNA(VLOOKUP(CONCATENATE($AF$5,$B6,$C6),'ESP2'!$A$6:$M$500,13,FALSE),0)</f>
        <v>0</v>
      </c>
      <c r="AG6" s="103">
        <f>_xlfn.IFNA(VLOOKUP(CONCATENATE($AG$5,$B6,$C6),MR!$A$6:$M$468,13,FALSE),0)</f>
        <v>0</v>
      </c>
      <c r="AH6" s="103">
        <f>_xlfn.IFNA(VLOOKUP(CONCATENATE($AH$5,$B6,$C6),'OG3'!$A$6:$M$500,13,FALSE),0)</f>
        <v>0</v>
      </c>
      <c r="AI6" s="103">
        <f>_xlfn.IFNA(VLOOKUP(CONCATENATE($AI$5,$B6,$C6),'OG3'!$A$6:$M$500,13,FALSE),0)</f>
        <v>5</v>
      </c>
      <c r="AJ6" s="103">
        <f>_xlfn.IFNA(VLOOKUP(CONCATENATE($AJ$5,$B6,$C6),WEST!$A$6:$M$500,13,FALSE),0)</f>
        <v>0</v>
      </c>
      <c r="AK6" s="103">
        <f>_xlfn.IFNA(VLOOKUP(CONCATENATE($AK$5,$B6,$C6),'SER3'!$A$6:$M$500,13,FALSE),0)</f>
        <v>0</v>
      </c>
      <c r="AL6" s="103">
        <f>_xlfn.IFNA(VLOOKUP(CONCATENATE($AL$5,$B6,$C6),[4]DARD2!$A$6:$M$500,13,FALSE),0)</f>
        <v>0</v>
      </c>
      <c r="AM6" s="103">
        <f>_xlfn.IFNA(VLOOKUP(CONCATENATE($AM$5,$B6,$C6),'MUR2'!$A$6:$M$500,13,FALSE),0)</f>
        <v>0</v>
      </c>
      <c r="AN6" s="103">
        <f>_xlfn.IFNA(VLOOKUP(CONCATENATE($AN$5,$B6,$C6),RAS!$A$7:$M$501,13,FALSE),0)</f>
        <v>0</v>
      </c>
      <c r="AO6" s="103">
        <f>_xlfn.IFNA(VLOOKUP(CONCATENATE($AO$5,$B6,$C6),'ESP3'!$A$6:$M$500,13,FALSE),0)</f>
        <v>0</v>
      </c>
      <c r="AP6" s="103">
        <f>_xlfn.IFNA(VLOOKUP(CONCATENATE($AP$5,$B6,$C6),'ESP3'!$A$6:$M$500,13,FALSE),0)</f>
        <v>0</v>
      </c>
      <c r="AQ6" s="103">
        <f>_xlfn.IFNA(VLOOKUP(CONCATENATE($AQ$5,$B6,$C6),FEST!$A$6:$M$500,13,FALSE),0)</f>
        <v>0</v>
      </c>
      <c r="AR6" s="103">
        <f>_xlfn.IFNA(VLOOKUP(CONCATENATE($AR$5,$B6,$C6),[5]HOR2!$A$6:$M$500,13,FALSE),0)</f>
        <v>0</v>
      </c>
      <c r="AS6" s="102">
        <f>_xlfn.IFNA(VLOOKUP(CONCATENATE($AS$5,$B6,$C6),[6]GIDG!$A$6:$M$500,13,FALSE),0)</f>
        <v>0</v>
      </c>
      <c r="AT6" s="402">
        <f>_xlfn.IFNA(VLOOKUP(CONCATENATE($AT$5,$B6,$C6),[7]cap3!$A$6:$M$500,13,FALSE),0)</f>
        <v>0</v>
      </c>
      <c r="AU6" s="567">
        <f>_xlfn.IFNA(VLOOKUP(CONCATENATE($AU$5,$B6,$C6),SC!$A$6:$M$500,13,FALSE),0)</f>
        <v>0</v>
      </c>
      <c r="AV6" s="103">
        <f>_xlfn.IFNA(VLOOKUP(CONCATENATE($AV$5,$B6,$C6),SCSAT!$A$6:$M$528,13,FALSE),0)</f>
        <v>10</v>
      </c>
      <c r="AW6" s="103">
        <f>_xlfn.IFNA(VLOOKUP(CONCATENATE($AW$5,$B6,$C6),SCSUN!$A$6:$M$500,13,FALSE),0)</f>
        <v>14</v>
      </c>
      <c r="AX6" s="553"/>
    </row>
    <row r="7" spans="1:50" s="3" customFormat="1" x14ac:dyDescent="0.25">
      <c r="A7" s="813"/>
      <c r="B7" s="713" t="s">
        <v>180</v>
      </c>
      <c r="C7" s="727" t="s">
        <v>181</v>
      </c>
      <c r="D7" s="728"/>
      <c r="E7" s="714" t="s">
        <v>162</v>
      </c>
      <c r="F7" s="715">
        <v>45382</v>
      </c>
      <c r="G7" s="724">
        <v>21</v>
      </c>
      <c r="H7" s="717">
        <f t="shared" si="0"/>
        <v>3</v>
      </c>
      <c r="I7" s="718">
        <f t="shared" si="1"/>
        <v>26</v>
      </c>
      <c r="J7" s="719">
        <f>RANK(I7,$I$6:$I$108)</f>
        <v>2</v>
      </c>
      <c r="K7" s="103">
        <f>_xlfn.IFNA(VLOOKUP(CONCATENATE($K$5,$B7,$C7),'ESP1'!$A$6:$M$500,13,FALSE),0)</f>
        <v>0</v>
      </c>
      <c r="L7" s="103">
        <f>_xlfn.IFNA(VLOOKUP(CONCATENATE($L$5,$B7,$C7),CAPE!$A$6:$M$500,13,FALSE),0)</f>
        <v>0</v>
      </c>
      <c r="M7" s="103">
        <f>_xlfn.IFNA(VLOOKUP(CONCATENATE($M$5,$B7,$C7),[1]CAPE!$A$6:$M$500,13,FALSE),0)</f>
        <v>0</v>
      </c>
      <c r="N7" s="103">
        <f>_xlfn.IFNA(VLOOKUP(CONCATENATE($N$5,$B7,$C7),'SER1'!$A$6:$M$500,13,FALSE),0)</f>
        <v>0</v>
      </c>
      <c r="O7" s="103">
        <f>_xlfn.IFNA(VLOOKUP(CONCATENATE($O$5,$B7,$C7),'MUR1'!$A$6:$M$500,13,FALSE),0)</f>
        <v>0</v>
      </c>
      <c r="P7" s="103">
        <f>_xlfn.IFNA(VLOOKUP(CONCATENATE($P$5,$B7,$C7),BAL!$A$6:$M$500,13,FALSE),0)</f>
        <v>0</v>
      </c>
      <c r="Q7" s="103">
        <f>_xlfn.IFNA(VLOOKUP(CONCATENATE($Q$5,$B7,$C7),'OG1'!$A$6:$M$500,13,FALSE),0)</f>
        <v>0</v>
      </c>
      <c r="R7" s="103">
        <f>_xlfn.IFNA(VLOOKUP(CONCATENATE($R$5,$B7,$C7),'OG1'!$A$6:$M$500,13,FALSE),0)</f>
        <v>0</v>
      </c>
      <c r="S7" s="103">
        <f>_xlfn.IFNA(VLOOKUP(CONCATENATE($S$5,$B7,$C7),'DRY1'!$A$6:$M$500,13,FALSE),0)</f>
        <v>0</v>
      </c>
      <c r="T7" s="103">
        <f>_xlfn.IFNA(VLOOKUP(CONCATENATE($T$5,$B7,$C7),'DRY1'!$A$6:$M$500,13,FALSE),0)</f>
        <v>0</v>
      </c>
      <c r="U7" s="103">
        <f>_xlfn.IFNA(VLOOKUP(CONCATENATE($U$5,$B7,$C7),'HOR1'!$A$6:$M$100,13,FALSE),0)</f>
        <v>0</v>
      </c>
      <c r="V7" s="103">
        <f>_xlfn.IFNA(VLOOKUP(CONCATENATE($V$5,$B7,$C7),'SER2'!$A$6:$M$534,13,FALSE),0)</f>
        <v>0</v>
      </c>
      <c r="W7" s="103">
        <f>_xlfn.IFNA(VLOOKUP(CONCATENATE($W$5,$B7,$C7),[3]DAR1!$A$6:$M$500,13,FALSE),0)</f>
        <v>0</v>
      </c>
      <c r="X7" s="103">
        <f>_xlfn.IFNA(VLOOKUP(CONCATENATE($X$5,$B7,$C7),BEV!$A$6:$M$500,13,FALSE),0)</f>
        <v>0</v>
      </c>
      <c r="Y7" s="103">
        <f>_xlfn.IFNA(VLOOKUP(CONCATENATE($Y$5,$B7,$C7),'OG2'!$A$6:$M$500,13,FALSE),0)</f>
        <v>0</v>
      </c>
      <c r="Z7" s="103">
        <f>_xlfn.IFNA(VLOOKUP(CONCATENATE($Z$5,$B7,$C7),'OG2'!$A$6:$M$500,13,FALSE),0)</f>
        <v>0</v>
      </c>
      <c r="AA7" s="330">
        <f>_xlfn.IFNA(VLOOKUP(CONCATENATE($AA$5,$B7,$C7),'LOG1'!$A$6:$M$500,13,FALSE),0)</f>
        <v>0</v>
      </c>
      <c r="AB7" s="103">
        <f>_xlfn.IFNA(VLOOKUP(CONCATENATE($AB$5,$B7,$C7),'DRY2'!$A$6:$M$500,13,FALSE),0)</f>
        <v>0</v>
      </c>
      <c r="AC7" s="103">
        <f>_xlfn.IFNA(VLOOKUP(CONCATENATE($AC$5,$B7,$C7),'DRY2'!$A$6:$M$500,13,FALSE),0)</f>
        <v>0</v>
      </c>
      <c r="AD7" s="103">
        <f>_xlfn.IFNA(VLOOKUP(CONCATENATE($AD$5,$B7,$C7),'CAP2'!$A$6:$M$500,13,FALSE),0)</f>
        <v>0</v>
      </c>
      <c r="AE7" s="103">
        <f>_xlfn.IFNA(VLOOKUP(CONCATENATE($AE$5,$B7,$C7),'ESP2'!$A$6:$M$500,13,FALSE),0)</f>
        <v>0</v>
      </c>
      <c r="AF7" s="103">
        <f>_xlfn.IFNA(VLOOKUP(CONCATENATE($AF$5,$B7,$C7),'ESP2'!$A$6:$M$500,13,FALSE),0)</f>
        <v>0</v>
      </c>
      <c r="AG7" s="103">
        <f>_xlfn.IFNA(VLOOKUP(CONCATENATE($AG$5,$B7,$C7),MR!$A$6:$M$468,13,FALSE),0)</f>
        <v>0</v>
      </c>
      <c r="AH7" s="103">
        <f>_xlfn.IFNA(VLOOKUP(CONCATENATE($AH$5,$B7,$C7),'OG3'!$A$6:$M$500,13,FALSE),0)</f>
        <v>0</v>
      </c>
      <c r="AI7" s="103">
        <f>_xlfn.IFNA(VLOOKUP(CONCATENATE($AI$5,$B7,$C7),'OG3'!$A$6:$M$500,13,FALSE),0)</f>
        <v>0</v>
      </c>
      <c r="AJ7" s="103">
        <f>_xlfn.IFNA(VLOOKUP(CONCATENATE($AJ$5,$B7,$C7),WEST!$A$6:$M$500,13,FALSE),0)</f>
        <v>0</v>
      </c>
      <c r="AK7" s="103">
        <f>_xlfn.IFNA(VLOOKUP(CONCATENATE($AK$5,$B7,$C7),'SER3'!$A$6:$M$500,13,FALSE),0)</f>
        <v>0</v>
      </c>
      <c r="AL7" s="103">
        <f>_xlfn.IFNA(VLOOKUP(CONCATENATE($AL$5,$B7,$C7),[4]DARD2!$A$6:$M$500,13,FALSE),0)</f>
        <v>0</v>
      </c>
      <c r="AM7" s="103">
        <f>_xlfn.IFNA(VLOOKUP(CONCATENATE($AM$5,$B7,$C7),'MUR2'!$A$6:$M$500,13,FALSE),0)</f>
        <v>0</v>
      </c>
      <c r="AN7" s="103">
        <f>_xlfn.IFNA(VLOOKUP(CONCATENATE($AN$5,$B7,$C7),RAS!$A$7:$M$501,13,FALSE),0)</f>
        <v>0</v>
      </c>
      <c r="AO7" s="103">
        <f>_xlfn.IFNA(VLOOKUP(CONCATENATE($AO$5,$B7,$C7),'ESP3'!$A$6:$M$500,13,FALSE),0)</f>
        <v>0</v>
      </c>
      <c r="AP7" s="103">
        <f>_xlfn.IFNA(VLOOKUP(CONCATENATE($AP$5,$B7,$C7),'ESP3'!$A$6:$M$500,13,FALSE),0)</f>
        <v>0</v>
      </c>
      <c r="AQ7" s="103">
        <f>_xlfn.IFNA(VLOOKUP(CONCATENATE($AQ$5,$B7,$C7),FEST!$A$6:$M$500,13,FALSE),0)</f>
        <v>0</v>
      </c>
      <c r="AR7" s="103">
        <f>_xlfn.IFNA(VLOOKUP(CONCATENATE($AR$5,$B7,$C7),[5]HOR2!$A$6:$M$500,13,FALSE),0)</f>
        <v>0</v>
      </c>
      <c r="AS7" s="103">
        <f>_xlfn.IFNA(VLOOKUP(CONCATENATE($AS$5,$B7,$C7),[6]GIDG!$A$6:$M$500,13,FALSE),0)</f>
        <v>0</v>
      </c>
      <c r="AT7" s="103">
        <f>_xlfn.IFNA(VLOOKUP(CONCATENATE($AT$5,$B7,$C7),[7]cap3!$A$6:$M$500,13,FALSE),0)</f>
        <v>0</v>
      </c>
      <c r="AU7" s="567">
        <f>_xlfn.IFNA(VLOOKUP(CONCATENATE($AU$5,$B7,$C7),SC!$A$6:$M$500,13,FALSE),0)</f>
        <v>2</v>
      </c>
      <c r="AV7" s="103">
        <f>_xlfn.IFNA(VLOOKUP(CONCATENATE($AV$5,$B7,$C7),SCSAT!$A$6:$M$528,13,FALSE),0)</f>
        <v>12</v>
      </c>
      <c r="AW7" s="103">
        <f>_xlfn.IFNA(VLOOKUP(CONCATENATE($AW$5,$B7,$C7),SCSUN!$A$6:$M$500,13,FALSE),0)</f>
        <v>12</v>
      </c>
      <c r="AX7" s="553"/>
    </row>
    <row r="8" spans="1:50" s="3" customFormat="1" x14ac:dyDescent="0.25">
      <c r="A8" s="813"/>
      <c r="B8" s="713" t="s">
        <v>182</v>
      </c>
      <c r="C8" s="720" t="s">
        <v>183</v>
      </c>
      <c r="D8" s="720"/>
      <c r="E8" s="720" t="s">
        <v>184</v>
      </c>
      <c r="F8" s="721">
        <v>45412</v>
      </c>
      <c r="G8" s="726">
        <v>23</v>
      </c>
      <c r="H8" s="717">
        <f t="shared" si="0"/>
        <v>3</v>
      </c>
      <c r="I8" s="718">
        <f t="shared" si="1"/>
        <v>19</v>
      </c>
      <c r="J8" s="719">
        <f>RANK(I8,$I$6:$I$108)</f>
        <v>3</v>
      </c>
      <c r="K8" s="103">
        <f>_xlfn.IFNA(VLOOKUP(CONCATENATE($K$5,$B8,$C8),'ESP1'!$A$6:$M$500,13,FALSE),0)</f>
        <v>0</v>
      </c>
      <c r="L8" s="103">
        <f>_xlfn.IFNA(VLOOKUP(CONCATENATE($L$5,$B8,$C8),CAPE!$A$6:$M$500,13,FALSE),0)</f>
        <v>0</v>
      </c>
      <c r="M8" s="103">
        <f>_xlfn.IFNA(VLOOKUP(CONCATENATE($M$5,$B8,$C8),[1]CAPE!$A$6:$M$500,13,FALSE),0)</f>
        <v>0</v>
      </c>
      <c r="N8" s="103">
        <f>_xlfn.IFNA(VLOOKUP(CONCATENATE($N$5,$B8,$C8),'SER1'!$A$6:$M$500,13,FALSE),0)</f>
        <v>0</v>
      </c>
      <c r="O8" s="103">
        <f>_xlfn.IFNA(VLOOKUP(CONCATENATE($O$5,$B8,$C8),'MUR1'!$A$6:$M$500,13,FALSE),0)</f>
        <v>0</v>
      </c>
      <c r="P8" s="103">
        <f>_xlfn.IFNA(VLOOKUP(CONCATENATE($P$5,$B8,$C8),BAL!$A$6:$M$500,13,FALSE),0)</f>
        <v>0</v>
      </c>
      <c r="Q8" s="103">
        <f>_xlfn.IFNA(VLOOKUP(CONCATENATE($Q$5,$B8,$C8),'OG1'!$A$6:$M$500,13,FALSE),0)</f>
        <v>5</v>
      </c>
      <c r="R8" s="103">
        <f>_xlfn.IFNA(VLOOKUP(CONCATENATE($R$5,$B8,$C8),'OG1'!$A$6:$M$500,13,FALSE),0)</f>
        <v>0</v>
      </c>
      <c r="S8" s="103">
        <f>_xlfn.IFNA(VLOOKUP(CONCATENATE($S$5,$B8,$C8),'DRY1'!$A$6:$M$500,13,FALSE),0)</f>
        <v>0</v>
      </c>
      <c r="T8" s="103">
        <f>_xlfn.IFNA(VLOOKUP(CONCATENATE($T$5,$B8,$C8),'DRY1'!$A$6:$M$500,13,FALSE),0)</f>
        <v>0</v>
      </c>
      <c r="U8" s="103">
        <f>_xlfn.IFNA(VLOOKUP(CONCATENATE($U$5,$B8,$C8),'HOR1'!$A$6:$M$100,13,FALSE),0)</f>
        <v>0</v>
      </c>
      <c r="V8" s="103">
        <f>_xlfn.IFNA(VLOOKUP(CONCATENATE($V$5,$B8,$C8),'SER2'!$A$6:$M$534,13,FALSE),0)</f>
        <v>0</v>
      </c>
      <c r="W8" s="103">
        <f>_xlfn.IFNA(VLOOKUP(CONCATENATE($W$5,$B8,$C8),[3]DAR1!$A$6:$M$500,13,FALSE),0)</f>
        <v>0</v>
      </c>
      <c r="X8" s="103">
        <f>_xlfn.IFNA(VLOOKUP(CONCATENATE($X$5,$B8,$C8),BEV!$A$6:$M$500,13,FALSE),0)</f>
        <v>0</v>
      </c>
      <c r="Y8" s="103">
        <f>_xlfn.IFNA(VLOOKUP(CONCATENATE($Y$5,$B8,$C8),'OG2'!$A$6:$M$500,13,FALSE),0)</f>
        <v>7</v>
      </c>
      <c r="Z8" s="103">
        <f>_xlfn.IFNA(VLOOKUP(CONCATENATE($Z$5,$B8,$C8),'OG2'!$A$6:$M$500,13,FALSE),0)</f>
        <v>0</v>
      </c>
      <c r="AA8" s="330">
        <f>_xlfn.IFNA(VLOOKUP(CONCATENATE($AA$5,$B8,$C8),'LOG1'!$A$6:$M$500,13,FALSE),0)</f>
        <v>0</v>
      </c>
      <c r="AB8" s="103">
        <f>_xlfn.IFNA(VLOOKUP(CONCATENATE($AB$5,$B8,$C8),'DRY2'!$A$6:$M$500,13,FALSE),0)</f>
        <v>0</v>
      </c>
      <c r="AC8" s="103">
        <f>_xlfn.IFNA(VLOOKUP(CONCATENATE($AC$5,$B8,$C8),'DRY2'!$A$6:$M$500,13,FALSE),0)</f>
        <v>0</v>
      </c>
      <c r="AD8" s="103">
        <f>_xlfn.IFNA(VLOOKUP(CONCATENATE($AD$5,$B8,$C8),'CAP2'!$A$6:$M$500,13,FALSE),0)</f>
        <v>0</v>
      </c>
      <c r="AE8" s="103">
        <f>_xlfn.IFNA(VLOOKUP(CONCATENATE($AE$5,$B8,$C8),'ESP2'!$A$6:$M$500,13,FALSE),0)</f>
        <v>0</v>
      </c>
      <c r="AF8" s="103">
        <f>_xlfn.IFNA(VLOOKUP(CONCATENATE($AF$5,$B8,$C8),'ESP2'!$A$6:$M$500,13,FALSE),0)</f>
        <v>0</v>
      </c>
      <c r="AG8" s="103">
        <f>_xlfn.IFNA(VLOOKUP(CONCATENATE($AG$5,$B8,$C8),MR!$A$6:$M$468,13,FALSE),0)</f>
        <v>0</v>
      </c>
      <c r="AH8" s="103">
        <f>_xlfn.IFNA(VLOOKUP(CONCATENATE($AH$5,$B8,$C8),'OG3'!$A$6:$M$500,13,FALSE),0)</f>
        <v>7</v>
      </c>
      <c r="AI8" s="103">
        <f>_xlfn.IFNA(VLOOKUP(CONCATENATE($AI$5,$B8,$C8),'OG3'!$A$6:$M$500,13,FALSE),0)</f>
        <v>0</v>
      </c>
      <c r="AJ8" s="103">
        <f>_xlfn.IFNA(VLOOKUP(CONCATENATE($AJ$5,$B8,$C8),WEST!$A$6:$M$500,13,FALSE),0)</f>
        <v>0</v>
      </c>
      <c r="AK8" s="103">
        <f>_xlfn.IFNA(VLOOKUP(CONCATENATE($AK$5,$B8,$C8),'SER3'!$A$6:$M$500,13,FALSE),0)</f>
        <v>0</v>
      </c>
      <c r="AL8" s="103">
        <f>_xlfn.IFNA(VLOOKUP(CONCATENATE($AL$5,$B8,$C8),[4]DARD2!$A$6:$M$500,13,FALSE),0)</f>
        <v>0</v>
      </c>
      <c r="AM8" s="103">
        <f>_xlfn.IFNA(VLOOKUP(CONCATENATE($AM$5,$B8,$C8),'MUR2'!$A$6:$M$500,13,FALSE),0)</f>
        <v>0</v>
      </c>
      <c r="AN8" s="103">
        <f>_xlfn.IFNA(VLOOKUP(CONCATENATE($AN$5,$B8,$C8),RAS!$A$7:$M$501,13,FALSE),0)</f>
        <v>0</v>
      </c>
      <c r="AO8" s="103">
        <f>_xlfn.IFNA(VLOOKUP(CONCATENATE($AO$5,$B8,$C8),'ESP3'!$A$6:$M$500,13,FALSE),0)</f>
        <v>0</v>
      </c>
      <c r="AP8" s="103">
        <f>_xlfn.IFNA(VLOOKUP(CONCATENATE($AP$5,$B8,$C8),'ESP3'!$A$6:$M$500,13,FALSE),0)</f>
        <v>0</v>
      </c>
      <c r="AQ8" s="103">
        <f>_xlfn.IFNA(VLOOKUP(CONCATENATE($AQ$5,$B8,$C8),FEST!$A$6:$M$500,13,FALSE),0)</f>
        <v>0</v>
      </c>
      <c r="AR8" s="103">
        <f>_xlfn.IFNA(VLOOKUP(CONCATENATE($AR$5,$B8,$C8),[5]HOR2!$A$6:$M$500,13,FALSE),0)</f>
        <v>0</v>
      </c>
      <c r="AS8" s="103">
        <f>_xlfn.IFNA(VLOOKUP(CONCATENATE($AS$5,$B8,$C8),[6]GIDG!$A$6:$M$500,13,FALSE),0)</f>
        <v>0</v>
      </c>
      <c r="AT8" s="103">
        <f>_xlfn.IFNA(VLOOKUP(CONCATENATE($AT$5,$B8,$C8),[7]cap3!$A$6:$M$500,13,FALSE),0)</f>
        <v>0</v>
      </c>
      <c r="AU8" s="567">
        <f>_xlfn.IFNA(VLOOKUP(CONCATENATE($AU$5,$B8,$C8),SC!$A$6:$M$500,13,FALSE),0)</f>
        <v>0</v>
      </c>
      <c r="AV8" s="103">
        <f>_xlfn.IFNA(VLOOKUP(CONCATENATE($AV$5,$B8,$C8),SCSAT!$A$6:$M$528,13,FALSE),0)</f>
        <v>0</v>
      </c>
      <c r="AW8" s="103">
        <f>_xlfn.IFNA(VLOOKUP(CONCATENATE($AW$5,$B8,$C8),SCSUN!$A$6:$M$500,13,FALSE),0)</f>
        <v>0</v>
      </c>
      <c r="AX8" s="553"/>
    </row>
    <row r="9" spans="1:50" s="3" customFormat="1" x14ac:dyDescent="0.25">
      <c r="A9" s="813"/>
      <c r="B9" s="713" t="s">
        <v>93</v>
      </c>
      <c r="C9" s="720" t="s">
        <v>137</v>
      </c>
      <c r="D9" s="720"/>
      <c r="E9" s="720" t="s">
        <v>96</v>
      </c>
      <c r="F9" s="721">
        <v>45385</v>
      </c>
      <c r="G9" s="726">
        <v>24</v>
      </c>
      <c r="H9" s="717">
        <f t="shared" si="0"/>
        <v>3</v>
      </c>
      <c r="I9" s="718">
        <f t="shared" si="1"/>
        <v>18</v>
      </c>
      <c r="J9" s="719">
        <f>RANK(I9,$I$6:$I$108)</f>
        <v>4</v>
      </c>
      <c r="K9" s="103">
        <f>_xlfn.IFNA(VLOOKUP(CONCATENATE($K$5,$B9,$C9),'ESP1'!$A$6:$M$500,13,FALSE),0)</f>
        <v>0</v>
      </c>
      <c r="L9" s="103">
        <f>_xlfn.IFNA(VLOOKUP(CONCATENATE($L$5,$B9,$C9),CAPE!$A$6:$M$500,13,FALSE),0)</f>
        <v>0</v>
      </c>
      <c r="M9" s="103">
        <f>_xlfn.IFNA(VLOOKUP(CONCATENATE($M$5,$B9,$C9),[1]CAPE!$A$6:$M$500,13,FALSE),0)</f>
        <v>0</v>
      </c>
      <c r="N9" s="103">
        <f>_xlfn.IFNA(VLOOKUP(CONCATENATE($N$5,$B9,$C9),'SER1'!$A$6:$M$500,13,FALSE),0)</f>
        <v>0</v>
      </c>
      <c r="O9" s="103">
        <f>_xlfn.IFNA(VLOOKUP(CONCATENATE($O$5,$B9,$C9),'MUR1'!$A$6:$M$500,13,FALSE),0)</f>
        <v>0</v>
      </c>
      <c r="P9" s="103">
        <f>_xlfn.IFNA(VLOOKUP(CONCATENATE($P$5,$B9,$C9),BAL!$A$6:$M$500,13,FALSE),0)</f>
        <v>0</v>
      </c>
      <c r="Q9" s="103">
        <f>_xlfn.IFNA(VLOOKUP(CONCATENATE($Q$5,$B9,$C9),'OG1'!$A$6:$M$500,13,FALSE),0)</f>
        <v>0</v>
      </c>
      <c r="R9" s="103">
        <f>_xlfn.IFNA(VLOOKUP(CONCATENATE($R$5,$B9,$C9),'OG1'!$A$6:$M$500,13,FALSE),0)</f>
        <v>0</v>
      </c>
      <c r="S9" s="103">
        <f>_xlfn.IFNA(VLOOKUP(CONCATENATE($S$5,$B9,$C9),'DRY1'!$A$6:$M$500,13,FALSE),0)</f>
        <v>0</v>
      </c>
      <c r="T9" s="103">
        <f>_xlfn.IFNA(VLOOKUP(CONCATENATE($T$5,$B9,$C9),'DRY1'!$A$6:$M$500,13,FALSE),0)</f>
        <v>0</v>
      </c>
      <c r="U9" s="103">
        <f>_xlfn.IFNA(VLOOKUP(CONCATENATE($U$5,$B9,$C9),'HOR1'!$A$6:$M$100,13,FALSE),0)</f>
        <v>0</v>
      </c>
      <c r="V9" s="103">
        <f>_xlfn.IFNA(VLOOKUP(CONCATENATE($V$5,$B9,$C9),'SER2'!$A$6:$M$534,13,FALSE),0)</f>
        <v>6</v>
      </c>
      <c r="W9" s="103">
        <f>_xlfn.IFNA(VLOOKUP(CONCATENATE($W$5,$B9,$C9),[3]DAR1!$A$6:$M$500,13,FALSE),0)</f>
        <v>0</v>
      </c>
      <c r="X9" s="103">
        <f>_xlfn.IFNA(VLOOKUP(CONCATENATE($X$5,$B9,$C9),BEV!$A$6:$M$500,13,FALSE),0)</f>
        <v>0</v>
      </c>
      <c r="Y9" s="103">
        <f>_xlfn.IFNA(VLOOKUP(CONCATENATE($Y$5,$B9,$C9),'OG2'!$A$6:$M$500,13,FALSE),0)</f>
        <v>0</v>
      </c>
      <c r="Z9" s="103">
        <f>_xlfn.IFNA(VLOOKUP(CONCATENATE($Z$5,$B9,$C9),'OG2'!$A$6:$M$500,13,FALSE),0)</f>
        <v>5</v>
      </c>
      <c r="AA9" s="330">
        <f>_xlfn.IFNA(VLOOKUP(CONCATENATE($AA$5,$B9,$C9),'LOG1'!$A$6:$M$500,13,FALSE),0)</f>
        <v>0</v>
      </c>
      <c r="AB9" s="103">
        <f>_xlfn.IFNA(VLOOKUP(CONCATENATE($AB$5,$B9,$C9),'DRY2'!$A$6:$M$500,13,FALSE),0)</f>
        <v>0</v>
      </c>
      <c r="AC9" s="103">
        <f>_xlfn.IFNA(VLOOKUP(CONCATENATE($AC$5,$B9,$C9),'DRY2'!$A$6:$M$500,13,FALSE),0)</f>
        <v>0</v>
      </c>
      <c r="AD9" s="103">
        <f>_xlfn.IFNA(VLOOKUP(CONCATENATE($AD$5,$B9,$C9),'CAP2'!$A$6:$M$500,13,FALSE),0)</f>
        <v>0</v>
      </c>
      <c r="AE9" s="103">
        <f>_xlfn.IFNA(VLOOKUP(CONCATENATE($AE$5,$B9,$C9),'ESP2'!$A$6:$M$500,13,FALSE),0)</f>
        <v>0</v>
      </c>
      <c r="AF9" s="103">
        <f>_xlfn.IFNA(VLOOKUP(CONCATENATE($AF$5,$B9,$C9),'ESP2'!$A$6:$M$500,13,FALSE),0)</f>
        <v>0</v>
      </c>
      <c r="AG9" s="103">
        <f>_xlfn.IFNA(VLOOKUP(CONCATENATE($AG$5,$B9,$C9),MR!$A$6:$M$468,13,FALSE),0)</f>
        <v>0</v>
      </c>
      <c r="AH9" s="103">
        <f>_xlfn.IFNA(VLOOKUP(CONCATENATE($AH$5,$B9,$C9),'OG3'!$A$6:$M$500,13,FALSE),0)</f>
        <v>0</v>
      </c>
      <c r="AI9" s="103">
        <f>_xlfn.IFNA(VLOOKUP(CONCATENATE($AI$5,$B9,$C9),'OG3'!$A$6:$M$500,13,FALSE),0)</f>
        <v>7</v>
      </c>
      <c r="AJ9" s="103">
        <f>_xlfn.IFNA(VLOOKUP(CONCATENATE($AJ$5,$B9,$C9),WEST!$A$6:$M$500,13,FALSE),0)</f>
        <v>0</v>
      </c>
      <c r="AK9" s="103">
        <f>_xlfn.IFNA(VLOOKUP(CONCATENATE($AK$5,$B9,$C9),'SER3'!$A$6:$M$500,13,FALSE),0)</f>
        <v>0</v>
      </c>
      <c r="AL9" s="103">
        <f>_xlfn.IFNA(VLOOKUP(CONCATENATE($AL$5,$B9,$C9),[4]DARD2!$A$6:$M$500,13,FALSE),0)</f>
        <v>0</v>
      </c>
      <c r="AM9" s="103">
        <f>_xlfn.IFNA(VLOOKUP(CONCATENATE($AM$5,$B9,$C9),'MUR2'!$A$6:$M$500,13,FALSE),0)</f>
        <v>0</v>
      </c>
      <c r="AN9" s="103">
        <f>_xlfn.IFNA(VLOOKUP(CONCATENATE($AN$5,$B9,$C9),RAS!$A$7:$M$501,13,FALSE),0)</f>
        <v>0</v>
      </c>
      <c r="AO9" s="103">
        <f>_xlfn.IFNA(VLOOKUP(CONCATENATE($AO$5,$B9,$C9),'ESP3'!$A$6:$M$500,13,FALSE),0)</f>
        <v>0</v>
      </c>
      <c r="AP9" s="103">
        <f>_xlfn.IFNA(VLOOKUP(CONCATENATE($AP$5,$B9,$C9),'ESP3'!$A$6:$M$500,13,FALSE),0)</f>
        <v>0</v>
      </c>
      <c r="AQ9" s="103">
        <f>_xlfn.IFNA(VLOOKUP(CONCATENATE($AQ$5,$B9,$C9),FEST!$A$6:$M$500,13,FALSE),0)</f>
        <v>0</v>
      </c>
      <c r="AR9" s="103">
        <f>_xlfn.IFNA(VLOOKUP(CONCATENATE($AR$5,$B9,$C9),[5]HOR2!$A$6:$M$500,13,FALSE),0)</f>
        <v>0</v>
      </c>
      <c r="AS9" s="103">
        <f>_xlfn.IFNA(VLOOKUP(CONCATENATE($AS$5,$B9,$C9),[6]GIDG!$A$6:$M$500,13,FALSE),0)</f>
        <v>0</v>
      </c>
      <c r="AT9" s="103">
        <f>_xlfn.IFNA(VLOOKUP(CONCATENATE($AT$5,$B9,$C9),[7]cap3!$A$6:$M$500,13,FALSE),0)</f>
        <v>0</v>
      </c>
      <c r="AU9" s="567">
        <f>_xlfn.IFNA(VLOOKUP(CONCATENATE($AU$5,$B9,$C9),SC!$A$6:$M$500,13,FALSE),0)</f>
        <v>0</v>
      </c>
      <c r="AV9" s="103">
        <f>_xlfn.IFNA(VLOOKUP(CONCATENATE($AV$5,$B9,$C9),SCSAT!$A$6:$M$528,13,FALSE),0)</f>
        <v>0</v>
      </c>
      <c r="AW9" s="103">
        <f>_xlfn.IFNA(VLOOKUP(CONCATENATE($AW$5,$B9,$C9),SCSUN!$A$6:$M$500,13,FALSE),0)</f>
        <v>0</v>
      </c>
      <c r="AX9" s="553"/>
    </row>
    <row r="10" spans="1:50" s="3" customFormat="1" x14ac:dyDescent="0.25">
      <c r="A10" s="813"/>
      <c r="B10" s="713" t="s">
        <v>894</v>
      </c>
      <c r="C10" s="720" t="s">
        <v>910</v>
      </c>
      <c r="D10" s="720" t="s">
        <v>910</v>
      </c>
      <c r="E10" s="720" t="s">
        <v>146</v>
      </c>
      <c r="F10" s="721">
        <v>45532</v>
      </c>
      <c r="G10" s="726">
        <v>18</v>
      </c>
      <c r="H10" s="717">
        <f t="shared" si="0"/>
        <v>3</v>
      </c>
      <c r="I10" s="718">
        <f t="shared" si="1"/>
        <v>12</v>
      </c>
      <c r="J10" s="719">
        <f>RANK(I10,$I$6:$I$108)</f>
        <v>5</v>
      </c>
      <c r="K10" s="103">
        <f>_xlfn.IFNA(VLOOKUP(CONCATENATE($K$5,$B10,$C10),'ESP1'!$A$6:$M$500,13,FALSE),0)</f>
        <v>0</v>
      </c>
      <c r="L10" s="103">
        <f>_xlfn.IFNA(VLOOKUP(CONCATENATE($L$5,$B10,$C10),CAPE!$A$6:$M$500,13,FALSE),0)</f>
        <v>0</v>
      </c>
      <c r="M10" s="103">
        <f>_xlfn.IFNA(VLOOKUP(CONCATENATE($M$5,$B10,$C10),[1]CAPE!$A$6:$M$500,13,FALSE),0)</f>
        <v>0</v>
      </c>
      <c r="N10" s="103">
        <f>_xlfn.IFNA(VLOOKUP(CONCATENATE($N$5,$B10,$C10),'SER1'!$A$6:$M$500,13,FALSE),0)</f>
        <v>0</v>
      </c>
      <c r="O10" s="103">
        <f>_xlfn.IFNA(VLOOKUP(CONCATENATE($O$5,$B10,$C10),'MUR1'!$A$6:$M$500,13,FALSE),0)</f>
        <v>0</v>
      </c>
      <c r="P10" s="103">
        <f>_xlfn.IFNA(VLOOKUP(CONCATENATE($P$5,$B10,$C10),BAL!$A$6:$M$500,13,FALSE),0)</f>
        <v>0</v>
      </c>
      <c r="Q10" s="103">
        <f>_xlfn.IFNA(VLOOKUP(CONCATENATE($Q$5,$B10,$C10),'OG1'!$A$6:$M$500,13,FALSE),0)</f>
        <v>0</v>
      </c>
      <c r="R10" s="103">
        <f>_xlfn.IFNA(VLOOKUP(CONCATENATE($R$5,$B10,$C10),'OG1'!$A$6:$M$500,13,FALSE),0)</f>
        <v>0</v>
      </c>
      <c r="S10" s="103">
        <f>_xlfn.IFNA(VLOOKUP(CONCATENATE($S$5,$B10,$C10),'DRY1'!$A$6:$M$500,13,FALSE),0)</f>
        <v>0</v>
      </c>
      <c r="T10" s="103">
        <f>_xlfn.IFNA(VLOOKUP(CONCATENATE($T$5,$B10,$C10),'DRY1'!$A$6:$M$500,13,FALSE),0)</f>
        <v>0</v>
      </c>
      <c r="U10" s="103">
        <f>_xlfn.IFNA(VLOOKUP(CONCATENATE($U$5,$B10,$C10),'HOR1'!$A$6:$M$100,13,FALSE),0)</f>
        <v>0</v>
      </c>
      <c r="V10" s="103">
        <f>_xlfn.IFNA(VLOOKUP(CONCATENATE($V$5,$B10,$C10),'SER2'!$A$6:$M$534,13,FALSE),0)</f>
        <v>0</v>
      </c>
      <c r="W10" s="103">
        <f>_xlfn.IFNA(VLOOKUP(CONCATENATE($W$5,$B10,$C10),[3]DAR1!$A$6:$M$500,13,FALSE),0)</f>
        <v>0</v>
      </c>
      <c r="X10" s="103">
        <f>_xlfn.IFNA(VLOOKUP(CONCATENATE($X$5,$B10,$C10),BEV!$A$6:$M$500,13,FALSE),0)</f>
        <v>0</v>
      </c>
      <c r="Y10" s="103">
        <f>_xlfn.IFNA(VLOOKUP(CONCATENATE($Y$5,$B10,$C10),'OG2'!$A$6:$M$500,13,FALSE),0)</f>
        <v>0</v>
      </c>
      <c r="Z10" s="103">
        <f>_xlfn.IFNA(VLOOKUP(CONCATENATE($Z$5,$B10,$C10),'OG2'!$A$6:$M$500,13,FALSE),0)</f>
        <v>0</v>
      </c>
      <c r="AA10" s="330">
        <f>_xlfn.IFNA(VLOOKUP(CONCATENATE($AA$5,$B10,$C10),'LOG1'!$A$6:$M$500,13,FALSE),0)</f>
        <v>0</v>
      </c>
      <c r="AB10" s="103">
        <f>_xlfn.IFNA(VLOOKUP(CONCATENATE($AB$5,$B10,$C10),'DRY2'!$A$6:$M$500,13,FALSE),0)</f>
        <v>0</v>
      </c>
      <c r="AC10" s="103">
        <f>_xlfn.IFNA(VLOOKUP(CONCATENATE($AC$5,$B10,$C10),'DRY2'!$A$6:$M$500,13,FALSE),0)</f>
        <v>0</v>
      </c>
      <c r="AD10" s="103">
        <f>_xlfn.IFNA(VLOOKUP(CONCATENATE($AD$5,$B10,$C10),'CAP2'!$A$6:$M$500,13,FALSE),0)</f>
        <v>0</v>
      </c>
      <c r="AE10" s="103">
        <f>_xlfn.IFNA(VLOOKUP(CONCATENATE($AE$5,$B10,$C10),'ESP2'!$A$6:$M$500,13,FALSE),0)</f>
        <v>0</v>
      </c>
      <c r="AF10" s="103">
        <f>_xlfn.IFNA(VLOOKUP(CONCATENATE($AF$5,$B10,$C10),'ESP2'!$A$6:$M$500,13,FALSE),0)</f>
        <v>0</v>
      </c>
      <c r="AG10" s="103">
        <f>_xlfn.IFNA(VLOOKUP(CONCATENATE($AG$5,$B10,$C10),MR!$A$6:$M$468,13,FALSE),0)</f>
        <v>0</v>
      </c>
      <c r="AH10" s="103">
        <f>_xlfn.IFNA(VLOOKUP(CONCATENATE($AH$5,$B10,$C10),'OG3'!$A$6:$M$500,13,FALSE),0)</f>
        <v>0</v>
      </c>
      <c r="AI10" s="103">
        <f>_xlfn.IFNA(VLOOKUP(CONCATENATE($AI$5,$B10,$C10),'OG3'!$A$6:$M$500,13,FALSE),0)</f>
        <v>0</v>
      </c>
      <c r="AJ10" s="103">
        <f>_xlfn.IFNA(VLOOKUP(CONCATENATE($AJ$5,$B10,$C10),WEST!$A$6:$M$500,13,FALSE),0)</f>
        <v>0</v>
      </c>
      <c r="AK10" s="103">
        <f>_xlfn.IFNA(VLOOKUP(CONCATENATE($AK$5,$B10,$C10),'SER3'!$A$6:$M$500,13,FALSE),0)</f>
        <v>0</v>
      </c>
      <c r="AL10" s="103">
        <f>_xlfn.IFNA(VLOOKUP(CONCATENATE($AL$5,$B10,$C10),[4]DARD2!$A$6:$M$500,13,FALSE),0)</f>
        <v>0</v>
      </c>
      <c r="AM10" s="103">
        <f>_xlfn.IFNA(VLOOKUP(CONCATENATE($AM$5,$B10,$C10),'MUR2'!$A$6:$M$500,13,FALSE),0)</f>
        <v>0</v>
      </c>
      <c r="AN10" s="103">
        <f>_xlfn.IFNA(VLOOKUP(CONCATENATE($AN$5,$B10,$C10),RAS!$A$7:$M$501,13,FALSE),0)</f>
        <v>0</v>
      </c>
      <c r="AO10" s="103">
        <f>_xlfn.IFNA(VLOOKUP(CONCATENATE($AO$5,$B10,$C10),'ESP3'!$A$6:$M$500,13,FALSE),0)</f>
        <v>0</v>
      </c>
      <c r="AP10" s="103">
        <f>_xlfn.IFNA(VLOOKUP(CONCATENATE($AP$5,$B10,$C10),'ESP3'!$A$6:$M$500,13,FALSE),0)</f>
        <v>0</v>
      </c>
      <c r="AQ10" s="103">
        <f>_xlfn.IFNA(VLOOKUP(CONCATENATE($AQ$5,$B10,$C10),FEST!$A$6:$M$500,13,FALSE),0)</f>
        <v>0</v>
      </c>
      <c r="AR10" s="103">
        <f>_xlfn.IFNA(VLOOKUP(CONCATENATE($AR$5,$B10,$C10),[5]HOR2!$A$6:$M$500,13,FALSE),0)</f>
        <v>0</v>
      </c>
      <c r="AS10" s="103">
        <f>_xlfn.IFNA(VLOOKUP(CONCATENATE($AS$5,$B10,$C10),[6]GIDG!$A$6:$M$500,13,FALSE),0)</f>
        <v>0</v>
      </c>
      <c r="AT10" s="103">
        <f>_xlfn.IFNA(VLOOKUP(CONCATENATE($AT$5,$B10,$C10),[7]cap3!$A$6:$M$500,13,FALSE),0)</f>
        <v>0</v>
      </c>
      <c r="AU10" s="567">
        <f>_xlfn.IFNA(VLOOKUP(CONCATENATE($AU$5,$B10,$C10),SC!$A$6:$M$500,13,FALSE),0)</f>
        <v>2</v>
      </c>
      <c r="AV10" s="103">
        <f>_xlfn.IFNA(VLOOKUP(CONCATENATE($AV$5,$B10,$C10),SCSAT!$A$6:$M$528,13,FALSE),0)</f>
        <v>4</v>
      </c>
      <c r="AW10" s="103">
        <f>_xlfn.IFNA(VLOOKUP(CONCATENATE($AW$5,$B10,$C10),SCSUN!$A$6:$M$500,13,FALSE),0)</f>
        <v>6</v>
      </c>
      <c r="AX10" s="553"/>
    </row>
    <row r="11" spans="1:50" s="3" customFormat="1" x14ac:dyDescent="0.25">
      <c r="A11" s="813"/>
      <c r="B11" s="713" t="s">
        <v>131</v>
      </c>
      <c r="C11" s="720" t="s">
        <v>132</v>
      </c>
      <c r="D11" s="720" t="s">
        <v>132</v>
      </c>
      <c r="E11" s="720" t="s">
        <v>133</v>
      </c>
      <c r="F11" s="721">
        <v>45366</v>
      </c>
      <c r="G11" s="726">
        <v>17</v>
      </c>
      <c r="H11" s="717">
        <f t="shared" si="0"/>
        <v>3</v>
      </c>
      <c r="I11" s="718">
        <f t="shared" si="1"/>
        <v>6</v>
      </c>
      <c r="J11" s="719">
        <v>6</v>
      </c>
      <c r="K11" s="103">
        <f>_xlfn.IFNA(VLOOKUP(CONCATENATE($K$5,$B11,$C11),'ESP1'!$A$6:$M$500,13,FALSE),0)</f>
        <v>0</v>
      </c>
      <c r="L11" s="103">
        <f>_xlfn.IFNA(VLOOKUP(CONCATENATE($L$5,$B11,$C11),CAPE!$A$6:$M$500,13,FALSE),0)</f>
        <v>0</v>
      </c>
      <c r="M11" s="103">
        <f>_xlfn.IFNA(VLOOKUP(CONCATENATE($M$5,$B11,$C11),[1]CAPE!$A$6:$M$500,13,FALSE),0)</f>
        <v>0</v>
      </c>
      <c r="N11" s="103">
        <f>_xlfn.IFNA(VLOOKUP(CONCATENATE($N$5,$B11,$C11),'SER1'!$A$6:$M$500,13,FALSE),0)</f>
        <v>0</v>
      </c>
      <c r="O11" s="103">
        <f>_xlfn.IFNA(VLOOKUP(CONCATENATE($O$5,$B11,$C11),'MUR1'!$A$6:$M$500,13,FALSE),0)</f>
        <v>0</v>
      </c>
      <c r="P11" s="103">
        <f>_xlfn.IFNA(VLOOKUP(CONCATENATE($P$5,$B11,$C11),BAL!$A$6:$M$500,13,FALSE),0)</f>
        <v>0</v>
      </c>
      <c r="Q11" s="103">
        <f>_xlfn.IFNA(VLOOKUP(CONCATENATE($Q$5,$B11,$C11),'OG1'!$A$6:$M$500,13,FALSE),0)</f>
        <v>0</v>
      </c>
      <c r="R11" s="103">
        <f>_xlfn.IFNA(VLOOKUP(CONCATENATE($R$5,$B11,$C11),'OG1'!$A$6:$M$500,13,FALSE),0)</f>
        <v>0</v>
      </c>
      <c r="S11" s="103">
        <f>_xlfn.IFNA(VLOOKUP(CONCATENATE($S$5,$B11,$C11),'DRY1'!$A$6:$M$500,13,FALSE),0)</f>
        <v>0</v>
      </c>
      <c r="T11" s="103">
        <f>_xlfn.IFNA(VLOOKUP(CONCATENATE($T$5,$B11,$C11),'DRY1'!$A$6:$M$500,13,FALSE),0)</f>
        <v>0</v>
      </c>
      <c r="U11" s="103">
        <f>_xlfn.IFNA(VLOOKUP(CONCATENATE($U$5,$B11,$C11),'HOR1'!$A$6:$M$100,13,FALSE),0)</f>
        <v>0</v>
      </c>
      <c r="V11" s="103">
        <f>_xlfn.IFNA(VLOOKUP(CONCATENATE($V$5,$B11,$C11),'SER2'!$A$6:$M$534,13,FALSE),0)</f>
        <v>0</v>
      </c>
      <c r="W11" s="103">
        <f>_xlfn.IFNA(VLOOKUP(CONCATENATE($W$5,$B11,$C11),[3]DAR1!$A$6:$M$500,13,FALSE),0)</f>
        <v>0</v>
      </c>
      <c r="X11" s="103">
        <f>_xlfn.IFNA(VLOOKUP(CONCATENATE($X$5,$B11,$C11),BEV!$A$6:$M$500,13,FALSE),0)</f>
        <v>0</v>
      </c>
      <c r="Y11" s="103">
        <f>_xlfn.IFNA(VLOOKUP(CONCATENATE($Y$5,$B11,$C11),'OG2'!$A$6:$M$500,13,FALSE),0)</f>
        <v>0</v>
      </c>
      <c r="Z11" s="103">
        <f>_xlfn.IFNA(VLOOKUP(CONCATENATE($Z$5,$B11,$C11),'OG2'!$A$6:$M$500,13,FALSE),0)</f>
        <v>0</v>
      </c>
      <c r="AA11" s="330">
        <f>_xlfn.IFNA(VLOOKUP(CONCATENATE($AA$5,$B11,$C11),'LOG1'!$A$6:$M$500,13,FALSE),0)</f>
        <v>0</v>
      </c>
      <c r="AB11" s="103">
        <f>_xlfn.IFNA(VLOOKUP(CONCATENATE($AB$5,$B11,$C11),'DRY2'!$A$6:$M$500,13,FALSE),0)</f>
        <v>0</v>
      </c>
      <c r="AC11" s="103">
        <f>_xlfn.IFNA(VLOOKUP(CONCATENATE($AC$5,$B11,$C11),'DRY2'!$A$6:$M$500,13,FALSE),0)</f>
        <v>0</v>
      </c>
      <c r="AD11" s="103">
        <f>_xlfn.IFNA(VLOOKUP(CONCATENATE($AD$5,$B11,$C11),'CAP2'!$A$6:$M$500,13,FALSE),0)</f>
        <v>0</v>
      </c>
      <c r="AE11" s="103">
        <f>_xlfn.IFNA(VLOOKUP(CONCATENATE($AE$5,$B11,$C11),'ESP2'!$A$6:$M$500,13,FALSE),0)</f>
        <v>0</v>
      </c>
      <c r="AF11" s="103">
        <f>_xlfn.IFNA(VLOOKUP(CONCATENATE($AF$5,$B11,$C11),'ESP2'!$A$6:$M$500,13,FALSE),0)</f>
        <v>0</v>
      </c>
      <c r="AG11" s="103">
        <f>_xlfn.IFNA(VLOOKUP(CONCATENATE($AG$5,$B11,$C11),MR!$A$6:$M$468,13,FALSE),0)</f>
        <v>0</v>
      </c>
      <c r="AH11" s="103">
        <f>_xlfn.IFNA(VLOOKUP(CONCATENATE($AH$5,$B11,$C11),'OG3'!$A$6:$M$500,13,FALSE),0)</f>
        <v>0</v>
      </c>
      <c r="AI11" s="103">
        <f>_xlfn.IFNA(VLOOKUP(CONCATENATE($AI$5,$B11,$C11),'OG3'!$A$6:$M$500,13,FALSE),0)</f>
        <v>0</v>
      </c>
      <c r="AJ11" s="103">
        <f>_xlfn.IFNA(VLOOKUP(CONCATENATE($AJ$5,$B11,$C11),WEST!$A$6:$M$500,13,FALSE),0)</f>
        <v>0</v>
      </c>
      <c r="AK11" s="103">
        <f>_xlfn.IFNA(VLOOKUP(CONCATENATE($AK$5,$B11,$C11),'SER3'!$A$6:$M$500,13,FALSE),0)</f>
        <v>0</v>
      </c>
      <c r="AL11" s="103">
        <f>_xlfn.IFNA(VLOOKUP(CONCATENATE($AL$5,$B11,$C11),[4]DARD2!$A$6:$M$500,13,FALSE),0)</f>
        <v>0</v>
      </c>
      <c r="AM11" s="103">
        <f>_xlfn.IFNA(VLOOKUP(CONCATENATE($AM$5,$B11,$C11),'MUR2'!$A$6:$M$500,13,FALSE),0)</f>
        <v>0</v>
      </c>
      <c r="AN11" s="103">
        <f>_xlfn.IFNA(VLOOKUP(CONCATENATE($AN$5,$B11,$C11),RAS!$A$7:$M$501,13,FALSE),0)</f>
        <v>0</v>
      </c>
      <c r="AO11" s="103">
        <f>_xlfn.IFNA(VLOOKUP(CONCATENATE($AO$5,$B11,$C11),'ESP3'!$A$6:$M$500,13,FALSE),0)</f>
        <v>0</v>
      </c>
      <c r="AP11" s="103">
        <f>_xlfn.IFNA(VLOOKUP(CONCATENATE($AP$5,$B11,$C11),'ESP3'!$A$6:$M$500,13,FALSE),0)</f>
        <v>0</v>
      </c>
      <c r="AQ11" s="103">
        <f>_xlfn.IFNA(VLOOKUP(CONCATENATE($AQ$5,$B11,$C11),FEST!$A$6:$M$500,13,FALSE),0)</f>
        <v>0</v>
      </c>
      <c r="AR11" s="103">
        <f>_xlfn.IFNA(VLOOKUP(CONCATENATE($AR$5,$B11,$C11),[5]HOR2!$A$6:$M$500,13,FALSE),0)</f>
        <v>0</v>
      </c>
      <c r="AS11" s="103">
        <f>_xlfn.IFNA(VLOOKUP(CONCATENATE($AS$5,$B11,$C11),[6]GIDG!$A$6:$M$500,13,FALSE),0)</f>
        <v>0</v>
      </c>
      <c r="AT11" s="103">
        <f>_xlfn.IFNA(VLOOKUP(CONCATENATE($AT$5,$B11,$C11),[7]cap3!$A$6:$M$500,13,FALSE),0)</f>
        <v>0</v>
      </c>
      <c r="AU11" s="567">
        <f>_xlfn.IFNA(VLOOKUP(CONCATENATE($AU$5,$B11,$C11),SC!$A$6:$M$500,13,FALSE),0)</f>
        <v>2</v>
      </c>
      <c r="AV11" s="103">
        <f>_xlfn.IFNA(VLOOKUP(CONCATENATE($AV$5,$B11,$C11),SCSAT!$A$6:$M$528,13,FALSE),0)</f>
        <v>2</v>
      </c>
      <c r="AW11" s="103">
        <f>_xlfn.IFNA(VLOOKUP(CONCATENATE($AW$5,$B11,$C11),SCSUN!$A$6:$M$500,13,FALSE),0)</f>
        <v>2</v>
      </c>
      <c r="AX11" s="553"/>
    </row>
    <row r="12" spans="1:50" x14ac:dyDescent="0.25">
      <c r="A12" s="813"/>
      <c r="B12" s="97" t="s">
        <v>1552</v>
      </c>
      <c r="C12" s="104" t="s">
        <v>172</v>
      </c>
      <c r="D12" s="104"/>
      <c r="E12" s="104" t="s">
        <v>99</v>
      </c>
      <c r="F12" s="105">
        <v>45366</v>
      </c>
      <c r="G12" s="300">
        <v>20</v>
      </c>
      <c r="H12" s="99">
        <f t="shared" si="0"/>
        <v>1</v>
      </c>
      <c r="I12" s="100">
        <f t="shared" si="1"/>
        <v>7</v>
      </c>
      <c r="J12" s="101">
        <v>7</v>
      </c>
      <c r="K12" s="103">
        <f>_xlfn.IFNA(VLOOKUP(CONCATENATE($K$5,$B12,$C12),'ESP1'!$A$6:$M$500,13,FALSE),0)</f>
        <v>0</v>
      </c>
      <c r="L12" s="103">
        <f>_xlfn.IFNA(VLOOKUP(CONCATENATE($L$5,$B12,$C12),CAPE!$A$6:$M$500,13,FALSE),0)</f>
        <v>0</v>
      </c>
      <c r="M12" s="103">
        <f>_xlfn.IFNA(VLOOKUP(CONCATENATE($M$5,$B12,$C12),[1]CAPE!$A$6:$M$500,13,FALSE),0)</f>
        <v>0</v>
      </c>
      <c r="N12" s="103">
        <f>_xlfn.IFNA(VLOOKUP(CONCATENATE($N$5,$B12,$C12),'SER1'!$A$6:$M$500,13,FALSE),0)</f>
        <v>0</v>
      </c>
      <c r="O12" s="103">
        <f>_xlfn.IFNA(VLOOKUP(CONCATENATE($O$5,$B12,$C12),'MUR1'!$A$6:$M$500,13,FALSE),0)</f>
        <v>0</v>
      </c>
      <c r="P12" s="103">
        <f>_xlfn.IFNA(VLOOKUP(CONCATENATE($P$5,$B12,$C12),BAL!$A$6:$M$500,13,FALSE),0)</f>
        <v>0</v>
      </c>
      <c r="Q12" s="103">
        <f>_xlfn.IFNA(VLOOKUP(CONCATENATE($Q$5,$B12,$C12),'OG1'!$A$6:$M$500,13,FALSE),0)</f>
        <v>0</v>
      </c>
      <c r="R12" s="103">
        <f>_xlfn.IFNA(VLOOKUP(CONCATENATE($R$5,$B12,$C12),'OG1'!$A$6:$M$500,13,FALSE),0)</f>
        <v>0</v>
      </c>
      <c r="S12" s="103">
        <f>_xlfn.IFNA(VLOOKUP(CONCATENATE($S$5,$B12,$C12),'DRY1'!$A$6:$M$500,13,FALSE),0)</f>
        <v>0</v>
      </c>
      <c r="T12" s="103">
        <f>_xlfn.IFNA(VLOOKUP(CONCATENATE($T$5,$B12,$C12),'DRY1'!$A$6:$M$500,13,FALSE),0)</f>
        <v>0</v>
      </c>
      <c r="U12" s="103">
        <f>_xlfn.IFNA(VLOOKUP(CONCATENATE($U$5,$B12,$C12),'HOR1'!$A$6:$M$100,13,FALSE),0)</f>
        <v>0</v>
      </c>
      <c r="V12" s="103">
        <f>_xlfn.IFNA(VLOOKUP(CONCATENATE($V$5,$B12,$C12),'SER2'!$A$6:$M$534,13,FALSE),0)</f>
        <v>0</v>
      </c>
      <c r="W12" s="103">
        <f>_xlfn.IFNA(VLOOKUP(CONCATENATE($W$5,$B12,$C12),[3]DAR1!$A$6:$M$500,13,FALSE),0)</f>
        <v>0</v>
      </c>
      <c r="X12" s="103">
        <f>_xlfn.IFNA(VLOOKUP(CONCATENATE($X$5,$B12,$C12),BEV!$A$6:$M$500,13,FALSE),0)</f>
        <v>0</v>
      </c>
      <c r="Y12" s="103">
        <f>_xlfn.IFNA(VLOOKUP(CONCATENATE($Y$5,$B12,$C12),'OG2'!$A$6:$M$500,13,FALSE),0)</f>
        <v>0</v>
      </c>
      <c r="Z12" s="103">
        <f>_xlfn.IFNA(VLOOKUP(CONCATENATE($Z$5,$B12,$C12),'OG2'!$A$6:$M$500,13,FALSE),0)</f>
        <v>0</v>
      </c>
      <c r="AA12" s="330">
        <f>_xlfn.IFNA(VLOOKUP(CONCATENATE($AA$5,$B12,$C12),'LOG1'!$A$6:$M$500,13,FALSE),0)</f>
        <v>0</v>
      </c>
      <c r="AB12" s="103">
        <f>_xlfn.IFNA(VLOOKUP(CONCATENATE($AB$5,$B12,$C12),'DRY2'!$A$6:$M$500,13,FALSE),0)</f>
        <v>0</v>
      </c>
      <c r="AC12" s="103">
        <f>_xlfn.IFNA(VLOOKUP(CONCATENATE($AC$5,$B12,$C12),'DRY2'!$A$6:$M$500,13,FALSE),0)</f>
        <v>0</v>
      </c>
      <c r="AD12" s="103">
        <f>_xlfn.IFNA(VLOOKUP(CONCATENATE($AD$5,$B12,$C12),'CAP2'!$A$6:$M$500,13,FALSE),0)</f>
        <v>0</v>
      </c>
      <c r="AE12" s="103">
        <f>_xlfn.IFNA(VLOOKUP(CONCATENATE($AE$5,$B12,$C12),'ESP2'!$A$6:$M$500,13,FALSE),0)</f>
        <v>0</v>
      </c>
      <c r="AF12" s="103">
        <f>_xlfn.IFNA(VLOOKUP(CONCATENATE($AF$5,$B12,$C12),'ESP2'!$A$6:$M$500,13,FALSE),0)</f>
        <v>0</v>
      </c>
      <c r="AG12" s="103">
        <f>_xlfn.IFNA(VLOOKUP(CONCATENATE($AG$5,$B12,$C12),MR!$A$6:$M$468,13,FALSE),0)</f>
        <v>0</v>
      </c>
      <c r="AH12" s="103">
        <f>_xlfn.IFNA(VLOOKUP(CONCATENATE($AH$5,$B12,$C12),'OG3'!$A$6:$M$500,13,FALSE),0)</f>
        <v>0</v>
      </c>
      <c r="AI12" s="103">
        <f>_xlfn.IFNA(VLOOKUP(CONCATENATE($AI$5,$B12,$C12),'OG3'!$A$6:$M$500,13,FALSE),0)</f>
        <v>0</v>
      </c>
      <c r="AJ12" s="103">
        <f>_xlfn.IFNA(VLOOKUP(CONCATENATE($AJ$5,$B12,$C12),WEST!$A$6:$M$500,13,FALSE),0)</f>
        <v>0</v>
      </c>
      <c r="AK12" s="103">
        <f>_xlfn.IFNA(VLOOKUP(CONCATENATE($AK$5,$B12,$C12),'SER3'!$A$6:$M$500,13,FALSE),0)</f>
        <v>0</v>
      </c>
      <c r="AL12" s="103">
        <f>_xlfn.IFNA(VLOOKUP(CONCATENATE($AL$5,$B12,$C12),[4]DARD2!$A$6:$M$500,13,FALSE),0)</f>
        <v>0</v>
      </c>
      <c r="AM12" s="103">
        <f>_xlfn.IFNA(VLOOKUP(CONCATENATE($AM$5,$B12,$C12),'MUR2'!$A$6:$M$500,13,FALSE),0)</f>
        <v>0</v>
      </c>
      <c r="AN12" s="103">
        <f>_xlfn.IFNA(VLOOKUP(CONCATENATE($AN$5,$B12,$C12),RAS!$A$7:$M$501,13,FALSE),0)</f>
        <v>0</v>
      </c>
      <c r="AO12" s="103">
        <f>_xlfn.IFNA(VLOOKUP(CONCATENATE($AO$5,$B12,$C12),'ESP3'!$A$6:$M$500,13,FALSE),0)</f>
        <v>7</v>
      </c>
      <c r="AP12" s="103">
        <f>_xlfn.IFNA(VLOOKUP(CONCATENATE($AP$5,$B12,$C12),'ESP3'!$A$6:$M$500,13,FALSE),0)</f>
        <v>0</v>
      </c>
      <c r="AQ12" s="103">
        <f>_xlfn.IFNA(VLOOKUP(CONCATENATE($AQ$5,$B12,$C12),FEST!$A$6:$M$500,13,FALSE),0)</f>
        <v>0</v>
      </c>
      <c r="AR12" s="103">
        <f>_xlfn.IFNA(VLOOKUP(CONCATENATE($AR$5,$B12,$C12),[5]HOR2!$A$6:$M$500,13,FALSE),0)</f>
        <v>0</v>
      </c>
      <c r="AS12" s="103">
        <f>_xlfn.IFNA(VLOOKUP(CONCATENATE($AS$5,$B12,$C12),[6]GIDG!$A$6:$M$500,13,FALSE),0)</f>
        <v>0</v>
      </c>
      <c r="AT12" s="103">
        <f>_xlfn.IFNA(VLOOKUP(CONCATENATE($AT$5,$B12,$C12),[7]cap3!$A$6:$M$500,13,FALSE),0)</f>
        <v>0</v>
      </c>
      <c r="AU12" s="567">
        <f>_xlfn.IFNA(VLOOKUP(CONCATENATE($AU$5,$B12,$C12),SC!$A$6:$M$500,13,FALSE),0)</f>
        <v>0</v>
      </c>
      <c r="AV12" s="103">
        <f>_xlfn.IFNA(VLOOKUP(CONCATENATE($AV$5,$B12,$C12),SCSAT!$A$6:$M$528,13,FALSE),0)</f>
        <v>0</v>
      </c>
      <c r="AW12" s="103">
        <f>_xlfn.IFNA(VLOOKUP(CONCATENATE($AW$5,$B12,$C12),SCSUN!$A$6:$M$500,13,FALSE),0)</f>
        <v>0</v>
      </c>
      <c r="AX12" s="486"/>
    </row>
    <row r="13" spans="1:50" x14ac:dyDescent="0.25">
      <c r="A13" s="813"/>
      <c r="B13" s="97" t="s">
        <v>218</v>
      </c>
      <c r="C13" s="104" t="s">
        <v>951</v>
      </c>
      <c r="D13" s="104" t="s">
        <v>951</v>
      </c>
      <c r="E13" s="104" t="s">
        <v>96</v>
      </c>
      <c r="F13" s="105">
        <v>45368</v>
      </c>
      <c r="G13" s="300">
        <v>15</v>
      </c>
      <c r="H13" s="99">
        <f t="shared" si="0"/>
        <v>1</v>
      </c>
      <c r="I13" s="100">
        <f t="shared" si="1"/>
        <v>7</v>
      </c>
      <c r="J13" s="101">
        <v>7</v>
      </c>
      <c r="K13" s="103">
        <f>_xlfn.IFNA(VLOOKUP(CONCATENATE($K$5,$B13,$C13),'ESP1'!$A$6:$M$500,13,FALSE),0)</f>
        <v>0</v>
      </c>
      <c r="L13" s="103">
        <f>_xlfn.IFNA(VLOOKUP(CONCATENATE($L$5,$B13,$C13),CAPE!$A$6:$M$500,13,FALSE),0)</f>
        <v>0</v>
      </c>
      <c r="M13" s="103">
        <f>_xlfn.IFNA(VLOOKUP(CONCATENATE($M$5,$B13,$C13),[1]CAPE!$A$6:$M$500,13,FALSE),0)</f>
        <v>0</v>
      </c>
      <c r="N13" s="103">
        <f>_xlfn.IFNA(VLOOKUP(CONCATENATE($N$5,$B13,$C13),'SER1'!$A$6:$M$500,13,FALSE),0)</f>
        <v>0</v>
      </c>
      <c r="O13" s="103">
        <f>_xlfn.IFNA(VLOOKUP(CONCATENATE($O$5,$B13,$C13),'MUR1'!$A$6:$M$500,13,FALSE),0)</f>
        <v>0</v>
      </c>
      <c r="P13" s="103">
        <f>_xlfn.IFNA(VLOOKUP(CONCATENATE($P$5,$B13,$C13),BAL!$A$6:$M$500,13,FALSE),0)</f>
        <v>0</v>
      </c>
      <c r="Q13" s="103">
        <f>_xlfn.IFNA(VLOOKUP(CONCATENATE($Q$5,$B13,$C13),'OG1'!$A$6:$M$500,13,FALSE),0)</f>
        <v>0</v>
      </c>
      <c r="R13" s="103">
        <f>_xlfn.IFNA(VLOOKUP(CONCATENATE($R$5,$B13,$C13),'OG1'!$A$6:$M$500,13,FALSE),0)</f>
        <v>0</v>
      </c>
      <c r="S13" s="103">
        <f>_xlfn.IFNA(VLOOKUP(CONCATENATE($S$5,$B13,$C13),'DRY1'!$A$6:$M$500,13,FALSE),0)</f>
        <v>0</v>
      </c>
      <c r="T13" s="103">
        <f>_xlfn.IFNA(VLOOKUP(CONCATENATE($T$5,$B13,$C13),'DRY1'!$A$6:$M$500,13,FALSE),0)</f>
        <v>0</v>
      </c>
      <c r="U13" s="103">
        <f>_xlfn.IFNA(VLOOKUP(CONCATENATE($U$5,$B13,$C13),'HOR1'!$A$6:$M$100,13,FALSE),0)</f>
        <v>0</v>
      </c>
      <c r="V13" s="103">
        <f>_xlfn.IFNA(VLOOKUP(CONCATENATE($V$5,$B13,$C13),'SER2'!$A$6:$M$534,13,FALSE),0)</f>
        <v>0</v>
      </c>
      <c r="W13" s="103">
        <f>_xlfn.IFNA(VLOOKUP(CONCATENATE($W$5,$B13,$C13),[3]DAR1!$A$6:$M$500,13,FALSE),0)</f>
        <v>0</v>
      </c>
      <c r="X13" s="103">
        <f>_xlfn.IFNA(VLOOKUP(CONCATENATE($X$5,$B13,$C13),BEV!$A$6:$M$500,13,FALSE),0)</f>
        <v>0</v>
      </c>
      <c r="Y13" s="103">
        <f>_xlfn.IFNA(VLOOKUP(CONCATENATE($Y$5,$B13,$C13),'OG2'!$A$6:$M$500,13,FALSE),0)</f>
        <v>0</v>
      </c>
      <c r="Z13" s="103">
        <f>_xlfn.IFNA(VLOOKUP(CONCATENATE($Z$5,$B13,$C13),'OG2'!$A$6:$M$500,13,FALSE),0)</f>
        <v>0</v>
      </c>
      <c r="AA13" s="330">
        <f>_xlfn.IFNA(VLOOKUP(CONCATENATE($AA$5,$B13,$C13),'LOG1'!$A$6:$M$500,13,FALSE),0)</f>
        <v>0</v>
      </c>
      <c r="AB13" s="103">
        <f>_xlfn.IFNA(VLOOKUP(CONCATENATE($AB$5,$B13,$C13),'DRY2'!$A$6:$M$500,13,FALSE),0)</f>
        <v>0</v>
      </c>
      <c r="AC13" s="103">
        <f>_xlfn.IFNA(VLOOKUP(CONCATENATE($AC$5,$B13,$C13),'DRY2'!$A$6:$M$500,13,FALSE),0)</f>
        <v>0</v>
      </c>
      <c r="AD13" s="103">
        <f>_xlfn.IFNA(VLOOKUP(CONCATENATE($AD$5,$B13,$C13),'CAP2'!$A$6:$M$500,13,FALSE),0)</f>
        <v>0</v>
      </c>
      <c r="AE13" s="103">
        <f>_xlfn.IFNA(VLOOKUP(CONCATENATE($AE$5,$B13,$C13),'ESP2'!$A$6:$M$500,13,FALSE),0)</f>
        <v>0</v>
      </c>
      <c r="AF13" s="103">
        <f>_xlfn.IFNA(VLOOKUP(CONCATENATE($AF$5,$B13,$C13),'ESP2'!$A$6:$M$500,13,FALSE),0)</f>
        <v>0</v>
      </c>
      <c r="AG13" s="103">
        <f>_xlfn.IFNA(VLOOKUP(CONCATENATE($AG$5,$B13,$C13),MR!$A$6:$M$468,13,FALSE),0)</f>
        <v>0</v>
      </c>
      <c r="AH13" s="103">
        <f>_xlfn.IFNA(VLOOKUP(CONCATENATE($AH$5,$B13,$C13),'OG3'!$A$6:$M$500,13,FALSE),0)</f>
        <v>0</v>
      </c>
      <c r="AI13" s="103">
        <f>_xlfn.IFNA(VLOOKUP(CONCATENATE($AI$5,$B13,$C13),'OG3'!$A$6:$M$500,13,FALSE),0)</f>
        <v>0</v>
      </c>
      <c r="AJ13" s="103">
        <f>_xlfn.IFNA(VLOOKUP(CONCATENATE($AJ$5,$B13,$C13),WEST!$A$6:$M$500,13,FALSE),0)</f>
        <v>0</v>
      </c>
      <c r="AK13" s="103">
        <f>_xlfn.IFNA(VLOOKUP(CONCATENATE($AK$5,$B13,$C13),'SER3'!$A$6:$M$500,13,FALSE),0)</f>
        <v>0</v>
      </c>
      <c r="AL13" s="103">
        <f>_xlfn.IFNA(VLOOKUP(CONCATENATE($AL$5,$B13,$C13),[4]DARD2!$A$6:$M$500,13,FALSE),0)</f>
        <v>0</v>
      </c>
      <c r="AM13" s="103">
        <f>_xlfn.IFNA(VLOOKUP(CONCATENATE($AM$5,$B13,$C13),'MUR2'!$A$6:$M$500,13,FALSE),0)</f>
        <v>0</v>
      </c>
      <c r="AN13" s="103">
        <f>_xlfn.IFNA(VLOOKUP(CONCATENATE($AN$5,$B13,$C13),RAS!$A$7:$M$501,13,FALSE),0)</f>
        <v>0</v>
      </c>
      <c r="AO13" s="103">
        <f>_xlfn.IFNA(VLOOKUP(CONCATENATE($AO$5,$B13,$C13),'ESP3'!$A$6:$M$500,13,FALSE),0)</f>
        <v>0</v>
      </c>
      <c r="AP13" s="103">
        <f>_xlfn.IFNA(VLOOKUP(CONCATENATE($AP$5,$B13,$C13),'ESP3'!$A$6:$M$500,13,FALSE),0)</f>
        <v>0</v>
      </c>
      <c r="AQ13" s="103">
        <f>_xlfn.IFNA(VLOOKUP(CONCATENATE($AQ$5,$B13,$C13),FEST!$A$6:$M$500,13,FALSE),0)</f>
        <v>7</v>
      </c>
      <c r="AR13" s="103">
        <f>_xlfn.IFNA(VLOOKUP(CONCATENATE($AR$5,$B13,$C13),[5]HOR2!$A$6:$M$500,13,FALSE),0)</f>
        <v>0</v>
      </c>
      <c r="AS13" s="103">
        <f>_xlfn.IFNA(VLOOKUP(CONCATENATE($AS$5,$B13,$C13),[6]GIDG!$A$6:$M$500,13,FALSE),0)</f>
        <v>0</v>
      </c>
      <c r="AT13" s="103">
        <f>_xlfn.IFNA(VLOOKUP(CONCATENATE($AT$5,$B13,$C13),[7]cap3!$A$6:$M$500,13,FALSE),0)</f>
        <v>0</v>
      </c>
      <c r="AU13" s="567">
        <f>_xlfn.IFNA(VLOOKUP(CONCATENATE($AU$5,$B13,$C13),SC!$A$6:$M$500,13,FALSE),0)</f>
        <v>0</v>
      </c>
      <c r="AV13" s="103">
        <f>_xlfn.IFNA(VLOOKUP(CONCATENATE($AV$5,$B13,$C13),SCSAT!$A$6:$M$528,13,FALSE),0)</f>
        <v>0</v>
      </c>
      <c r="AW13" s="103">
        <f>_xlfn.IFNA(VLOOKUP(CONCATENATE($AW$5,$B13,$C13),SCSUN!$A$6:$M$500,13,FALSE),0)</f>
        <v>0</v>
      </c>
      <c r="AX13" s="486"/>
    </row>
    <row r="14" spans="1:50" x14ac:dyDescent="0.25">
      <c r="A14" s="813"/>
      <c r="B14" s="97" t="s">
        <v>1133</v>
      </c>
      <c r="C14" s="104" t="s">
        <v>1134</v>
      </c>
      <c r="D14" s="104" t="s">
        <v>1135</v>
      </c>
      <c r="E14" s="104" t="s">
        <v>370</v>
      </c>
      <c r="F14" s="105">
        <v>45533</v>
      </c>
      <c r="G14" s="300">
        <v>20</v>
      </c>
      <c r="H14" s="99">
        <f t="shared" si="0"/>
        <v>1</v>
      </c>
      <c r="I14" s="100">
        <f t="shared" si="1"/>
        <v>6</v>
      </c>
      <c r="J14" s="101">
        <v>9</v>
      </c>
      <c r="K14" s="103">
        <f>_xlfn.IFNA(VLOOKUP(CONCATENATE($K$5,$B14,$C14),'ESP1'!$A$6:$M$500,13,FALSE),0)</f>
        <v>0</v>
      </c>
      <c r="L14" s="103">
        <f>_xlfn.IFNA(VLOOKUP(CONCATENATE($L$5,$B14,$C14),CAPE!$A$6:$M$500,13,FALSE),0)</f>
        <v>0</v>
      </c>
      <c r="M14" s="103">
        <f>_xlfn.IFNA(VLOOKUP(CONCATENATE($M$5,$B14,$C14),[1]CAPE!$A$6:$M$500,13,FALSE),0)</f>
        <v>0</v>
      </c>
      <c r="N14" s="103">
        <f>_xlfn.IFNA(VLOOKUP(CONCATENATE($N$5,$B14,$C14),'SER1'!$A$6:$M$500,13,FALSE),0)</f>
        <v>0</v>
      </c>
      <c r="O14" s="103">
        <f>_xlfn.IFNA(VLOOKUP(CONCATENATE($O$5,$B14,$C14),'MUR1'!$A$6:$M$500,13,FALSE),0)</f>
        <v>0</v>
      </c>
      <c r="P14" s="103">
        <f>_xlfn.IFNA(VLOOKUP(CONCATENATE($P$5,$B14,$C14),BAL!$A$6:$M$500,13,FALSE),0)</f>
        <v>0</v>
      </c>
      <c r="Q14" s="103">
        <f>_xlfn.IFNA(VLOOKUP(CONCATENATE($Q$5,$B14,$C14),'OG1'!$A$6:$M$500,13,FALSE),0)</f>
        <v>0</v>
      </c>
      <c r="R14" s="103">
        <f>_xlfn.IFNA(VLOOKUP(CONCATENATE($R$5,$B14,$C14),'OG1'!$A$6:$M$500,13,FALSE),0)</f>
        <v>0</v>
      </c>
      <c r="S14" s="103">
        <f>_xlfn.IFNA(VLOOKUP(CONCATENATE($S$5,$B14,$C14),'DRY1'!$A$6:$M$500,13,FALSE),0)</f>
        <v>0</v>
      </c>
      <c r="T14" s="103">
        <f>_xlfn.IFNA(VLOOKUP(CONCATENATE($T$5,$B14,$C14),'DRY1'!$A$6:$M$500,13,FALSE),0)</f>
        <v>6</v>
      </c>
      <c r="U14" s="103">
        <f>_xlfn.IFNA(VLOOKUP(CONCATENATE($U$5,$B14,$C14),'HOR1'!$A$6:$M$100,13,FALSE),0)</f>
        <v>0</v>
      </c>
      <c r="V14" s="103">
        <f>_xlfn.IFNA(VLOOKUP(CONCATENATE($V$5,$B14,$C14),'SER2'!$A$6:$M$534,13,FALSE),0)</f>
        <v>0</v>
      </c>
      <c r="W14" s="103">
        <f>_xlfn.IFNA(VLOOKUP(CONCATENATE($W$5,$B14,$C14),[3]DAR1!$A$6:$M$500,13,FALSE),0)</f>
        <v>0</v>
      </c>
      <c r="X14" s="103">
        <f>_xlfn.IFNA(VLOOKUP(CONCATENATE($X$5,$B14,$C14),BEV!$A$6:$M$500,13,FALSE),0)</f>
        <v>0</v>
      </c>
      <c r="Y14" s="103">
        <f>_xlfn.IFNA(VLOOKUP(CONCATENATE($Y$5,$B14,$C14),'OG2'!$A$6:$M$500,13,FALSE),0)</f>
        <v>0</v>
      </c>
      <c r="Z14" s="103">
        <f>_xlfn.IFNA(VLOOKUP(CONCATENATE($Z$5,$B14,$C14),'OG2'!$A$6:$M$500,13,FALSE),0)</f>
        <v>0</v>
      </c>
      <c r="AA14" s="330">
        <f>_xlfn.IFNA(VLOOKUP(CONCATENATE($AA$5,$B14,$C14),'LOG1'!$A$6:$M$500,13,FALSE),0)</f>
        <v>0</v>
      </c>
      <c r="AB14" s="103">
        <f>_xlfn.IFNA(VLOOKUP(CONCATENATE($AB$5,$B14,$C14),'DRY2'!$A$6:$M$500,13,FALSE),0)</f>
        <v>0</v>
      </c>
      <c r="AC14" s="103">
        <f>_xlfn.IFNA(VLOOKUP(CONCATENATE($AC$5,$B14,$C14),'DRY2'!$A$6:$M$500,13,FALSE),0)</f>
        <v>0</v>
      </c>
      <c r="AD14" s="103">
        <f>_xlfn.IFNA(VLOOKUP(CONCATENATE($AD$5,$B14,$C14),'CAP2'!$A$6:$M$500,13,FALSE),0)</f>
        <v>0</v>
      </c>
      <c r="AE14" s="103">
        <f>_xlfn.IFNA(VLOOKUP(CONCATENATE($AE$5,$B14,$C14),'ESP2'!$A$6:$M$500,13,FALSE),0)</f>
        <v>0</v>
      </c>
      <c r="AF14" s="103">
        <f>_xlfn.IFNA(VLOOKUP(CONCATENATE($AF$5,$B14,$C14),'ESP2'!$A$6:$M$500,13,FALSE),0)</f>
        <v>0</v>
      </c>
      <c r="AG14" s="103">
        <f>_xlfn.IFNA(VLOOKUP(CONCATENATE($AG$5,$B14,$C14),MR!$A$6:$M$468,13,FALSE),0)</f>
        <v>0</v>
      </c>
      <c r="AH14" s="103">
        <f>_xlfn.IFNA(VLOOKUP(CONCATENATE($AH$5,$B14,$C14),'OG3'!$A$6:$M$500,13,FALSE),0)</f>
        <v>0</v>
      </c>
      <c r="AI14" s="103">
        <f>_xlfn.IFNA(VLOOKUP(CONCATENATE($AI$5,$B14,$C14),'OG3'!$A$6:$M$500,13,FALSE),0)</f>
        <v>0</v>
      </c>
      <c r="AJ14" s="103">
        <f>_xlfn.IFNA(VLOOKUP(CONCATENATE($AJ$5,$B14,$C14),WEST!$A$6:$M$500,13,FALSE),0)</f>
        <v>0</v>
      </c>
      <c r="AK14" s="103">
        <f>_xlfn.IFNA(VLOOKUP(CONCATENATE($AK$5,$B14,$C14),'SER3'!$A$6:$M$500,13,FALSE),0)</f>
        <v>0</v>
      </c>
      <c r="AL14" s="103">
        <f>_xlfn.IFNA(VLOOKUP(CONCATENATE($AL$5,$B14,$C14),[4]DARD2!$A$6:$M$500,13,FALSE),0)</f>
        <v>0</v>
      </c>
      <c r="AM14" s="103">
        <f>_xlfn.IFNA(VLOOKUP(CONCATENATE($AM$5,$B14,$C14),'MUR2'!$A$6:$M$500,13,FALSE),0)</f>
        <v>0</v>
      </c>
      <c r="AN14" s="103">
        <f>_xlfn.IFNA(VLOOKUP(CONCATENATE($AN$5,$B14,$C14),RAS!$A$7:$M$501,13,FALSE),0)</f>
        <v>0</v>
      </c>
      <c r="AO14" s="103">
        <f>_xlfn.IFNA(VLOOKUP(CONCATENATE($AO$5,$B14,$C14),'ESP3'!$A$6:$M$500,13,FALSE),0)</f>
        <v>0</v>
      </c>
      <c r="AP14" s="103">
        <f>_xlfn.IFNA(VLOOKUP(CONCATENATE($AP$5,$B14,$C14),'ESP3'!$A$6:$M$500,13,FALSE),0)</f>
        <v>0</v>
      </c>
      <c r="AQ14" s="103">
        <f>_xlfn.IFNA(VLOOKUP(CONCATENATE($AQ$5,$B14,$C14),FEST!$A$6:$M$500,13,FALSE),0)</f>
        <v>0</v>
      </c>
      <c r="AR14" s="103">
        <f>_xlfn.IFNA(VLOOKUP(CONCATENATE($AR$5,$B14,$C14),[5]HOR2!$A$6:$M$500,13,FALSE),0)</f>
        <v>0</v>
      </c>
      <c r="AS14" s="103">
        <f>_xlfn.IFNA(VLOOKUP(CONCATENATE($AS$5,$B14,$C14),[6]GIDG!$A$6:$M$500,13,FALSE),0)</f>
        <v>0</v>
      </c>
      <c r="AT14" s="103">
        <f>_xlfn.IFNA(VLOOKUP(CONCATENATE($AT$5,$B14,$C14),[7]cap3!$A$6:$M$500,13,FALSE),0)</f>
        <v>0</v>
      </c>
      <c r="AU14" s="567">
        <f>_xlfn.IFNA(VLOOKUP(CONCATENATE($AU$5,$B14,$C14),SC!$A$6:$M$500,13,FALSE),0)</f>
        <v>0</v>
      </c>
      <c r="AV14" s="103">
        <f>_xlfn.IFNA(VLOOKUP(CONCATENATE($AV$5,$B14,$C14),SCSAT!$A$6:$M$528,13,FALSE),0)</f>
        <v>0</v>
      </c>
      <c r="AW14" s="103">
        <f>_xlfn.IFNA(VLOOKUP(CONCATENATE($AW$5,$B14,$C14),SCSUN!$A$6:$M$500,13,FALSE),0)</f>
        <v>0</v>
      </c>
      <c r="AX14" s="486"/>
    </row>
    <row r="15" spans="1:50" x14ac:dyDescent="0.25">
      <c r="A15" s="813"/>
      <c r="B15" s="97" t="s">
        <v>954</v>
      </c>
      <c r="C15" s="104" t="s">
        <v>955</v>
      </c>
      <c r="D15" s="104" t="s">
        <v>955</v>
      </c>
      <c r="E15" s="104" t="s">
        <v>196</v>
      </c>
      <c r="F15" s="105">
        <v>45527</v>
      </c>
      <c r="G15" s="300">
        <v>21</v>
      </c>
      <c r="H15" s="99">
        <f t="shared" si="0"/>
        <v>1</v>
      </c>
      <c r="I15" s="100">
        <f t="shared" si="1"/>
        <v>5</v>
      </c>
      <c r="J15" s="101">
        <f t="shared" ref="J15:J23" si="2">RANK(I15,$I$6:$I$108)</f>
        <v>10</v>
      </c>
      <c r="K15" s="103">
        <f>_xlfn.IFNA(VLOOKUP(CONCATENATE($K$5,$B15,$C15),'ESP1'!$A$6:$M$500,13,FALSE),0)</f>
        <v>0</v>
      </c>
      <c r="L15" s="103">
        <f>_xlfn.IFNA(VLOOKUP(CONCATENATE($L$5,$B15,$C15),CAPE!$A$6:$M$500,13,FALSE),0)</f>
        <v>0</v>
      </c>
      <c r="M15" s="103">
        <f>_xlfn.IFNA(VLOOKUP(CONCATENATE($M$5,$B15,$C15),[1]CAPE!$A$6:$M$500,13,FALSE),0)</f>
        <v>0</v>
      </c>
      <c r="N15" s="103">
        <f>_xlfn.IFNA(VLOOKUP(CONCATENATE($N$5,$B15,$C15),'SER1'!$A$6:$M$500,13,FALSE),0)</f>
        <v>0</v>
      </c>
      <c r="O15" s="103">
        <f>_xlfn.IFNA(VLOOKUP(CONCATENATE($O$5,$B15,$C15),'MUR1'!$A$6:$M$500,13,FALSE),0)</f>
        <v>0</v>
      </c>
      <c r="P15" s="103">
        <f>_xlfn.IFNA(VLOOKUP(CONCATENATE($P$5,$B15,$C15),BAL!$A$6:$M$500,13,FALSE),0)</f>
        <v>0</v>
      </c>
      <c r="Q15" s="103">
        <f>_xlfn.IFNA(VLOOKUP(CONCATENATE($Q$5,$B15,$C15),'OG1'!$A$6:$M$500,13,FALSE),0)</f>
        <v>0</v>
      </c>
      <c r="R15" s="103">
        <f>_xlfn.IFNA(VLOOKUP(CONCATENATE($R$5,$B15,$C15),'OG1'!$A$6:$M$500,13,FALSE),0)</f>
        <v>0</v>
      </c>
      <c r="S15" s="103">
        <f>_xlfn.IFNA(VLOOKUP(CONCATENATE($S$5,$B15,$C15),'DRY1'!$A$6:$M$500,13,FALSE),0)</f>
        <v>0</v>
      </c>
      <c r="T15" s="103">
        <f>_xlfn.IFNA(VLOOKUP(CONCATENATE($T$5,$B15,$C15),'DRY1'!$A$6:$M$500,13,FALSE),0)</f>
        <v>5</v>
      </c>
      <c r="U15" s="103">
        <f>_xlfn.IFNA(VLOOKUP(CONCATENATE($U$5,$B15,$C15),'HOR1'!$A$6:$M$100,13,FALSE),0)</f>
        <v>0</v>
      </c>
      <c r="V15" s="103">
        <f>_xlfn.IFNA(VLOOKUP(CONCATENATE($V$5,$B15,$C15),'SER2'!$A$6:$M$534,13,FALSE),0)</f>
        <v>0</v>
      </c>
      <c r="W15" s="103">
        <f>_xlfn.IFNA(VLOOKUP(CONCATENATE($W$5,$B15,$C15),[3]DAR1!$A$6:$M$500,13,FALSE),0)</f>
        <v>0</v>
      </c>
      <c r="X15" s="103">
        <f>_xlfn.IFNA(VLOOKUP(CONCATENATE($X$5,$B15,$C15),BEV!$A$6:$M$500,13,FALSE),0)</f>
        <v>0</v>
      </c>
      <c r="Y15" s="103">
        <f>_xlfn.IFNA(VLOOKUP(CONCATENATE($Y$5,$B15,$C15),'OG2'!$A$6:$M$500,13,FALSE),0)</f>
        <v>0</v>
      </c>
      <c r="Z15" s="103">
        <f>_xlfn.IFNA(VLOOKUP(CONCATENATE($Z$5,$B15,$C15),'OG2'!$A$6:$M$500,13,FALSE),0)</f>
        <v>0</v>
      </c>
      <c r="AA15" s="330">
        <f>_xlfn.IFNA(VLOOKUP(CONCATENATE($AA$5,$B15,$C15),'LOG1'!$A$6:$M$500,13,FALSE),0)</f>
        <v>0</v>
      </c>
      <c r="AB15" s="103">
        <f>_xlfn.IFNA(VLOOKUP(CONCATENATE($AB$5,$B15,$C15),'DRY2'!$A$6:$M$500,13,FALSE),0)</f>
        <v>0</v>
      </c>
      <c r="AC15" s="103">
        <f>_xlfn.IFNA(VLOOKUP(CONCATENATE($AC$5,$B15,$C15),'DRY2'!$A$6:$M$500,13,FALSE),0)</f>
        <v>0</v>
      </c>
      <c r="AD15" s="103">
        <f>_xlfn.IFNA(VLOOKUP(CONCATENATE($AD$5,$B15,$C15),'CAP2'!$A$6:$M$500,13,FALSE),0)</f>
        <v>0</v>
      </c>
      <c r="AE15" s="103">
        <f>_xlfn.IFNA(VLOOKUP(CONCATENATE($AE$5,$B15,$C15),'ESP2'!$A$6:$M$500,13,FALSE),0)</f>
        <v>0</v>
      </c>
      <c r="AF15" s="103">
        <f>_xlfn.IFNA(VLOOKUP(CONCATENATE($AF$5,$B15,$C15),'ESP2'!$A$6:$M$500,13,FALSE),0)</f>
        <v>0</v>
      </c>
      <c r="AG15" s="103">
        <f>_xlfn.IFNA(VLOOKUP(CONCATENATE($AG$5,$B15,$C15),MR!$A$6:$M$468,13,FALSE),0)</f>
        <v>0</v>
      </c>
      <c r="AH15" s="103">
        <f>_xlfn.IFNA(VLOOKUP(CONCATENATE($AH$5,$B15,$C15),'OG3'!$A$6:$M$500,13,FALSE),0)</f>
        <v>0</v>
      </c>
      <c r="AI15" s="103">
        <f>_xlfn.IFNA(VLOOKUP(CONCATENATE($AI$5,$B15,$C15),'OG3'!$A$6:$M$500,13,FALSE),0)</f>
        <v>0</v>
      </c>
      <c r="AJ15" s="103">
        <f>_xlfn.IFNA(VLOOKUP(CONCATENATE($AJ$5,$B15,$C15),WEST!$A$6:$M$500,13,FALSE),0)</f>
        <v>0</v>
      </c>
      <c r="AK15" s="103">
        <f>_xlfn.IFNA(VLOOKUP(CONCATENATE($AK$5,$B15,$C15),'SER3'!$A$6:$M$500,13,FALSE),0)</f>
        <v>0</v>
      </c>
      <c r="AL15" s="103">
        <f>_xlfn.IFNA(VLOOKUP(CONCATENATE($AL$5,$B15,$C15),[4]DARD2!$A$6:$M$500,13,FALSE),0)</f>
        <v>0</v>
      </c>
      <c r="AM15" s="103">
        <f>_xlfn.IFNA(VLOOKUP(CONCATENATE($AM$5,$B15,$C15),'MUR2'!$A$6:$M$500,13,FALSE),0)</f>
        <v>0</v>
      </c>
      <c r="AN15" s="103">
        <f>_xlfn.IFNA(VLOOKUP(CONCATENATE($AN$5,$B15,$C15),RAS!$A$7:$M$501,13,FALSE),0)</f>
        <v>0</v>
      </c>
      <c r="AO15" s="103">
        <f>_xlfn.IFNA(VLOOKUP(CONCATENATE($AO$5,$B15,$C15),'ESP3'!$A$6:$M$500,13,FALSE),0)</f>
        <v>0</v>
      </c>
      <c r="AP15" s="103">
        <f>_xlfn.IFNA(VLOOKUP(CONCATENATE($AP$5,$B15,$C15),'ESP3'!$A$6:$M$500,13,FALSE),0)</f>
        <v>0</v>
      </c>
      <c r="AQ15" s="103">
        <f>_xlfn.IFNA(VLOOKUP(CONCATENATE($AQ$5,$B15,$C15),FEST!$A$6:$M$500,13,FALSE),0)</f>
        <v>0</v>
      </c>
      <c r="AR15" s="103">
        <f>_xlfn.IFNA(VLOOKUP(CONCATENATE($AR$5,$B15,$C15),[5]HOR2!$A$6:$M$500,13,FALSE),0)</f>
        <v>0</v>
      </c>
      <c r="AS15" s="103">
        <f>_xlfn.IFNA(VLOOKUP(CONCATENATE($AS$5,$B15,$C15),[6]GIDG!$A$6:$M$500,13,FALSE),0)</f>
        <v>0</v>
      </c>
      <c r="AT15" s="103">
        <f>_xlfn.IFNA(VLOOKUP(CONCATENATE($AT$5,$B15,$C15),[7]cap3!$A$6:$M$500,13,FALSE),0)</f>
        <v>0</v>
      </c>
      <c r="AU15" s="567">
        <f>_xlfn.IFNA(VLOOKUP(CONCATENATE($AU$5,$B15,$C15),SC!$A$6:$M$500,13,FALSE),0)</f>
        <v>0</v>
      </c>
      <c r="AV15" s="103">
        <f>_xlfn.IFNA(VLOOKUP(CONCATENATE($AV$5,$B15,$C15),SCSAT!$A$6:$M$528,13,FALSE),0)</f>
        <v>0</v>
      </c>
      <c r="AW15" s="103">
        <f>_xlfn.IFNA(VLOOKUP(CONCATENATE($AW$5,$B15,$C15),SCSUN!$A$6:$M$500,13,FALSE),0)</f>
        <v>0</v>
      </c>
      <c r="AX15" s="486"/>
    </row>
    <row r="16" spans="1:50" x14ac:dyDescent="0.25">
      <c r="A16" s="813"/>
      <c r="B16" s="97" t="s">
        <v>880</v>
      </c>
      <c r="C16" s="104" t="s">
        <v>901</v>
      </c>
      <c r="D16" s="104"/>
      <c r="E16" s="104" t="s">
        <v>1139</v>
      </c>
      <c r="F16" s="105">
        <v>45534</v>
      </c>
      <c r="G16" s="300">
        <v>23</v>
      </c>
      <c r="H16" s="99">
        <f t="shared" si="0"/>
        <v>1</v>
      </c>
      <c r="I16" s="100">
        <f t="shared" si="1"/>
        <v>1</v>
      </c>
      <c r="J16" s="101">
        <f t="shared" si="2"/>
        <v>11</v>
      </c>
      <c r="K16" s="103">
        <f>_xlfn.IFNA(VLOOKUP(CONCATENATE($K$5,$B16,$C16),'ESP1'!$A$6:$M$500,13,FALSE),0)</f>
        <v>0</v>
      </c>
      <c r="L16" s="103">
        <f>_xlfn.IFNA(VLOOKUP(CONCATENATE($L$5,$B16,$C16),CAPE!$A$6:$M$500,13,FALSE),0)</f>
        <v>0</v>
      </c>
      <c r="M16" s="103">
        <f>_xlfn.IFNA(VLOOKUP(CONCATENATE($M$5,$B16,$C16),[1]CAPE!$A$6:$M$500,13,FALSE),0)</f>
        <v>0</v>
      </c>
      <c r="N16" s="103">
        <f>_xlfn.IFNA(VLOOKUP(CONCATENATE($N$5,$B16,$C16),'SER1'!$A$6:$M$500,13,FALSE),0)</f>
        <v>0</v>
      </c>
      <c r="O16" s="103">
        <f>_xlfn.IFNA(VLOOKUP(CONCATENATE($O$5,$B16,$C16),'MUR1'!$A$6:$M$500,13,FALSE),0)</f>
        <v>0</v>
      </c>
      <c r="P16" s="103">
        <f>_xlfn.IFNA(VLOOKUP(CONCATENATE($P$5,$B16,$C16),BAL!$A$6:$M$500,13,FALSE),0)</f>
        <v>0</v>
      </c>
      <c r="Q16" s="103">
        <f>_xlfn.IFNA(VLOOKUP(CONCATENATE($Q$5,$B16,$C16),'OG1'!$A$6:$M$500,13,FALSE),0)</f>
        <v>0</v>
      </c>
      <c r="R16" s="103">
        <f>_xlfn.IFNA(VLOOKUP(CONCATENATE($R$5,$B16,$C16),'OG1'!$A$6:$M$500,13,FALSE),0)</f>
        <v>0</v>
      </c>
      <c r="S16" s="103">
        <f>_xlfn.IFNA(VLOOKUP(CONCATENATE($S$5,$B16,$C16),'DRY1'!$A$6:$M$500,13,FALSE),0)</f>
        <v>0</v>
      </c>
      <c r="T16" s="103">
        <f>_xlfn.IFNA(VLOOKUP(CONCATENATE($T$5,$B16,$C16),'DRY1'!$A$6:$M$500,13,FALSE),0)</f>
        <v>0</v>
      </c>
      <c r="U16" s="103">
        <f>_xlfn.IFNA(VLOOKUP(CONCATENATE($U$5,$B16,$C16),'HOR1'!$A$6:$M$100,13,FALSE),0)</f>
        <v>0</v>
      </c>
      <c r="V16" s="103">
        <f>_xlfn.IFNA(VLOOKUP(CONCATENATE($V$5,$B16,$C16),'SER2'!$A$6:$M$534,13,FALSE),0)</f>
        <v>1</v>
      </c>
      <c r="W16" s="103">
        <f>_xlfn.IFNA(VLOOKUP(CONCATENATE($W$5,$B16,$C16),[3]DAR1!$A$6:$M$500,13,FALSE),0)</f>
        <v>0</v>
      </c>
      <c r="X16" s="103">
        <f>_xlfn.IFNA(VLOOKUP(CONCATENATE($X$5,$B16,$C16),BEV!$A$6:$M$500,13,FALSE),0)</f>
        <v>0</v>
      </c>
      <c r="Y16" s="103">
        <f>_xlfn.IFNA(VLOOKUP(CONCATENATE($Y$5,$B16,$C16),'OG2'!$A$6:$M$500,13,FALSE),0)</f>
        <v>0</v>
      </c>
      <c r="Z16" s="103">
        <f>_xlfn.IFNA(VLOOKUP(CONCATENATE($Z$5,$B16,$C16),'OG2'!$A$6:$M$500,13,FALSE),0)</f>
        <v>0</v>
      </c>
      <c r="AA16" s="330">
        <f>_xlfn.IFNA(VLOOKUP(CONCATENATE($AA$5,$B16,$C16),'LOG1'!$A$6:$M$500,13,FALSE),0)</f>
        <v>0</v>
      </c>
      <c r="AB16" s="103">
        <f>_xlfn.IFNA(VLOOKUP(CONCATENATE($AB$5,$B16,$C16),'DRY2'!$A$6:$M$500,13,FALSE),0)</f>
        <v>0</v>
      </c>
      <c r="AC16" s="103">
        <f>_xlfn.IFNA(VLOOKUP(CONCATENATE($AC$5,$B16,$C16),'DRY2'!$A$6:$M$500,13,FALSE),0)</f>
        <v>0</v>
      </c>
      <c r="AD16" s="103">
        <f>_xlfn.IFNA(VLOOKUP(CONCATENATE($AD$5,$B16,$C16),'CAP2'!$A$6:$M$500,13,FALSE),0)</f>
        <v>0</v>
      </c>
      <c r="AE16" s="103">
        <f>_xlfn.IFNA(VLOOKUP(CONCATENATE($AE$5,$B16,$C16),'ESP2'!$A$6:$M$500,13,FALSE),0)</f>
        <v>0</v>
      </c>
      <c r="AF16" s="103">
        <f>_xlfn.IFNA(VLOOKUP(CONCATENATE($AF$5,$B16,$C16),'ESP2'!$A$6:$M$500,13,FALSE),0)</f>
        <v>0</v>
      </c>
      <c r="AG16" s="103">
        <f>_xlfn.IFNA(VLOOKUP(CONCATENATE($AG$5,$B16,$C16),MR!$A$6:$M$468,13,FALSE),0)</f>
        <v>0</v>
      </c>
      <c r="AH16" s="103">
        <f>_xlfn.IFNA(VLOOKUP(CONCATENATE($AH$5,$B16,$C16),'OG3'!$A$6:$M$500,13,FALSE),0)</f>
        <v>0</v>
      </c>
      <c r="AI16" s="103">
        <f>_xlfn.IFNA(VLOOKUP(CONCATENATE($AI$5,$B16,$C16),'OG3'!$A$6:$M$500,13,FALSE),0)</f>
        <v>0</v>
      </c>
      <c r="AJ16" s="103">
        <f>_xlfn.IFNA(VLOOKUP(CONCATENATE($AJ$5,$B16,$C16),WEST!$A$6:$M$500,13,FALSE),0)</f>
        <v>0</v>
      </c>
      <c r="AK16" s="103">
        <f>_xlfn.IFNA(VLOOKUP(CONCATENATE($AK$5,$B16,$C16),'SER3'!$A$6:$M$500,13,FALSE),0)</f>
        <v>0</v>
      </c>
      <c r="AL16" s="103">
        <f>_xlfn.IFNA(VLOOKUP(CONCATENATE($AL$5,$B16,$C16),[4]DARD2!$A$6:$M$500,13,FALSE),0)</f>
        <v>0</v>
      </c>
      <c r="AM16" s="103">
        <f>_xlfn.IFNA(VLOOKUP(CONCATENATE($AM$5,$B16,$C16),'MUR2'!$A$6:$M$500,13,FALSE),0)</f>
        <v>0</v>
      </c>
      <c r="AN16" s="103">
        <f>_xlfn.IFNA(VLOOKUP(CONCATENATE($AN$5,$B16,$C16),RAS!$A$7:$M$501,13,FALSE),0)</f>
        <v>0</v>
      </c>
      <c r="AO16" s="103">
        <f>_xlfn.IFNA(VLOOKUP(CONCATENATE($AO$5,$B16,$C16),'ESP3'!$A$6:$M$500,13,FALSE),0)</f>
        <v>0</v>
      </c>
      <c r="AP16" s="103">
        <f>_xlfn.IFNA(VLOOKUP(CONCATENATE($AP$5,$B16,$C16),'ESP3'!$A$6:$M$500,13,FALSE),0)</f>
        <v>0</v>
      </c>
      <c r="AQ16" s="103">
        <f>_xlfn.IFNA(VLOOKUP(CONCATENATE($AQ$5,$B16,$C16),FEST!$A$6:$M$500,13,FALSE),0)</f>
        <v>0</v>
      </c>
      <c r="AR16" s="103">
        <f>_xlfn.IFNA(VLOOKUP(CONCATENATE($AR$5,$B16,$C16),[5]HOR2!$A$6:$M$500,13,FALSE),0)</f>
        <v>0</v>
      </c>
      <c r="AS16" s="103">
        <f>_xlfn.IFNA(VLOOKUP(CONCATENATE($AS$5,$B16,$C16),[6]GIDG!$A$6:$M$500,13,FALSE),0)</f>
        <v>0</v>
      </c>
      <c r="AT16" s="103">
        <f>_xlfn.IFNA(VLOOKUP(CONCATENATE($AT$5,$B16,$C16),[7]cap3!$A$6:$M$500,13,FALSE),0)</f>
        <v>0</v>
      </c>
      <c r="AU16" s="567">
        <f>_xlfn.IFNA(VLOOKUP(CONCATENATE($AU$5,$B16,$C16),SC!$A$6:$M$500,13,FALSE),0)</f>
        <v>0</v>
      </c>
      <c r="AV16" s="103">
        <f>_xlfn.IFNA(VLOOKUP(CONCATENATE($AV$5,$B16,$C16),SCSAT!$A$6:$M$528,13,FALSE),0)</f>
        <v>0</v>
      </c>
      <c r="AW16" s="103">
        <f>_xlfn.IFNA(VLOOKUP(CONCATENATE($AW$5,$B16,$C16),SCSUN!$A$6:$M$500,13,FALSE),0)</f>
        <v>0</v>
      </c>
      <c r="AX16" s="486"/>
    </row>
    <row r="17" spans="1:50" x14ac:dyDescent="0.25">
      <c r="A17" s="813"/>
      <c r="B17" s="371" t="s">
        <v>173</v>
      </c>
      <c r="C17" s="104" t="s">
        <v>174</v>
      </c>
      <c r="D17" s="104" t="s">
        <v>174</v>
      </c>
      <c r="E17" s="104" t="s">
        <v>133</v>
      </c>
      <c r="F17" s="105">
        <v>45366</v>
      </c>
      <c r="G17" s="300">
        <v>22</v>
      </c>
      <c r="H17" s="99">
        <f t="shared" si="0"/>
        <v>0</v>
      </c>
      <c r="I17" s="100">
        <f t="shared" si="1"/>
        <v>0</v>
      </c>
      <c r="J17" s="101">
        <f t="shared" si="2"/>
        <v>12</v>
      </c>
      <c r="K17" s="103">
        <f>_xlfn.IFNA(VLOOKUP(CONCATENATE($K$5,$B17,$C17),'ESP1'!$A$6:$M$500,13,FALSE),0)</f>
        <v>0</v>
      </c>
      <c r="L17" s="103">
        <f>_xlfn.IFNA(VLOOKUP(CONCATENATE($L$5,$B17,$C17),CAPE!$A$6:$M$500,13,FALSE),0)</f>
        <v>0</v>
      </c>
      <c r="M17" s="103">
        <f>_xlfn.IFNA(VLOOKUP(CONCATENATE($M$5,$B17,$C17),[1]CAPE!$A$6:$M$500,13,FALSE),0)</f>
        <v>0</v>
      </c>
      <c r="N17" s="103">
        <f>_xlfn.IFNA(VLOOKUP(CONCATENATE($N$5,$B17,$C17),'SER1'!$A$6:$M$500,13,FALSE),0)</f>
        <v>0</v>
      </c>
      <c r="O17" s="103">
        <f>_xlfn.IFNA(VLOOKUP(CONCATENATE($O$5,$B17,$C17),'MUR1'!$A$6:$M$500,13,FALSE),0)</f>
        <v>0</v>
      </c>
      <c r="P17" s="103">
        <f>_xlfn.IFNA(VLOOKUP(CONCATENATE($P$5,$B17,$C17),BAL!$A$6:$M$500,13,FALSE),0)</f>
        <v>0</v>
      </c>
      <c r="Q17" s="103">
        <f>_xlfn.IFNA(VLOOKUP(CONCATENATE($Q$5,$B17,$C17),'OG1'!$A$6:$M$500,13,FALSE),0)</f>
        <v>0</v>
      </c>
      <c r="R17" s="103">
        <f>_xlfn.IFNA(VLOOKUP(CONCATENATE($R$5,$B17,$C17),'OG1'!$A$6:$M$500,13,FALSE),0)</f>
        <v>0</v>
      </c>
      <c r="S17" s="103">
        <f>_xlfn.IFNA(VLOOKUP(CONCATENATE($S$5,$B17,$C17),'DRY1'!$A$6:$M$500,13,FALSE),0)</f>
        <v>0</v>
      </c>
      <c r="T17" s="103">
        <f>_xlfn.IFNA(VLOOKUP(CONCATENATE($T$5,$B17,$C17),'DRY1'!$A$6:$M$500,13,FALSE),0)</f>
        <v>0</v>
      </c>
      <c r="U17" s="103">
        <f>_xlfn.IFNA(VLOOKUP(CONCATENATE($U$5,$B17,$C17),'HOR1'!$A$6:$M$100,13,FALSE),0)</f>
        <v>0</v>
      </c>
      <c r="V17" s="103">
        <f>_xlfn.IFNA(VLOOKUP(CONCATENATE($V$5,$B17,$C17),'SER2'!$A$6:$M$534,13,FALSE),0)</f>
        <v>0</v>
      </c>
      <c r="W17" s="103">
        <f>_xlfn.IFNA(VLOOKUP(CONCATENATE($W$5,$B17,$C17),[3]DAR1!$A$6:$M$500,13,FALSE),0)</f>
        <v>0</v>
      </c>
      <c r="X17" s="103">
        <f>_xlfn.IFNA(VLOOKUP(CONCATENATE($X$5,$B17,$C17),BEV!$A$6:$M$500,13,FALSE),0)</f>
        <v>0</v>
      </c>
      <c r="Y17" s="103">
        <f>_xlfn.IFNA(VLOOKUP(CONCATENATE($Y$5,$B17,$C17),'OG2'!$A$6:$M$500,13,FALSE),0)</f>
        <v>0</v>
      </c>
      <c r="Z17" s="103">
        <f>_xlfn.IFNA(VLOOKUP(CONCATENATE($Z$5,$B17,$C17),'OG2'!$A$6:$M$500,13,FALSE),0)</f>
        <v>0</v>
      </c>
      <c r="AA17" s="330">
        <f>_xlfn.IFNA(VLOOKUP(CONCATENATE($AA$5,$B17,$C17),'LOG1'!$A$6:$M$500,13,FALSE),0)</f>
        <v>0</v>
      </c>
      <c r="AB17" s="103">
        <f>_xlfn.IFNA(VLOOKUP(CONCATENATE($AB$5,$B17,$C17),'DRY2'!$A$6:$M$500,13,FALSE),0)</f>
        <v>0</v>
      </c>
      <c r="AC17" s="103">
        <f>_xlfn.IFNA(VLOOKUP(CONCATENATE($AC$5,$B17,$C17),'DRY2'!$A$6:$M$500,13,FALSE),0)</f>
        <v>0</v>
      </c>
      <c r="AD17" s="103">
        <f>_xlfn.IFNA(VLOOKUP(CONCATENATE($AD$5,$B17,$C17),'CAP2'!$A$6:$M$500,13,FALSE),0)</f>
        <v>0</v>
      </c>
      <c r="AE17" s="103">
        <f>_xlfn.IFNA(VLOOKUP(CONCATENATE($AE$5,$B17,$C17),'ESP2'!$A$6:$M$500,13,FALSE),0)</f>
        <v>0</v>
      </c>
      <c r="AF17" s="103">
        <f>_xlfn.IFNA(VLOOKUP(CONCATENATE($AF$5,$B17,$C17),'ESP2'!$A$6:$M$500,13,FALSE),0)</f>
        <v>0</v>
      </c>
      <c r="AG17" s="103">
        <f>_xlfn.IFNA(VLOOKUP(CONCATENATE($AG$5,$B17,$C17),MR!$A$6:$M$468,13,FALSE),0)</f>
        <v>0</v>
      </c>
      <c r="AH17" s="103">
        <f>_xlfn.IFNA(VLOOKUP(CONCATENATE($AH$5,$B17,$C17),'OG3'!$A$6:$M$500,13,FALSE),0)</f>
        <v>0</v>
      </c>
      <c r="AI17" s="103">
        <f>_xlfn.IFNA(VLOOKUP(CONCATENATE($AI$5,$B17,$C17),'OG3'!$A$6:$M$500,13,FALSE),0)</f>
        <v>0</v>
      </c>
      <c r="AJ17" s="103">
        <f>_xlfn.IFNA(VLOOKUP(CONCATENATE($AJ$5,$B17,$C17),WEST!$A$6:$M$500,13,FALSE),0)</f>
        <v>0</v>
      </c>
      <c r="AK17" s="103">
        <f>_xlfn.IFNA(VLOOKUP(CONCATENATE($AK$5,$B17,$C17),'SER3'!$A$6:$M$500,13,FALSE),0)</f>
        <v>0</v>
      </c>
      <c r="AL17" s="103">
        <f>_xlfn.IFNA(VLOOKUP(CONCATENATE($AL$5,$B17,$C17),[4]DARD2!$A$6:$M$500,13,FALSE),0)</f>
        <v>0</v>
      </c>
      <c r="AM17" s="103">
        <f>_xlfn.IFNA(VLOOKUP(CONCATENATE($AM$5,$B17,$C17),'MUR2'!$A$6:$M$500,13,FALSE),0)</f>
        <v>0</v>
      </c>
      <c r="AN17" s="103">
        <f>_xlfn.IFNA(VLOOKUP(CONCATENATE($AN$5,$B17,$C17),RAS!$A$7:$M$501,13,FALSE),0)</f>
        <v>0</v>
      </c>
      <c r="AO17" s="103">
        <f>_xlfn.IFNA(VLOOKUP(CONCATENATE($AO$5,$B17,$C17),'ESP3'!$A$6:$M$500,13,FALSE),0)</f>
        <v>0</v>
      </c>
      <c r="AP17" s="103">
        <f>_xlfn.IFNA(VLOOKUP(CONCATENATE($AP$5,$B17,$C17),'ESP3'!$A$6:$M$500,13,FALSE),0)</f>
        <v>0</v>
      </c>
      <c r="AQ17" s="103">
        <f>_xlfn.IFNA(VLOOKUP(CONCATENATE($AQ$5,$B17,$C17),FEST!$A$6:$M$500,13,FALSE),0)</f>
        <v>0</v>
      </c>
      <c r="AR17" s="103">
        <f>_xlfn.IFNA(VLOOKUP(CONCATENATE($AR$5,$B17,$C17),[5]HOR2!$A$6:$M$500,13,FALSE),0)</f>
        <v>0</v>
      </c>
      <c r="AS17" s="103">
        <f>_xlfn.IFNA(VLOOKUP(CONCATENATE($AS$5,$B17,$C17),[6]GIDG!$A$6:$M$500,13,FALSE),0)</f>
        <v>0</v>
      </c>
      <c r="AT17" s="103">
        <f>_xlfn.IFNA(VLOOKUP(CONCATENATE($AT$5,$B17,$C17),[7]cap3!$A$6:$M$500,13,FALSE),0)</f>
        <v>0</v>
      </c>
      <c r="AU17" s="567">
        <f>_xlfn.IFNA(VLOOKUP(CONCATENATE($AU$5,$B17,$C17),SC!$A$6:$M$500,13,FALSE),0)</f>
        <v>0</v>
      </c>
      <c r="AV17" s="103">
        <f>_xlfn.IFNA(VLOOKUP(CONCATENATE($AV$5,$B17,$C17),SCSAT!$A$6:$M$528,13,FALSE),0)</f>
        <v>0</v>
      </c>
      <c r="AW17" s="103">
        <f>_xlfn.IFNA(VLOOKUP(CONCATENATE($AW$5,$B17,$C17),SCSUN!$A$6:$M$500,13,FALSE),0)</f>
        <v>0</v>
      </c>
      <c r="AX17" s="486"/>
    </row>
    <row r="18" spans="1:50" s="3" customFormat="1" x14ac:dyDescent="0.25">
      <c r="A18" s="813"/>
      <c r="B18" s="371" t="s">
        <v>173</v>
      </c>
      <c r="C18" s="372" t="s">
        <v>175</v>
      </c>
      <c r="D18" s="372" t="s">
        <v>175</v>
      </c>
      <c r="E18" s="104" t="s">
        <v>133</v>
      </c>
      <c r="F18" s="105">
        <v>45366</v>
      </c>
      <c r="G18" s="300">
        <v>22</v>
      </c>
      <c r="H18" s="99">
        <f t="shared" si="0"/>
        <v>0</v>
      </c>
      <c r="I18" s="100">
        <f t="shared" si="1"/>
        <v>0</v>
      </c>
      <c r="J18" s="101">
        <f t="shared" si="2"/>
        <v>12</v>
      </c>
      <c r="K18" s="103">
        <f>_xlfn.IFNA(VLOOKUP(CONCATENATE($K$5,$B18,$C18),'ESP1'!$A$6:$M$500,13,FALSE),0)</f>
        <v>0</v>
      </c>
      <c r="L18" s="103">
        <f>_xlfn.IFNA(VLOOKUP(CONCATENATE($L$5,$B18,$C18),CAPE!$A$6:$M$500,13,FALSE),0)</f>
        <v>0</v>
      </c>
      <c r="M18" s="103">
        <f>_xlfn.IFNA(VLOOKUP(CONCATENATE($M$5,$B18,$C18),[1]CAPE!$A$6:$M$500,13,FALSE),0)</f>
        <v>0</v>
      </c>
      <c r="N18" s="103">
        <f>_xlfn.IFNA(VLOOKUP(CONCATENATE($N$5,$B18,$C18),'SER1'!$A$6:$M$500,13,FALSE),0)</f>
        <v>0</v>
      </c>
      <c r="O18" s="103">
        <f>_xlfn.IFNA(VLOOKUP(CONCATENATE($O$5,$B18,$C18),'MUR1'!$A$6:$M$500,13,FALSE),0)</f>
        <v>0</v>
      </c>
      <c r="P18" s="103">
        <f>_xlfn.IFNA(VLOOKUP(CONCATENATE($P$5,$B18,$C18),BAL!$A$6:$M$500,13,FALSE),0)</f>
        <v>0</v>
      </c>
      <c r="Q18" s="103">
        <f>_xlfn.IFNA(VLOOKUP(CONCATENATE($Q$5,$B18,$C18),'OG1'!$A$6:$M$500,13,FALSE),0)</f>
        <v>0</v>
      </c>
      <c r="R18" s="103">
        <f>_xlfn.IFNA(VLOOKUP(CONCATENATE($R$5,$B18,$C18),'OG1'!$A$6:$M$500,13,FALSE),0)</f>
        <v>0</v>
      </c>
      <c r="S18" s="103">
        <f>_xlfn.IFNA(VLOOKUP(CONCATENATE($S$5,$B18,$C18),'DRY1'!$A$6:$M$500,13,FALSE),0)</f>
        <v>0</v>
      </c>
      <c r="T18" s="103">
        <f>_xlfn.IFNA(VLOOKUP(CONCATENATE($T$5,$B18,$C18),'DRY1'!$A$6:$M$500,13,FALSE),0)</f>
        <v>0</v>
      </c>
      <c r="U18" s="103">
        <f>_xlfn.IFNA(VLOOKUP(CONCATENATE($U$5,$B18,$C18),'HOR1'!$A$6:$M$100,13,FALSE),0)</f>
        <v>0</v>
      </c>
      <c r="V18" s="103">
        <f>_xlfn.IFNA(VLOOKUP(CONCATENATE($V$5,$B18,$C18),'SER2'!$A$6:$M$534,13,FALSE),0)</f>
        <v>0</v>
      </c>
      <c r="W18" s="103">
        <f>_xlfn.IFNA(VLOOKUP(CONCATENATE($W$5,$B18,$C18),[3]DAR1!$A$6:$M$500,13,FALSE),0)</f>
        <v>0</v>
      </c>
      <c r="X18" s="103">
        <f>_xlfn.IFNA(VLOOKUP(CONCATENATE($X$5,$B18,$C18),BEV!$A$6:$M$500,13,FALSE),0)</f>
        <v>0</v>
      </c>
      <c r="Y18" s="103">
        <f>_xlfn.IFNA(VLOOKUP(CONCATENATE($Y$5,$B18,$C18),'OG2'!$A$6:$M$500,13,FALSE),0)</f>
        <v>0</v>
      </c>
      <c r="Z18" s="103">
        <f>_xlfn.IFNA(VLOOKUP(CONCATENATE($Z$5,$B18,$C18),'OG2'!$A$6:$M$500,13,FALSE),0)</f>
        <v>0</v>
      </c>
      <c r="AA18" s="330">
        <f>_xlfn.IFNA(VLOOKUP(CONCATENATE($AA$5,$B18,$C18),'LOG1'!$A$6:$M$500,13,FALSE),0)</f>
        <v>0</v>
      </c>
      <c r="AB18" s="103">
        <f>_xlfn.IFNA(VLOOKUP(CONCATENATE($AB$5,$B18,$C18),'DRY2'!$A$6:$M$500,13,FALSE),0)</f>
        <v>0</v>
      </c>
      <c r="AC18" s="103">
        <f>_xlfn.IFNA(VLOOKUP(CONCATENATE($AC$5,$B18,$C18),'DRY2'!$A$6:$M$500,13,FALSE),0)</f>
        <v>0</v>
      </c>
      <c r="AD18" s="103">
        <f>_xlfn.IFNA(VLOOKUP(CONCATENATE($AD$5,$B18,$C18),'CAP2'!$A$6:$M$500,13,FALSE),0)</f>
        <v>0</v>
      </c>
      <c r="AE18" s="103">
        <f>_xlfn.IFNA(VLOOKUP(CONCATENATE($AE$5,$B18,$C18),'ESP2'!$A$6:$M$500,13,FALSE),0)</f>
        <v>0</v>
      </c>
      <c r="AF18" s="103">
        <f>_xlfn.IFNA(VLOOKUP(CONCATENATE($AF$5,$B18,$C18),'ESP2'!$A$6:$M$500,13,FALSE),0)</f>
        <v>0</v>
      </c>
      <c r="AG18" s="103">
        <f>_xlfn.IFNA(VLOOKUP(CONCATENATE($AG$5,$B18,$C18),MR!$A$6:$M$468,13,FALSE),0)</f>
        <v>0</v>
      </c>
      <c r="AH18" s="103">
        <f>_xlfn.IFNA(VLOOKUP(CONCATENATE($AH$5,$B18,$C18),'OG3'!$A$6:$M$500,13,FALSE),0)</f>
        <v>0</v>
      </c>
      <c r="AI18" s="103">
        <f>_xlfn.IFNA(VLOOKUP(CONCATENATE($AI$5,$B18,$C18),'OG3'!$A$6:$M$500,13,FALSE),0)</f>
        <v>0</v>
      </c>
      <c r="AJ18" s="103">
        <f>_xlfn.IFNA(VLOOKUP(CONCATENATE($AJ$5,$B18,$C18),WEST!$A$6:$M$500,13,FALSE),0)</f>
        <v>0</v>
      </c>
      <c r="AK18" s="103">
        <f>_xlfn.IFNA(VLOOKUP(CONCATENATE($AK$5,$B18,$C18),'SER3'!$A$6:$M$500,13,FALSE),0)</f>
        <v>0</v>
      </c>
      <c r="AL18" s="103">
        <f>_xlfn.IFNA(VLOOKUP(CONCATENATE($AL$5,$B18,$C18),[4]DARD2!$A$6:$M$500,13,FALSE),0)</f>
        <v>0</v>
      </c>
      <c r="AM18" s="103">
        <f>_xlfn.IFNA(VLOOKUP(CONCATENATE($AM$5,$B18,$C18),'MUR2'!$A$6:$M$500,13,FALSE),0)</f>
        <v>0</v>
      </c>
      <c r="AN18" s="103">
        <f>_xlfn.IFNA(VLOOKUP(CONCATENATE($AN$5,$B18,$C18),RAS!$A$7:$M$501,13,FALSE),0)</f>
        <v>0</v>
      </c>
      <c r="AO18" s="103">
        <f>_xlfn.IFNA(VLOOKUP(CONCATENATE($AO$5,$B18,$C18),'ESP3'!$A$6:$M$500,13,FALSE),0)</f>
        <v>0</v>
      </c>
      <c r="AP18" s="103">
        <f>_xlfn.IFNA(VLOOKUP(CONCATENATE($AP$5,$B18,$C18),'ESP3'!$A$6:$M$500,13,FALSE),0)</f>
        <v>0</v>
      </c>
      <c r="AQ18" s="103">
        <f>_xlfn.IFNA(VLOOKUP(CONCATENATE($AQ$5,$B18,$C18),FEST!$A$6:$M$500,13,FALSE),0)</f>
        <v>0</v>
      </c>
      <c r="AR18" s="103">
        <f>_xlfn.IFNA(VLOOKUP(CONCATENATE($AR$5,$B18,$C18),[5]HOR2!$A$6:$M$500,13,FALSE),0)</f>
        <v>0</v>
      </c>
      <c r="AS18" s="103">
        <f>_xlfn.IFNA(VLOOKUP(CONCATENATE($AS$5,$B18,$C18),[6]GIDG!$A$6:$M$500,13,FALSE),0)</f>
        <v>0</v>
      </c>
      <c r="AT18" s="103">
        <f>_xlfn.IFNA(VLOOKUP(CONCATENATE($AT$5,$B18,$C18),[7]cap3!$A$6:$M$500,13,FALSE),0)</f>
        <v>0</v>
      </c>
      <c r="AU18" s="567">
        <f>_xlfn.IFNA(VLOOKUP(CONCATENATE($AU$5,$B18,$C18),SC!$A$6:$M$500,13,FALSE),0)</f>
        <v>0</v>
      </c>
      <c r="AV18" s="103">
        <f>_xlfn.IFNA(VLOOKUP(CONCATENATE($AV$5,$B18,$C18),SCSAT!$A$6:$M$528,13,FALSE),0)</f>
        <v>0</v>
      </c>
      <c r="AW18" s="103">
        <f>_xlfn.IFNA(VLOOKUP(CONCATENATE($AW$5,$B18,$C18),SCSUN!$A$6:$M$500,13,FALSE),0)</f>
        <v>0</v>
      </c>
      <c r="AX18" s="553"/>
    </row>
    <row r="19" spans="1:50" s="3" customFormat="1" x14ac:dyDescent="0.25">
      <c r="A19" s="813"/>
      <c r="B19" s="97" t="s">
        <v>176</v>
      </c>
      <c r="C19" s="104" t="s">
        <v>177</v>
      </c>
      <c r="D19" s="104" t="s">
        <v>178</v>
      </c>
      <c r="E19" s="104" t="s">
        <v>179</v>
      </c>
      <c r="F19" s="105">
        <v>45372</v>
      </c>
      <c r="G19" s="300">
        <v>17</v>
      </c>
      <c r="H19" s="99">
        <f t="shared" si="0"/>
        <v>0</v>
      </c>
      <c r="I19" s="100">
        <f t="shared" si="1"/>
        <v>0</v>
      </c>
      <c r="J19" s="101">
        <f t="shared" si="2"/>
        <v>12</v>
      </c>
      <c r="K19" s="103">
        <f>_xlfn.IFNA(VLOOKUP(CONCATENATE($K$5,$B19,$C19),'ESP1'!$A$6:$M$500,13,FALSE),0)</f>
        <v>0</v>
      </c>
      <c r="L19" s="103">
        <f>_xlfn.IFNA(VLOOKUP(CONCATENATE($L$5,$B19,$C19),CAPE!$A$6:$M$500,13,FALSE),0)</f>
        <v>0</v>
      </c>
      <c r="M19" s="103">
        <f>_xlfn.IFNA(VLOOKUP(CONCATENATE($M$5,$B19,$C19),[1]CAPE!$A$6:$M$500,13,FALSE),0)</f>
        <v>0</v>
      </c>
      <c r="N19" s="103">
        <f>_xlfn.IFNA(VLOOKUP(CONCATENATE($N$5,$B19,$C19),'SER1'!$A$6:$M$500,13,FALSE),0)</f>
        <v>0</v>
      </c>
      <c r="O19" s="103">
        <f>_xlfn.IFNA(VLOOKUP(CONCATENATE($O$5,$B19,$C19),'MUR1'!$A$6:$M$500,13,FALSE),0)</f>
        <v>0</v>
      </c>
      <c r="P19" s="103">
        <f>_xlfn.IFNA(VLOOKUP(CONCATENATE($P$5,$B19,$C19),BAL!$A$6:$M$500,13,FALSE),0)</f>
        <v>0</v>
      </c>
      <c r="Q19" s="103">
        <f>_xlfn.IFNA(VLOOKUP(CONCATENATE($Q$5,$B19,$C19),'OG1'!$A$6:$M$500,13,FALSE),0)</f>
        <v>0</v>
      </c>
      <c r="R19" s="103">
        <f>_xlfn.IFNA(VLOOKUP(CONCATENATE($R$5,$B19,$C19),'OG1'!$A$6:$M$500,13,FALSE),0)</f>
        <v>0</v>
      </c>
      <c r="S19" s="103">
        <f>_xlfn.IFNA(VLOOKUP(CONCATENATE($S$5,$B19,$C19),'DRY1'!$A$6:$M$500,13,FALSE),0)</f>
        <v>0</v>
      </c>
      <c r="T19" s="103">
        <f>_xlfn.IFNA(VLOOKUP(CONCATENATE($T$5,$B19,$C19),'DRY1'!$A$6:$M$500,13,FALSE),0)</f>
        <v>0</v>
      </c>
      <c r="U19" s="103">
        <f>_xlfn.IFNA(VLOOKUP(CONCATENATE($U$5,$B19,$C19),'HOR1'!$A$6:$M$100,13,FALSE),0)</f>
        <v>0</v>
      </c>
      <c r="V19" s="103">
        <f>_xlfn.IFNA(VLOOKUP(CONCATENATE($V$5,$B19,$C19),'SER2'!$A$6:$M$534,13,FALSE),0)</f>
        <v>0</v>
      </c>
      <c r="W19" s="103">
        <f>_xlfn.IFNA(VLOOKUP(CONCATENATE($W$5,$B19,$C19),[3]DAR1!$A$6:$M$500,13,FALSE),0)</f>
        <v>0</v>
      </c>
      <c r="X19" s="103">
        <f>_xlfn.IFNA(VLOOKUP(CONCATENATE($X$5,$B19,$C19),BEV!$A$6:$M$500,13,FALSE),0)</f>
        <v>0</v>
      </c>
      <c r="Y19" s="103">
        <f>_xlfn.IFNA(VLOOKUP(CONCATENATE($Y$5,$B19,$C19),'OG2'!$A$6:$M$500,13,FALSE),0)</f>
        <v>0</v>
      </c>
      <c r="Z19" s="103">
        <f>_xlfn.IFNA(VLOOKUP(CONCATENATE($Z$5,$B19,$C19),'OG2'!$A$6:$M$500,13,FALSE),0)</f>
        <v>0</v>
      </c>
      <c r="AA19" s="330">
        <f>_xlfn.IFNA(VLOOKUP(CONCATENATE($AA$5,$B19,$C19),'LOG1'!$A$6:$M$500,13,FALSE),0)</f>
        <v>0</v>
      </c>
      <c r="AB19" s="103">
        <f>_xlfn.IFNA(VLOOKUP(CONCATENATE($AB$5,$B19,$C19),'DRY2'!$A$6:$M$500,13,FALSE),0)</f>
        <v>0</v>
      </c>
      <c r="AC19" s="103">
        <f>_xlfn.IFNA(VLOOKUP(CONCATENATE($AC$5,$B19,$C19),'DRY2'!$A$6:$M$500,13,FALSE),0)</f>
        <v>0</v>
      </c>
      <c r="AD19" s="103">
        <f>_xlfn.IFNA(VLOOKUP(CONCATENATE($AD$5,$B19,$C19),'CAP2'!$A$6:$M$500,13,FALSE),0)</f>
        <v>0</v>
      </c>
      <c r="AE19" s="103">
        <f>_xlfn.IFNA(VLOOKUP(CONCATENATE($AE$5,$B19,$C19),'ESP2'!$A$6:$M$500,13,FALSE),0)</f>
        <v>0</v>
      </c>
      <c r="AF19" s="103">
        <f>_xlfn.IFNA(VLOOKUP(CONCATENATE($AF$5,$B19,$C19),'ESP2'!$A$6:$M$500,13,FALSE),0)</f>
        <v>0</v>
      </c>
      <c r="AG19" s="103">
        <f>_xlfn.IFNA(VLOOKUP(CONCATENATE($AG$5,$B19,$C19),MR!$A$6:$M$468,13,FALSE),0)</f>
        <v>0</v>
      </c>
      <c r="AH19" s="103">
        <f>_xlfn.IFNA(VLOOKUP(CONCATENATE($AH$5,$B19,$C19),'OG3'!$A$6:$M$500,13,FALSE),0)</f>
        <v>0</v>
      </c>
      <c r="AI19" s="103">
        <f>_xlfn.IFNA(VLOOKUP(CONCATENATE($AI$5,$B19,$C19),'OG3'!$A$6:$M$500,13,FALSE),0)</f>
        <v>0</v>
      </c>
      <c r="AJ19" s="103">
        <f>_xlfn.IFNA(VLOOKUP(CONCATENATE($AJ$5,$B19,$C19),WEST!$A$6:$M$500,13,FALSE),0)</f>
        <v>0</v>
      </c>
      <c r="AK19" s="103">
        <f>_xlfn.IFNA(VLOOKUP(CONCATENATE($AK$5,$B19,$C19),'SER3'!$A$6:$M$500,13,FALSE),0)</f>
        <v>0</v>
      </c>
      <c r="AL19" s="103">
        <f>_xlfn.IFNA(VLOOKUP(CONCATENATE($AL$5,$B19,$C19),[4]DARD2!$A$6:$M$500,13,FALSE),0)</f>
        <v>0</v>
      </c>
      <c r="AM19" s="103">
        <f>_xlfn.IFNA(VLOOKUP(CONCATENATE($AM$5,$B19,$C19),'MUR2'!$A$6:$M$500,13,FALSE),0)</f>
        <v>0</v>
      </c>
      <c r="AN19" s="103">
        <f>_xlfn.IFNA(VLOOKUP(CONCATENATE($AN$5,$B19,$C19),RAS!$A$7:$M$501,13,FALSE),0)</f>
        <v>0</v>
      </c>
      <c r="AO19" s="103">
        <f>_xlfn.IFNA(VLOOKUP(CONCATENATE($AO$5,$B19,$C19),'ESP3'!$A$6:$M$500,13,FALSE),0)</f>
        <v>0</v>
      </c>
      <c r="AP19" s="103">
        <f>_xlfn.IFNA(VLOOKUP(CONCATENATE($AP$5,$B19,$C19),'ESP3'!$A$6:$M$500,13,FALSE),0)</f>
        <v>0</v>
      </c>
      <c r="AQ19" s="103">
        <f>_xlfn.IFNA(VLOOKUP(CONCATENATE($AQ$5,$B19,$C19),FEST!$A$6:$M$500,13,FALSE),0)</f>
        <v>0</v>
      </c>
      <c r="AR19" s="103">
        <f>_xlfn.IFNA(VLOOKUP(CONCATENATE($AR$5,$B19,$C19),[5]HOR2!$A$6:$M$500,13,FALSE),0)</f>
        <v>0</v>
      </c>
      <c r="AS19" s="103">
        <f>_xlfn.IFNA(VLOOKUP(CONCATENATE($AS$5,$B19,$C19),[6]GIDG!$A$6:$M$500,13,FALSE),0)</f>
        <v>0</v>
      </c>
      <c r="AT19" s="103">
        <f>_xlfn.IFNA(VLOOKUP(CONCATENATE($AT$5,$B19,$C19),[7]cap3!$A$6:$M$500,13,FALSE),0)</f>
        <v>0</v>
      </c>
      <c r="AU19" s="567">
        <f>_xlfn.IFNA(VLOOKUP(CONCATENATE($AU$5,$B19,$C19),SC!$A$6:$M$500,13,FALSE),0)</f>
        <v>0</v>
      </c>
      <c r="AV19" s="103">
        <f>_xlfn.IFNA(VLOOKUP(CONCATENATE($AV$5,$B19,$C19),SCSAT!$A$6:$M$528,13,FALSE),0)</f>
        <v>0</v>
      </c>
      <c r="AW19" s="103">
        <f>_xlfn.IFNA(VLOOKUP(CONCATENATE($AW$5,$B19,$C19),SCSUN!$A$6:$M$500,13,FALSE),0)</f>
        <v>0</v>
      </c>
      <c r="AX19" s="553"/>
    </row>
    <row r="20" spans="1:50" s="3" customFormat="1" x14ac:dyDescent="0.25">
      <c r="A20" s="813"/>
      <c r="B20" s="97" t="s">
        <v>128</v>
      </c>
      <c r="C20" s="104" t="s">
        <v>129</v>
      </c>
      <c r="D20" s="104" t="s">
        <v>129</v>
      </c>
      <c r="E20" s="104" t="s">
        <v>130</v>
      </c>
      <c r="F20" s="105">
        <v>45366</v>
      </c>
      <c r="G20" s="300">
        <v>17</v>
      </c>
      <c r="H20" s="99">
        <f t="shared" si="0"/>
        <v>0</v>
      </c>
      <c r="I20" s="100">
        <f t="shared" si="1"/>
        <v>0</v>
      </c>
      <c r="J20" s="101">
        <f t="shared" si="2"/>
        <v>12</v>
      </c>
      <c r="K20" s="103">
        <f>_xlfn.IFNA(VLOOKUP(CONCATENATE($K$5,$B20,$C20),'ESP1'!$A$6:$M$500,13,FALSE),0)</f>
        <v>0</v>
      </c>
      <c r="L20" s="103">
        <f>_xlfn.IFNA(VLOOKUP(CONCATENATE($L$5,$B20,$C20),CAPE!$A$6:$M$500,13,FALSE),0)</f>
        <v>0</v>
      </c>
      <c r="M20" s="103">
        <f>_xlfn.IFNA(VLOOKUP(CONCATENATE($M$5,$B20,$C20),[1]CAPE!$A$6:$M$500,13,FALSE),0)</f>
        <v>0</v>
      </c>
      <c r="N20" s="103">
        <f>_xlfn.IFNA(VLOOKUP(CONCATENATE($N$5,$B20,$C20),'SER1'!$A$6:$M$500,13,FALSE),0)</f>
        <v>0</v>
      </c>
      <c r="O20" s="103">
        <f>_xlfn.IFNA(VLOOKUP(CONCATENATE($O$5,$B20,$C20),'MUR1'!$A$6:$M$500,13,FALSE),0)</f>
        <v>0</v>
      </c>
      <c r="P20" s="103">
        <f>_xlfn.IFNA(VLOOKUP(CONCATENATE($P$5,$B20,$C20),BAL!$A$6:$M$500,13,FALSE),0)</f>
        <v>0</v>
      </c>
      <c r="Q20" s="103">
        <f>_xlfn.IFNA(VLOOKUP(CONCATENATE($Q$5,$B20,$C20),'OG1'!$A$6:$M$500,13,FALSE),0)</f>
        <v>0</v>
      </c>
      <c r="R20" s="103">
        <f>_xlfn.IFNA(VLOOKUP(CONCATENATE($R$5,$B20,$C20),'OG1'!$A$6:$M$500,13,FALSE),0)</f>
        <v>0</v>
      </c>
      <c r="S20" s="103">
        <f>_xlfn.IFNA(VLOOKUP(CONCATENATE($S$5,$B20,$C20),'DRY1'!$A$6:$M$500,13,FALSE),0)</f>
        <v>0</v>
      </c>
      <c r="T20" s="103">
        <f>_xlfn.IFNA(VLOOKUP(CONCATENATE($T$5,$B20,$C20),'DRY1'!$A$6:$M$500,13,FALSE),0)</f>
        <v>0</v>
      </c>
      <c r="U20" s="103">
        <f>_xlfn.IFNA(VLOOKUP(CONCATENATE($U$5,$B20,$C20),'HOR1'!$A$6:$M$100,13,FALSE),0)</f>
        <v>0</v>
      </c>
      <c r="V20" s="103">
        <f>_xlfn.IFNA(VLOOKUP(CONCATENATE($V$5,$B20,$C20),'SER2'!$A$6:$M$534,13,FALSE),0)</f>
        <v>0</v>
      </c>
      <c r="W20" s="103">
        <f>_xlfn.IFNA(VLOOKUP(CONCATENATE($W$5,$B20,$C20),[3]DAR1!$A$6:$M$500,13,FALSE),0)</f>
        <v>0</v>
      </c>
      <c r="X20" s="103">
        <f>_xlfn.IFNA(VLOOKUP(CONCATENATE($X$5,$B20,$C20),BEV!$A$6:$M$500,13,FALSE),0)</f>
        <v>0</v>
      </c>
      <c r="Y20" s="103">
        <f>_xlfn.IFNA(VLOOKUP(CONCATENATE($Y$5,$B20,$C20),'OG2'!$A$6:$M$500,13,FALSE),0)</f>
        <v>0</v>
      </c>
      <c r="Z20" s="103">
        <f>_xlfn.IFNA(VLOOKUP(CONCATENATE($Z$5,$B20,$C20),'OG2'!$A$6:$M$500,13,FALSE),0)</f>
        <v>0</v>
      </c>
      <c r="AA20" s="330">
        <f>_xlfn.IFNA(VLOOKUP(CONCATENATE($AA$5,$B20,$C20),'LOG1'!$A$6:$M$500,13,FALSE),0)</f>
        <v>0</v>
      </c>
      <c r="AB20" s="103">
        <f>_xlfn.IFNA(VLOOKUP(CONCATENATE($AB$5,$B20,$C20),'DRY2'!$A$6:$M$500,13,FALSE),0)</f>
        <v>0</v>
      </c>
      <c r="AC20" s="103">
        <f>_xlfn.IFNA(VLOOKUP(CONCATENATE($AC$5,$B20,$C20),'DRY2'!$A$6:$M$500,13,FALSE),0)</f>
        <v>0</v>
      </c>
      <c r="AD20" s="103">
        <f>_xlfn.IFNA(VLOOKUP(CONCATENATE($AD$5,$B20,$C20),'CAP2'!$A$6:$M$500,13,FALSE),0)</f>
        <v>0</v>
      </c>
      <c r="AE20" s="103">
        <f>_xlfn.IFNA(VLOOKUP(CONCATENATE($AE$5,$B20,$C20),'ESP2'!$A$6:$M$500,13,FALSE),0)</f>
        <v>0</v>
      </c>
      <c r="AF20" s="103">
        <f>_xlfn.IFNA(VLOOKUP(CONCATENATE($AF$5,$B20,$C20),'ESP2'!$A$6:$M$500,13,FALSE),0)</f>
        <v>0</v>
      </c>
      <c r="AG20" s="103">
        <f>_xlfn.IFNA(VLOOKUP(CONCATENATE($AG$5,$B20,$C20),MR!$A$6:$M$468,13,FALSE),0)</f>
        <v>0</v>
      </c>
      <c r="AH20" s="103">
        <f>_xlfn.IFNA(VLOOKUP(CONCATENATE($AH$5,$B20,$C20),'OG3'!$A$6:$M$500,13,FALSE),0)</f>
        <v>0</v>
      </c>
      <c r="AI20" s="103">
        <f>_xlfn.IFNA(VLOOKUP(CONCATENATE($AI$5,$B20,$C20),'OG3'!$A$6:$M$500,13,FALSE),0)</f>
        <v>0</v>
      </c>
      <c r="AJ20" s="103">
        <f>_xlfn.IFNA(VLOOKUP(CONCATENATE($AJ$5,$B20,$C20),WEST!$A$6:$M$500,13,FALSE),0)</f>
        <v>0</v>
      </c>
      <c r="AK20" s="103">
        <f>_xlfn.IFNA(VLOOKUP(CONCATENATE($AK$5,$B20,$C20),'SER3'!$A$6:$M$500,13,FALSE),0)</f>
        <v>0</v>
      </c>
      <c r="AL20" s="103">
        <f>_xlfn.IFNA(VLOOKUP(CONCATENATE($AL$5,$B20,$C20),[4]DARD2!$A$6:$M$500,13,FALSE),0)</f>
        <v>0</v>
      </c>
      <c r="AM20" s="103">
        <f>_xlfn.IFNA(VLOOKUP(CONCATENATE($AM$5,$B20,$C20),'MUR2'!$A$6:$M$500,13,FALSE),0)</f>
        <v>0</v>
      </c>
      <c r="AN20" s="103">
        <f>_xlfn.IFNA(VLOOKUP(CONCATENATE($AN$5,$B20,$C20),RAS!$A$7:$M$501,13,FALSE),0)</f>
        <v>0</v>
      </c>
      <c r="AO20" s="103">
        <f>_xlfn.IFNA(VLOOKUP(CONCATENATE($AO$5,$B20,$C20),'ESP3'!$A$6:$M$500,13,FALSE),0)</f>
        <v>0</v>
      </c>
      <c r="AP20" s="103">
        <f>_xlfn.IFNA(VLOOKUP(CONCATENATE($AP$5,$B20,$C20),'ESP3'!$A$6:$M$500,13,FALSE),0)</f>
        <v>0</v>
      </c>
      <c r="AQ20" s="103">
        <f>_xlfn.IFNA(VLOOKUP(CONCATENATE($AQ$5,$B20,$C20),FEST!$A$6:$M$500,13,FALSE),0)</f>
        <v>0</v>
      </c>
      <c r="AR20" s="103">
        <f>_xlfn.IFNA(VLOOKUP(CONCATENATE($AR$5,$B20,$C20),[5]HOR2!$A$6:$M$500,13,FALSE),0)</f>
        <v>0</v>
      </c>
      <c r="AS20" s="103">
        <f>_xlfn.IFNA(VLOOKUP(CONCATENATE($AS$5,$B20,$C20),[6]GIDG!$A$6:$M$500,13,FALSE),0)</f>
        <v>0</v>
      </c>
      <c r="AT20" s="103">
        <f>_xlfn.IFNA(VLOOKUP(CONCATENATE($AT$5,$B20,$C20),[7]cap3!$A$6:$M$500,13,FALSE),0)</f>
        <v>0</v>
      </c>
      <c r="AU20" s="567">
        <f>_xlfn.IFNA(VLOOKUP(CONCATENATE($AU$5,$B20,$C20),SC!$A$6:$M$500,13,FALSE),0)</f>
        <v>0</v>
      </c>
      <c r="AV20" s="103">
        <f>_xlfn.IFNA(VLOOKUP(CONCATENATE($AV$5,$B20,$C20),SCSAT!$A$6:$M$528,13,FALSE),0)</f>
        <v>0</v>
      </c>
      <c r="AW20" s="103">
        <f>_xlfn.IFNA(VLOOKUP(CONCATENATE($AW$5,$B20,$C20),SCSUN!$A$6:$M$500,13,FALSE),0)</f>
        <v>0</v>
      </c>
      <c r="AX20" s="553"/>
    </row>
    <row r="21" spans="1:50" s="3" customFormat="1" x14ac:dyDescent="0.25">
      <c r="A21" s="813"/>
      <c r="B21" s="97" t="s">
        <v>138</v>
      </c>
      <c r="C21" s="104" t="s">
        <v>139</v>
      </c>
      <c r="D21" s="104" t="s">
        <v>139</v>
      </c>
      <c r="E21" s="104" t="s">
        <v>140</v>
      </c>
      <c r="F21" s="105">
        <v>45405</v>
      </c>
      <c r="G21" s="300">
        <v>17</v>
      </c>
      <c r="H21" s="99">
        <f t="shared" si="0"/>
        <v>0</v>
      </c>
      <c r="I21" s="100">
        <f t="shared" si="1"/>
        <v>0</v>
      </c>
      <c r="J21" s="101">
        <f t="shared" si="2"/>
        <v>12</v>
      </c>
      <c r="K21" s="402">
        <f>_xlfn.IFNA(VLOOKUP(CONCATENATE($K$5,$B21,$C21),'ESP1'!$A$6:$M$500,13,FALSE),0)</f>
        <v>0</v>
      </c>
      <c r="L21" s="103">
        <f>_xlfn.IFNA(VLOOKUP(CONCATENATE($L$5,$B21,$C21),CAPE!$A$6:$M$500,13,FALSE),0)</f>
        <v>0</v>
      </c>
      <c r="M21" s="103">
        <f>_xlfn.IFNA(VLOOKUP(CONCATENATE($M$5,$B21,$C21),[1]CAPE!$A$6:$M$500,13,FALSE),0)</f>
        <v>0</v>
      </c>
      <c r="N21" s="103">
        <f>_xlfn.IFNA(VLOOKUP(CONCATENATE($N$5,$B21,$C21),'SER1'!$A$6:$M$500,13,FALSE),0)</f>
        <v>0</v>
      </c>
      <c r="O21" s="103">
        <f>_xlfn.IFNA(VLOOKUP(CONCATENATE($O$5,$B21,$C21),'MUR1'!$A$6:$M$500,13,FALSE),0)</f>
        <v>0</v>
      </c>
      <c r="P21" s="103">
        <f>_xlfn.IFNA(VLOOKUP(CONCATENATE($P$5,$B21,$C21),BAL!$A$6:$M$500,13,FALSE),0)</f>
        <v>0</v>
      </c>
      <c r="Q21" s="103">
        <f>_xlfn.IFNA(VLOOKUP(CONCATENATE($Q$5,$B21,$C21),'OG1'!$A$6:$M$500,13,FALSE),0)</f>
        <v>0</v>
      </c>
      <c r="R21" s="103">
        <f>_xlfn.IFNA(VLOOKUP(CONCATENATE($R$5,$B21,$C21),'OG1'!$A$6:$M$500,13,FALSE),0)</f>
        <v>0</v>
      </c>
      <c r="S21" s="103">
        <f>_xlfn.IFNA(VLOOKUP(CONCATENATE($S$5,$B21,$C21),'DRY1'!$A$6:$M$500,13,FALSE),0)</f>
        <v>0</v>
      </c>
      <c r="T21" s="103">
        <f>_xlfn.IFNA(VLOOKUP(CONCATENATE($T$5,$B21,$C21),'DRY1'!$A$6:$M$500,13,FALSE),0)</f>
        <v>0</v>
      </c>
      <c r="U21" s="103">
        <f>_xlfn.IFNA(VLOOKUP(CONCATENATE($U$5,$B21,$C21),'HOR1'!$A$6:$M$100,13,FALSE),0)</f>
        <v>0</v>
      </c>
      <c r="V21" s="103">
        <f>_xlfn.IFNA(VLOOKUP(CONCATENATE($V$5,$B21,$C21),'SER2'!$A$6:$M$534,13,FALSE),0)</f>
        <v>0</v>
      </c>
      <c r="W21" s="103">
        <f>_xlfn.IFNA(VLOOKUP(CONCATENATE($W$5,$B21,$C21),[3]DAR1!$A$6:$M$500,13,FALSE),0)</f>
        <v>0</v>
      </c>
      <c r="X21" s="103">
        <f>_xlfn.IFNA(VLOOKUP(CONCATENATE($X$5,$B21,$C21),BEV!$A$6:$M$500,13,FALSE),0)</f>
        <v>0</v>
      </c>
      <c r="Y21" s="103">
        <f>_xlfn.IFNA(VLOOKUP(CONCATENATE($Y$5,$B21,$C21),'OG2'!$A$6:$M$500,13,FALSE),0)</f>
        <v>0</v>
      </c>
      <c r="Z21" s="103">
        <f>_xlfn.IFNA(VLOOKUP(CONCATENATE($Z$5,$B21,$C21),'OG2'!$A$6:$M$500,13,FALSE),0)</f>
        <v>0</v>
      </c>
      <c r="AA21" s="330">
        <f>_xlfn.IFNA(VLOOKUP(CONCATENATE($AA$5,$B21,$C21),'LOG1'!$A$6:$M$500,13,FALSE),0)</f>
        <v>0</v>
      </c>
      <c r="AB21" s="103">
        <f>_xlfn.IFNA(VLOOKUP(CONCATENATE($AB$5,$B21,$C21),'DRY2'!$A$6:$M$500,13,FALSE),0)</f>
        <v>0</v>
      </c>
      <c r="AC21" s="103">
        <f>_xlfn.IFNA(VLOOKUP(CONCATENATE($AC$5,$B21,$C21),'DRY2'!$A$6:$M$500,13,FALSE),0)</f>
        <v>0</v>
      </c>
      <c r="AD21" s="103">
        <f>_xlfn.IFNA(VLOOKUP(CONCATENATE($AD$5,$B21,$C21),'CAP2'!$A$6:$M$500,13,FALSE),0)</f>
        <v>0</v>
      </c>
      <c r="AE21" s="103">
        <f>_xlfn.IFNA(VLOOKUP(CONCATENATE($AE$5,$B21,$C21),'ESP2'!$A$6:$M$500,13,FALSE),0)</f>
        <v>0</v>
      </c>
      <c r="AF21" s="103">
        <f>_xlfn.IFNA(VLOOKUP(CONCATENATE($AF$5,$B21,$C21),'ESP2'!$A$6:$M$500,13,FALSE),0)</f>
        <v>0</v>
      </c>
      <c r="AG21" s="103">
        <f>_xlfn.IFNA(VLOOKUP(CONCATENATE($AG$5,$B21,$C21),MR!$A$6:$M$468,13,FALSE),0)</f>
        <v>0</v>
      </c>
      <c r="AH21" s="103">
        <f>_xlfn.IFNA(VLOOKUP(CONCATENATE($AH$5,$B21,$C21),'OG3'!$A$6:$M$500,13,FALSE),0)</f>
        <v>0</v>
      </c>
      <c r="AI21" s="103">
        <f>_xlfn.IFNA(VLOOKUP(CONCATENATE($AI$5,$B21,$C21),'OG3'!$A$6:$M$500,13,FALSE),0)</f>
        <v>0</v>
      </c>
      <c r="AJ21" s="103">
        <f>_xlfn.IFNA(VLOOKUP(CONCATENATE($AJ$5,$B21,$C21),WEST!$A$6:$M$500,13,FALSE),0)</f>
        <v>0</v>
      </c>
      <c r="AK21" s="103">
        <f>_xlfn.IFNA(VLOOKUP(CONCATENATE($AK$5,$B21,$C21),'SER3'!$A$6:$M$500,13,FALSE),0)</f>
        <v>0</v>
      </c>
      <c r="AL21" s="103">
        <f>_xlfn.IFNA(VLOOKUP(CONCATENATE($AL$5,$B21,$C21),[4]DARD2!$A$6:$M$500,13,FALSE),0)</f>
        <v>0</v>
      </c>
      <c r="AM21" s="103">
        <f>_xlfn.IFNA(VLOOKUP(CONCATENATE($AM$5,$B21,$C21),'MUR2'!$A$6:$M$500,13,FALSE),0)</f>
        <v>0</v>
      </c>
      <c r="AN21" s="103">
        <f>_xlfn.IFNA(VLOOKUP(CONCATENATE($AN$5,$B21,$C21),RAS!$A$7:$M$501,13,FALSE),0)</f>
        <v>0</v>
      </c>
      <c r="AO21" s="103">
        <f>_xlfn.IFNA(VLOOKUP(CONCATENATE($AO$5,$B21,$C21),'ESP3'!$A$6:$M$500,13,FALSE),0)</f>
        <v>0</v>
      </c>
      <c r="AP21" s="103">
        <f>_xlfn.IFNA(VLOOKUP(CONCATENATE($AP$5,$B21,$C21),'ESP3'!$A$6:$M$500,13,FALSE),0)</f>
        <v>0</v>
      </c>
      <c r="AQ21" s="103">
        <f>_xlfn.IFNA(VLOOKUP(CONCATENATE($AQ$5,$B21,$C21),FEST!$A$6:$M$500,13,FALSE),0)</f>
        <v>0</v>
      </c>
      <c r="AR21" s="103">
        <f>_xlfn.IFNA(VLOOKUP(CONCATENATE($AR$5,$B21,$C21),[5]HOR2!$A$6:$M$500,13,FALSE),0)</f>
        <v>0</v>
      </c>
      <c r="AS21" s="103">
        <f>_xlfn.IFNA(VLOOKUP(CONCATENATE($AS$5,$B21,$C21),[6]GIDG!$A$6:$M$500,13,FALSE),0)</f>
        <v>0</v>
      </c>
      <c r="AT21" s="103">
        <f>_xlfn.IFNA(VLOOKUP(CONCATENATE($AT$5,$B21,$C21),[7]cap3!$A$6:$M$500,13,FALSE),0)</f>
        <v>0</v>
      </c>
      <c r="AU21" s="567">
        <f>_xlfn.IFNA(VLOOKUP(CONCATENATE($AU$5,$B21,$C21),SC!$A$6:$M$500,13,FALSE),0)</f>
        <v>0</v>
      </c>
      <c r="AV21" s="103">
        <f>_xlfn.IFNA(VLOOKUP(CONCATENATE($AV$5,$B21,$C21),SCSAT!$A$6:$M$528,13,FALSE),0)</f>
        <v>0</v>
      </c>
      <c r="AW21" s="103">
        <f>_xlfn.IFNA(VLOOKUP(CONCATENATE($AW$5,$B21,$C21),SCSUN!$A$6:$M$500,13,FALSE),0)</f>
        <v>0</v>
      </c>
      <c r="AX21" s="553"/>
    </row>
    <row r="22" spans="1:50" s="3" customFormat="1" x14ac:dyDescent="0.25">
      <c r="A22" s="813"/>
      <c r="B22" s="97" t="s">
        <v>101</v>
      </c>
      <c r="C22" s="104" t="s">
        <v>1136</v>
      </c>
      <c r="D22" s="104"/>
      <c r="E22" s="104" t="s">
        <v>1137</v>
      </c>
      <c r="F22" s="105">
        <v>45530</v>
      </c>
      <c r="G22" s="300">
        <v>24</v>
      </c>
      <c r="H22" s="99">
        <f t="shared" si="0"/>
        <v>0</v>
      </c>
      <c r="I22" s="100">
        <f t="shared" si="1"/>
        <v>0</v>
      </c>
      <c r="J22" s="101">
        <f t="shared" si="2"/>
        <v>12</v>
      </c>
      <c r="K22" s="402">
        <f>_xlfn.IFNA(VLOOKUP(CONCATENATE($K$5,$B22,$C22),'ESP1'!$A$6:$M$500,13,FALSE),0)</f>
        <v>0</v>
      </c>
      <c r="L22" s="103">
        <f>_xlfn.IFNA(VLOOKUP(CONCATENATE($L$5,$B22,$C22),CAPE!$A$6:$M$500,13,FALSE),0)</f>
        <v>0</v>
      </c>
      <c r="M22" s="103">
        <f>_xlfn.IFNA(VLOOKUP(CONCATENATE($M$5,$B22,$C22),[1]CAPE!$A$6:$M$500,13,FALSE),0)</f>
        <v>0</v>
      </c>
      <c r="N22" s="103">
        <f>_xlfn.IFNA(VLOOKUP(CONCATENATE($N$5,$B22,$C22),'SER1'!$A$6:$M$500,13,FALSE),0)</f>
        <v>0</v>
      </c>
      <c r="O22" s="103">
        <f>_xlfn.IFNA(VLOOKUP(CONCATENATE($O$5,$B22,$C22),'MUR1'!$A$6:$M$500,13,FALSE),0)</f>
        <v>0</v>
      </c>
      <c r="P22" s="103">
        <f>_xlfn.IFNA(VLOOKUP(CONCATENATE($P$5,$B22,$C22),BAL!$A$6:$M$500,13,FALSE),0)</f>
        <v>0</v>
      </c>
      <c r="Q22" s="103">
        <f>_xlfn.IFNA(VLOOKUP(CONCATENATE($Q$5,$B22,$C22),'OG1'!$A$6:$M$500,13,FALSE),0)</f>
        <v>0</v>
      </c>
      <c r="R22" s="103">
        <f>_xlfn.IFNA(VLOOKUP(CONCATENATE($R$5,$B22,$C22),'OG1'!$A$6:$M$500,13,FALSE),0)</f>
        <v>0</v>
      </c>
      <c r="S22" s="103">
        <f>_xlfn.IFNA(VLOOKUP(CONCATENATE($S$5,$B22,$C22),'DRY1'!$A$6:$M$500,13,FALSE),0)</f>
        <v>0</v>
      </c>
      <c r="T22" s="103">
        <f>_xlfn.IFNA(VLOOKUP(CONCATENATE($T$5,$B22,$C22),'DRY1'!$A$6:$M$500,13,FALSE),0)</f>
        <v>0</v>
      </c>
      <c r="U22" s="103">
        <f>_xlfn.IFNA(VLOOKUP(CONCATENATE($U$5,$B22,$C22),'HOR1'!$A$6:$M$100,13,FALSE),0)</f>
        <v>0</v>
      </c>
      <c r="V22" s="103">
        <f>_xlfn.IFNA(VLOOKUP(CONCATENATE($V$5,$B22,$C22),'SER2'!$A$6:$M$534,13,FALSE),0)</f>
        <v>0</v>
      </c>
      <c r="W22" s="103">
        <f>_xlfn.IFNA(VLOOKUP(CONCATENATE($W$5,$B22,$C22),[3]DAR1!$A$6:$M$500,13,FALSE),0)</f>
        <v>0</v>
      </c>
      <c r="X22" s="103">
        <f>_xlfn.IFNA(VLOOKUP(CONCATENATE($X$5,$B22,$C22),BEV!$A$6:$M$500,13,FALSE),0)</f>
        <v>0</v>
      </c>
      <c r="Y22" s="103">
        <f>_xlfn.IFNA(VLOOKUP(CONCATENATE($Y$5,$B22,$C22),'OG2'!$A$6:$M$500,13,FALSE),0)</f>
        <v>0</v>
      </c>
      <c r="Z22" s="103">
        <f>_xlfn.IFNA(VLOOKUP(CONCATENATE($Z$5,$B22,$C22),'OG2'!$A$6:$M$500,13,FALSE),0)</f>
        <v>0</v>
      </c>
      <c r="AA22" s="330">
        <f>_xlfn.IFNA(VLOOKUP(CONCATENATE($AA$5,$B22,$C22),'LOG1'!$A$6:$M$500,13,FALSE),0)</f>
        <v>0</v>
      </c>
      <c r="AB22" s="103">
        <f>_xlfn.IFNA(VLOOKUP(CONCATENATE($AB$5,$B22,$C22),'DRY2'!$A$6:$M$500,13,FALSE),0)</f>
        <v>0</v>
      </c>
      <c r="AC22" s="103">
        <f>_xlfn.IFNA(VLOOKUP(CONCATENATE($AC$5,$B22,$C22),'DRY2'!$A$6:$M$500,13,FALSE),0)</f>
        <v>0</v>
      </c>
      <c r="AD22" s="103">
        <f>_xlfn.IFNA(VLOOKUP(CONCATENATE($AD$5,$B22,$C22),'CAP2'!$A$6:$M$500,13,FALSE),0)</f>
        <v>0</v>
      </c>
      <c r="AE22" s="103">
        <f>_xlfn.IFNA(VLOOKUP(CONCATENATE($AE$5,$B22,$C22),'ESP2'!$A$6:$M$500,13,FALSE),0)</f>
        <v>0</v>
      </c>
      <c r="AF22" s="103">
        <f>_xlfn.IFNA(VLOOKUP(CONCATENATE($AF$5,$B22,$C22),'ESP2'!$A$6:$M$500,13,FALSE),0)</f>
        <v>0</v>
      </c>
      <c r="AG22" s="103">
        <f>_xlfn.IFNA(VLOOKUP(CONCATENATE($AG$5,$B22,$C22),MR!$A$6:$M$468,13,FALSE),0)</f>
        <v>0</v>
      </c>
      <c r="AH22" s="103">
        <f>_xlfn.IFNA(VLOOKUP(CONCATENATE($AH$5,$B22,$C22),'OG3'!$A$6:$M$500,13,FALSE),0)</f>
        <v>0</v>
      </c>
      <c r="AI22" s="103">
        <f>_xlfn.IFNA(VLOOKUP(CONCATENATE($AI$5,$B22,$C22),'OG3'!$A$6:$M$500,13,FALSE),0)</f>
        <v>0</v>
      </c>
      <c r="AJ22" s="103">
        <f>_xlfn.IFNA(VLOOKUP(CONCATENATE($AJ$5,$B22,$C22),WEST!$A$6:$M$500,13,FALSE),0)</f>
        <v>0</v>
      </c>
      <c r="AK22" s="103">
        <f>_xlfn.IFNA(VLOOKUP(CONCATENATE($AK$5,$B22,$C22),'SER3'!$A$6:$M$500,13,FALSE),0)</f>
        <v>0</v>
      </c>
      <c r="AL22" s="103">
        <f>_xlfn.IFNA(VLOOKUP(CONCATENATE($AL$5,$B22,$C22),[4]DARD2!$A$6:$M$500,13,FALSE),0)</f>
        <v>0</v>
      </c>
      <c r="AM22" s="103">
        <f>_xlfn.IFNA(VLOOKUP(CONCATENATE($AM$5,$B22,$C22),'MUR2'!$A$6:$M$500,13,FALSE),0)</f>
        <v>0</v>
      </c>
      <c r="AN22" s="103">
        <f>_xlfn.IFNA(VLOOKUP(CONCATENATE($AN$5,$B22,$C22),RAS!$A$7:$M$501,13,FALSE),0)</f>
        <v>0</v>
      </c>
      <c r="AO22" s="103">
        <f>_xlfn.IFNA(VLOOKUP(CONCATENATE($AO$5,$B22,$C22),'ESP3'!$A$6:$M$500,13,FALSE),0)</f>
        <v>0</v>
      </c>
      <c r="AP22" s="103">
        <f>_xlfn.IFNA(VLOOKUP(CONCATENATE($AP$5,$B22,$C22),'ESP3'!$A$6:$M$500,13,FALSE),0)</f>
        <v>0</v>
      </c>
      <c r="AQ22" s="103">
        <f>_xlfn.IFNA(VLOOKUP(CONCATENATE($AQ$5,$B22,$C22),FEST!$A$6:$M$500,13,FALSE),0)</f>
        <v>0</v>
      </c>
      <c r="AR22" s="103">
        <f>_xlfn.IFNA(VLOOKUP(CONCATENATE($AR$5,$B22,$C22),[5]HOR2!$A$6:$M$500,13,FALSE),0)</f>
        <v>0</v>
      </c>
      <c r="AS22" s="103">
        <f>_xlfn.IFNA(VLOOKUP(CONCATENATE($AS$5,$B22,$C22),[6]GIDG!$A$6:$M$500,13,FALSE),0)</f>
        <v>0</v>
      </c>
      <c r="AT22" s="103">
        <f>_xlfn.IFNA(VLOOKUP(CONCATENATE($AT$5,$B22,$C22),[7]cap3!$A$6:$M$500,13,FALSE),0)</f>
        <v>0</v>
      </c>
      <c r="AU22" s="567">
        <f>_xlfn.IFNA(VLOOKUP(CONCATENATE($AU$5,$B22,$C22),SC!$A$6:$M$500,13,FALSE),0)</f>
        <v>0</v>
      </c>
      <c r="AV22" s="103">
        <f>_xlfn.IFNA(VLOOKUP(CONCATENATE($AV$5,$B22,$C22),SCSAT!$A$6:$M$528,13,FALSE),0)</f>
        <v>0</v>
      </c>
      <c r="AW22" s="103">
        <f>_xlfn.IFNA(VLOOKUP(CONCATENATE($AW$5,$B22,$C22),SCSUN!$A$6:$M$500,13,FALSE),0)</f>
        <v>0</v>
      </c>
      <c r="AX22" s="553"/>
    </row>
    <row r="23" spans="1:50" s="3" customFormat="1" x14ac:dyDescent="0.25">
      <c r="A23" s="813"/>
      <c r="B23" s="97" t="s">
        <v>595</v>
      </c>
      <c r="C23" s="104" t="s">
        <v>596</v>
      </c>
      <c r="D23" s="104" t="s">
        <v>1138</v>
      </c>
      <c r="E23" s="104" t="s">
        <v>130</v>
      </c>
      <c r="F23" s="105">
        <v>45532</v>
      </c>
      <c r="G23" s="300">
        <v>17</v>
      </c>
      <c r="H23" s="99">
        <f t="shared" si="0"/>
        <v>0</v>
      </c>
      <c r="I23" s="100">
        <f t="shared" si="1"/>
        <v>0</v>
      </c>
      <c r="J23" s="101">
        <f t="shared" si="2"/>
        <v>12</v>
      </c>
      <c r="K23" s="402">
        <f>_xlfn.IFNA(VLOOKUP(CONCATENATE($K$5,$B23,$C23),'ESP1'!$A$6:$M$500,13,FALSE),0)</f>
        <v>0</v>
      </c>
      <c r="L23" s="103">
        <f>_xlfn.IFNA(VLOOKUP(CONCATENATE($L$5,$B23,$C23),CAPE!$A$6:$M$500,13,FALSE),0)</f>
        <v>0</v>
      </c>
      <c r="M23" s="103">
        <f>_xlfn.IFNA(VLOOKUP(CONCATENATE($M$5,$B23,$C23),[1]CAPE!$A$6:$M$500,13,FALSE),0)</f>
        <v>0</v>
      </c>
      <c r="N23" s="103">
        <f>_xlfn.IFNA(VLOOKUP(CONCATENATE($N$5,$B23,$C23),'SER1'!$A$6:$M$500,13,FALSE),0)</f>
        <v>0</v>
      </c>
      <c r="O23" s="103">
        <f>_xlfn.IFNA(VLOOKUP(CONCATENATE($O$5,$B23,$C23),'MUR1'!$A$6:$M$500,13,FALSE),0)</f>
        <v>0</v>
      </c>
      <c r="P23" s="103">
        <f>_xlfn.IFNA(VLOOKUP(CONCATENATE($P$5,$B23,$C23),BAL!$A$6:$M$500,13,FALSE),0)</f>
        <v>0</v>
      </c>
      <c r="Q23" s="103">
        <f>_xlfn.IFNA(VLOOKUP(CONCATENATE($Q$5,$B23,$C23),'OG1'!$A$6:$M$500,13,FALSE),0)</f>
        <v>0</v>
      </c>
      <c r="R23" s="103">
        <f>_xlfn.IFNA(VLOOKUP(CONCATENATE($R$5,$B23,$C23),'OG1'!$A$6:$M$500,13,FALSE),0)</f>
        <v>0</v>
      </c>
      <c r="S23" s="103">
        <f>_xlfn.IFNA(VLOOKUP(CONCATENATE($S$5,$B23,$C23),'DRY1'!$A$6:$M$500,13,FALSE),0)</f>
        <v>0</v>
      </c>
      <c r="T23" s="103">
        <f>_xlfn.IFNA(VLOOKUP(CONCATENATE($T$5,$B23,$C23),'DRY1'!$A$6:$M$500,13,FALSE),0)</f>
        <v>0</v>
      </c>
      <c r="U23" s="103">
        <f>_xlfn.IFNA(VLOOKUP(CONCATENATE($U$5,$B23,$C23),'HOR1'!$A$6:$M$100,13,FALSE),0)</f>
        <v>0</v>
      </c>
      <c r="V23" s="103">
        <f>_xlfn.IFNA(VLOOKUP(CONCATENATE($V$5,$B23,$C23),'SER2'!$A$6:$M$534,13,FALSE),0)</f>
        <v>0</v>
      </c>
      <c r="W23" s="103">
        <f>_xlfn.IFNA(VLOOKUP(CONCATENATE($W$5,$B23,$C23),[3]DAR1!$A$6:$M$500,13,FALSE),0)</f>
        <v>0</v>
      </c>
      <c r="X23" s="103">
        <f>_xlfn.IFNA(VLOOKUP(CONCATENATE($X$5,$B23,$C23),BEV!$A$6:$M$500,13,FALSE),0)</f>
        <v>0</v>
      </c>
      <c r="Y23" s="103">
        <f>_xlfn.IFNA(VLOOKUP(CONCATENATE($Y$5,$B23,$C23),'OG2'!$A$6:$M$500,13,FALSE),0)</f>
        <v>0</v>
      </c>
      <c r="Z23" s="103">
        <f>_xlfn.IFNA(VLOOKUP(CONCATENATE($Z$5,$B23,$C23),'OG2'!$A$6:$M$500,13,FALSE),0)</f>
        <v>0</v>
      </c>
      <c r="AA23" s="330">
        <f>_xlfn.IFNA(VLOOKUP(CONCATENATE($AA$5,$B23,$C23),'LOG1'!$A$6:$M$500,13,FALSE),0)</f>
        <v>0</v>
      </c>
      <c r="AB23" s="103">
        <f>_xlfn.IFNA(VLOOKUP(CONCATENATE($AB$5,$B23,$C23),'DRY2'!$A$6:$M$500,13,FALSE),0)</f>
        <v>0</v>
      </c>
      <c r="AC23" s="103">
        <f>_xlfn.IFNA(VLOOKUP(CONCATENATE($AC$5,$B23,$C23),'DRY2'!$A$6:$M$500,13,FALSE),0)</f>
        <v>0</v>
      </c>
      <c r="AD23" s="103">
        <f>_xlfn.IFNA(VLOOKUP(CONCATENATE($AD$5,$B23,$C23),'CAP2'!$A$6:$M$500,13,FALSE),0)</f>
        <v>0</v>
      </c>
      <c r="AE23" s="103">
        <f>_xlfn.IFNA(VLOOKUP(CONCATENATE($AE$5,$B23,$C23),'ESP2'!$A$6:$M$500,13,FALSE),0)</f>
        <v>0</v>
      </c>
      <c r="AF23" s="103">
        <f>_xlfn.IFNA(VLOOKUP(CONCATENATE($AF$5,$B23,$C23),'ESP2'!$A$6:$M$500,13,FALSE),0)</f>
        <v>0</v>
      </c>
      <c r="AG23" s="103">
        <f>_xlfn.IFNA(VLOOKUP(CONCATENATE($AG$5,$B23,$C23),MR!$A$6:$M$468,13,FALSE),0)</f>
        <v>0</v>
      </c>
      <c r="AH23" s="103">
        <f>_xlfn.IFNA(VLOOKUP(CONCATENATE($AH$5,$B23,$C23),'OG3'!$A$6:$M$500,13,FALSE),0)</f>
        <v>0</v>
      </c>
      <c r="AI23" s="103">
        <f>_xlfn.IFNA(VLOOKUP(CONCATENATE($AI$5,$B23,$C23),'OG3'!$A$6:$M$500,13,FALSE),0)</f>
        <v>0</v>
      </c>
      <c r="AJ23" s="103">
        <f>_xlfn.IFNA(VLOOKUP(CONCATENATE($AJ$5,$B23,$C23),WEST!$A$6:$M$500,13,FALSE),0)</f>
        <v>0</v>
      </c>
      <c r="AK23" s="103">
        <f>_xlfn.IFNA(VLOOKUP(CONCATENATE($AK$5,$B23,$C23),'SER3'!$A$6:$M$500,13,FALSE),0)</f>
        <v>0</v>
      </c>
      <c r="AL23" s="103">
        <f>_xlfn.IFNA(VLOOKUP(CONCATENATE($AL$5,$B23,$C23),[4]DARD2!$A$6:$M$500,13,FALSE),0)</f>
        <v>0</v>
      </c>
      <c r="AM23" s="103">
        <f>_xlfn.IFNA(VLOOKUP(CONCATENATE($AM$5,$B23,$C23),'MUR2'!$A$6:$M$500,13,FALSE),0)</f>
        <v>0</v>
      </c>
      <c r="AN23" s="103">
        <f>_xlfn.IFNA(VLOOKUP(CONCATENATE($AN$5,$B23,$C23),RAS!$A$7:$M$501,13,FALSE),0)</f>
        <v>0</v>
      </c>
      <c r="AO23" s="103">
        <f>_xlfn.IFNA(VLOOKUP(CONCATENATE($AO$5,$B23,$C23),'ESP3'!$A$6:$M$500,13,FALSE),0)</f>
        <v>0</v>
      </c>
      <c r="AP23" s="103">
        <f>_xlfn.IFNA(VLOOKUP(CONCATENATE($AP$5,$B23,$C23),'ESP3'!$A$6:$M$500,13,FALSE),0)</f>
        <v>0</v>
      </c>
      <c r="AQ23" s="103">
        <f>_xlfn.IFNA(VLOOKUP(CONCATENATE($AQ$5,$B23,$C23),FEST!$A$6:$M$500,13,FALSE),0)</f>
        <v>0</v>
      </c>
      <c r="AR23" s="103">
        <f>_xlfn.IFNA(VLOOKUP(CONCATENATE($AR$5,$B23,$C23),[5]HOR2!$A$6:$M$500,13,FALSE),0)</f>
        <v>0</v>
      </c>
      <c r="AS23" s="103">
        <f>_xlfn.IFNA(VLOOKUP(CONCATENATE($AS$5,$B23,$C23),[6]GIDG!$A$6:$M$500,13,FALSE),0)</f>
        <v>0</v>
      </c>
      <c r="AT23" s="103">
        <f>_xlfn.IFNA(VLOOKUP(CONCATENATE($AT$5,$B23,$C23),[7]cap3!$A$6:$M$500,13,FALSE),0)</f>
        <v>0</v>
      </c>
      <c r="AU23" s="567">
        <f>_xlfn.IFNA(VLOOKUP(CONCATENATE($AU$5,$B23,$C23),SC!$A$6:$M$500,13,FALSE),0)</f>
        <v>0</v>
      </c>
      <c r="AV23" s="103">
        <f>_xlfn.IFNA(VLOOKUP(CONCATENATE($AV$5,$B23,$C23),SCSAT!$A$6:$M$528,13,FALSE),0)</f>
        <v>0</v>
      </c>
      <c r="AW23" s="103">
        <f>_xlfn.IFNA(VLOOKUP(CONCATENATE($AW$5,$B23,$C23),SCSUN!$A$6:$M$500,13,FALSE),0)</f>
        <v>0</v>
      </c>
      <c r="AX23" s="553"/>
    </row>
    <row r="24" spans="1:50" s="3" customFormat="1" x14ac:dyDescent="0.25">
      <c r="A24" s="813"/>
      <c r="B24" s="97"/>
      <c r="C24" s="104"/>
      <c r="D24" s="104"/>
      <c r="E24" s="104"/>
      <c r="F24" s="105"/>
      <c r="G24" s="300"/>
      <c r="H24" s="99">
        <f t="shared" ref="H24:H25" si="3">COUNTIF(K24:AZ24,"&gt;0")</f>
        <v>0</v>
      </c>
      <c r="I24" s="100">
        <f t="shared" ref="I24:I27" si="4">SUM(K24:BG24)</f>
        <v>0</v>
      </c>
      <c r="J24" s="101">
        <f t="shared" ref="J24:J50" si="5">RANK(I24,$I$6:$I$108)</f>
        <v>12</v>
      </c>
      <c r="K24" s="402">
        <f>_xlfn.IFNA(VLOOKUP(CONCATENATE($K$5,$B24,$C24),'ESP1'!$A$6:$M$500,13,FALSE),0)</f>
        <v>0</v>
      </c>
      <c r="L24" s="103">
        <f>_xlfn.IFNA(VLOOKUP(CONCATENATE($L$5,$B24,$C24),CAPE!$A$6:$M$500,13,FALSE),0)</f>
        <v>0</v>
      </c>
      <c r="M24" s="103">
        <f>_xlfn.IFNA(VLOOKUP(CONCATENATE($M$5,$B24,$C24),[1]CAPE!$A$6:$M$500,13,FALSE),0)</f>
        <v>0</v>
      </c>
      <c r="N24" s="103">
        <f>_xlfn.IFNA(VLOOKUP(CONCATENATE($N$5,$B24,$C24),'SER1'!$A$6:$M$500,13,FALSE),0)</f>
        <v>0</v>
      </c>
      <c r="O24" s="103">
        <f>_xlfn.IFNA(VLOOKUP(CONCATENATE($O$5,$B24,$C24),'MUR1'!$A$6:$M$500,13,FALSE),0)</f>
        <v>0</v>
      </c>
      <c r="P24" s="103">
        <f>_xlfn.IFNA(VLOOKUP(CONCATENATE($P$5,$B24,$C24),BAL!$A$6:$M$500,13,FALSE),0)</f>
        <v>0</v>
      </c>
      <c r="Q24" s="103">
        <f>_xlfn.IFNA(VLOOKUP(CONCATENATE($Q$5,$B24,$C24),'OG1'!$A$6:$M$500,13,FALSE),0)</f>
        <v>0</v>
      </c>
      <c r="R24" s="103">
        <f>_xlfn.IFNA(VLOOKUP(CONCATENATE($R$5,$B24,$C24),'OG1'!$A$6:$M$500,13,FALSE),0)</f>
        <v>0</v>
      </c>
      <c r="S24" s="103">
        <f>_xlfn.IFNA(VLOOKUP(CONCATENATE($S$5,$B24,$C24),'DRY1'!$A$6:$M$500,13,FALSE),0)</f>
        <v>0</v>
      </c>
      <c r="T24" s="103">
        <f>_xlfn.IFNA(VLOOKUP(CONCATENATE($T$5,$B24,$C24),'DRY1'!$A$6:$M$500,13,FALSE),0)</f>
        <v>0</v>
      </c>
      <c r="U24" s="103">
        <f>_xlfn.IFNA(VLOOKUP(CONCATENATE($U$5,$B24,$C24),'HOR1'!$A$6:$M$100,13,FALSE),0)</f>
        <v>0</v>
      </c>
      <c r="V24" s="103">
        <f>_xlfn.IFNA(VLOOKUP(CONCATENATE($V$5,$B24,$C24),'SER2'!$A$6:$M$534,13,FALSE),0)</f>
        <v>0</v>
      </c>
      <c r="W24" s="103">
        <f>_xlfn.IFNA(VLOOKUP(CONCATENATE($W$5,$B24,$C24),[3]DAR1!$A$6:$M$500,13,FALSE),0)</f>
        <v>0</v>
      </c>
      <c r="X24" s="103">
        <f>_xlfn.IFNA(VLOOKUP(CONCATENATE($X$5,$B24,$C24),BEV!$A$6:$M$500,13,FALSE),0)</f>
        <v>0</v>
      </c>
      <c r="Y24" s="103">
        <f>_xlfn.IFNA(VLOOKUP(CONCATENATE($Y$5,$B24,$C24),'OG2'!$A$6:$M$500,13,FALSE),0)</f>
        <v>0</v>
      </c>
      <c r="Z24" s="103">
        <f>_xlfn.IFNA(VLOOKUP(CONCATENATE($Z$5,$B24,$C24),'OG2'!$A$6:$M$500,13,FALSE),0)</f>
        <v>0</v>
      </c>
      <c r="AA24" s="330">
        <f>_xlfn.IFNA(VLOOKUP(CONCATENATE($AA$5,$B24,$C24),'LOG1'!$A$6:$M$500,13,FALSE),0)</f>
        <v>0</v>
      </c>
      <c r="AB24" s="103">
        <f>_xlfn.IFNA(VLOOKUP(CONCATENATE($AB$5,$B24,$C24),'DRY2'!$A$6:$M$500,13,FALSE),0)</f>
        <v>0</v>
      </c>
      <c r="AC24" s="103">
        <f>_xlfn.IFNA(VLOOKUP(CONCATENATE($AC$5,$B24,$C24),'DRY2'!$A$6:$M$500,13,FALSE),0)</f>
        <v>0</v>
      </c>
      <c r="AD24" s="103">
        <f>_xlfn.IFNA(VLOOKUP(CONCATENATE($AD$5,$B24,$C24),'CAP2'!$A$6:$M$500,13,FALSE),0)</f>
        <v>0</v>
      </c>
      <c r="AE24" s="103">
        <f>_xlfn.IFNA(VLOOKUP(CONCATENATE($AE$5,$B24,$C24),'ESP2'!$A$6:$M$500,13,FALSE),0)</f>
        <v>0</v>
      </c>
      <c r="AF24" s="103">
        <f>_xlfn.IFNA(VLOOKUP(CONCATENATE($AF$5,$B24,$C24),'ESP2'!$A$6:$M$500,13,FALSE),0)</f>
        <v>0</v>
      </c>
      <c r="AG24" s="103">
        <f>_xlfn.IFNA(VLOOKUP(CONCATENATE($AG$5,$B24,$C24),MR!$A$6:$M$468,13,FALSE),0)</f>
        <v>0</v>
      </c>
      <c r="AH24" s="103">
        <f>_xlfn.IFNA(VLOOKUP(CONCATENATE($AH$5,$B24,$C24),'OG3'!$A$6:$M$500,13,FALSE),0)</f>
        <v>0</v>
      </c>
      <c r="AI24" s="103">
        <f>_xlfn.IFNA(VLOOKUP(CONCATENATE($AI$5,$B24,$C24),'OG3'!$A$6:$M$500,13,FALSE),0)</f>
        <v>0</v>
      </c>
      <c r="AJ24" s="103">
        <f>_xlfn.IFNA(VLOOKUP(CONCATENATE($AJ$5,$B24,$C24),WEST!$A$6:$M$500,13,FALSE),0)</f>
        <v>0</v>
      </c>
      <c r="AK24" s="103">
        <f>_xlfn.IFNA(VLOOKUP(CONCATENATE($AK$5,$B24,$C24),'SER3'!$A$6:$M$500,13,FALSE),0)</f>
        <v>0</v>
      </c>
      <c r="AL24" s="103">
        <f>_xlfn.IFNA(VLOOKUP(CONCATENATE($AL$5,$B24,$C24),[4]DARD2!$A$6:$M$500,13,FALSE),0)</f>
        <v>0</v>
      </c>
      <c r="AM24" s="103">
        <f>_xlfn.IFNA(VLOOKUP(CONCATENATE($AM$5,$B24,$C24),'MUR2'!$A$6:$M$500,13,FALSE),0)</f>
        <v>0</v>
      </c>
      <c r="AN24" s="103">
        <f>_xlfn.IFNA(VLOOKUP(CONCATENATE($AN$5,$B24,$C24),RAS!$A$7:$M$501,13,FALSE),0)</f>
        <v>0</v>
      </c>
      <c r="AO24" s="103">
        <f>_xlfn.IFNA(VLOOKUP(CONCATENATE($AO$5,$B24,$C24),'ESP3'!$A$6:$M$500,13,FALSE),0)</f>
        <v>0</v>
      </c>
      <c r="AP24" s="103">
        <f>_xlfn.IFNA(VLOOKUP(CONCATENATE($AP$5,$B24,$C24),'ESP3'!$A$6:$M$500,13,FALSE),0)</f>
        <v>0</v>
      </c>
      <c r="AQ24" s="103">
        <f>_xlfn.IFNA(VLOOKUP(CONCATENATE($AQ$5,$B24,$C24),FEST!$A$6:$M$500,13,FALSE),0)</f>
        <v>0</v>
      </c>
      <c r="AR24" s="103">
        <f>_xlfn.IFNA(VLOOKUP(CONCATENATE($AR$5,$B24,$C24),[5]HOR2!$A$6:$M$500,13,FALSE),0)</f>
        <v>0</v>
      </c>
      <c r="AS24" s="103">
        <f>_xlfn.IFNA(VLOOKUP(CONCATENATE($AS$5,$B24,$C24),[6]GIDG!$A$6:$M$500,13,FALSE),0)</f>
        <v>0</v>
      </c>
      <c r="AT24" s="103">
        <f>_xlfn.IFNA(VLOOKUP(CONCATENATE($AT$5,$B24,$C24),[7]cap3!$A$6:$M$500,13,FALSE),0)</f>
        <v>0</v>
      </c>
      <c r="AU24" s="567">
        <f>_xlfn.IFNA(VLOOKUP(CONCATENATE($AU$5,$B24,$C24),SC!$A$6:$M$500,13,FALSE),0)</f>
        <v>0</v>
      </c>
      <c r="AV24" s="103">
        <f>_xlfn.IFNA(VLOOKUP(CONCATENATE($AV$5,$B24,$C24),SCSAT!$A$6:$M$528,13,FALSE),0)</f>
        <v>0</v>
      </c>
      <c r="AW24" s="103">
        <f>_xlfn.IFNA(VLOOKUP(CONCATENATE($AW$5,$B24,$C24),SCSUN!$A$6:$M$500,13,FALSE),0)</f>
        <v>0</v>
      </c>
      <c r="AX24" s="553"/>
    </row>
    <row r="25" spans="1:50" s="3" customFormat="1" x14ac:dyDescent="0.25">
      <c r="A25" s="813"/>
      <c r="B25" s="97"/>
      <c r="C25" s="104"/>
      <c r="D25" s="104"/>
      <c r="E25" s="104"/>
      <c r="F25" s="105"/>
      <c r="G25" s="300"/>
      <c r="H25" s="99">
        <f t="shared" si="3"/>
        <v>0</v>
      </c>
      <c r="I25" s="100">
        <f t="shared" si="4"/>
        <v>0</v>
      </c>
      <c r="J25" s="101">
        <f t="shared" si="5"/>
        <v>12</v>
      </c>
      <c r="K25" s="402">
        <f>_xlfn.IFNA(VLOOKUP(CONCATENATE($K$5,$B25,$C25),'ESP1'!$A$6:$M$500,13,FALSE),0)</f>
        <v>0</v>
      </c>
      <c r="L25" s="103">
        <f>_xlfn.IFNA(VLOOKUP(CONCATENATE($L$5,$B25,$C25),CAPE!$A$6:$M$500,13,FALSE),0)</f>
        <v>0</v>
      </c>
      <c r="M25" s="103">
        <f>_xlfn.IFNA(VLOOKUP(CONCATENATE($M$5,$B25,$C25),[1]CAPE!$A$6:$M$500,13,FALSE),0)</f>
        <v>0</v>
      </c>
      <c r="N25" s="103">
        <f>_xlfn.IFNA(VLOOKUP(CONCATENATE($N$5,$B25,$C25),'SER1'!$A$6:$M$500,13,FALSE),0)</f>
        <v>0</v>
      </c>
      <c r="O25" s="103">
        <f>_xlfn.IFNA(VLOOKUP(CONCATENATE($O$5,$B25,$C25),'MUR1'!$A$6:$M$500,13,FALSE),0)</f>
        <v>0</v>
      </c>
      <c r="P25" s="103">
        <f>_xlfn.IFNA(VLOOKUP(CONCATENATE($P$5,$B25,$C25),BAL!$A$6:$M$500,13,FALSE),0)</f>
        <v>0</v>
      </c>
      <c r="Q25" s="103">
        <f>_xlfn.IFNA(VLOOKUP(CONCATENATE($Q$5,$B25,$C25),'OG1'!$A$6:$M$500,13,FALSE),0)</f>
        <v>0</v>
      </c>
      <c r="R25" s="103">
        <f>_xlfn.IFNA(VLOOKUP(CONCATENATE($R$5,$B25,$C25),'OG1'!$A$6:$M$500,13,FALSE),0)</f>
        <v>0</v>
      </c>
      <c r="S25" s="103">
        <f>_xlfn.IFNA(VLOOKUP(CONCATENATE($S$5,$B25,$C25),'DRY1'!$A$6:$M$500,13,FALSE),0)</f>
        <v>0</v>
      </c>
      <c r="T25" s="103">
        <f>_xlfn.IFNA(VLOOKUP(CONCATENATE($T$5,$B25,$C25),'DRY1'!$A$6:$M$500,13,FALSE),0)</f>
        <v>0</v>
      </c>
      <c r="U25" s="103">
        <f>_xlfn.IFNA(VLOOKUP(CONCATENATE($U$5,$B25,$C25),'HOR1'!$A$6:$M$100,13,FALSE),0)</f>
        <v>0</v>
      </c>
      <c r="V25" s="103">
        <f>_xlfn.IFNA(VLOOKUP(CONCATENATE($V$5,$B25,$C25),'SER2'!$A$6:$M$534,13,FALSE),0)</f>
        <v>0</v>
      </c>
      <c r="W25" s="103">
        <f>_xlfn.IFNA(VLOOKUP(CONCATENATE($W$5,$B25,$C25),[3]DAR1!$A$6:$M$500,13,FALSE),0)</f>
        <v>0</v>
      </c>
      <c r="X25" s="103">
        <f>_xlfn.IFNA(VLOOKUP(CONCATENATE($X$5,$B25,$C25),BEV!$A$6:$M$500,13,FALSE),0)</f>
        <v>0</v>
      </c>
      <c r="Y25" s="103">
        <f>_xlfn.IFNA(VLOOKUP(CONCATENATE($Y$5,$B25,$C25),'OG2'!$A$6:$M$500,13,FALSE),0)</f>
        <v>0</v>
      </c>
      <c r="Z25" s="103">
        <f>_xlfn.IFNA(VLOOKUP(CONCATENATE($Z$5,$B25,$C25),'OG2'!$A$6:$M$500,13,FALSE),0)</f>
        <v>0</v>
      </c>
      <c r="AA25" s="330">
        <f>_xlfn.IFNA(VLOOKUP(CONCATENATE($AA$5,$B25,$C25),'LOG1'!$A$6:$M$500,13,FALSE),0)</f>
        <v>0</v>
      </c>
      <c r="AB25" s="103">
        <f>_xlfn.IFNA(VLOOKUP(CONCATENATE($AB$5,$B25,$C25),'DRY2'!$A$6:$M$500,13,FALSE),0)</f>
        <v>0</v>
      </c>
      <c r="AC25" s="103">
        <f>_xlfn.IFNA(VLOOKUP(CONCATENATE($AC$5,$B25,$C25),'DRY2'!$A$6:$M$500,13,FALSE),0)</f>
        <v>0</v>
      </c>
      <c r="AD25" s="103">
        <f>_xlfn.IFNA(VLOOKUP(CONCATENATE($AD$5,$B25,$C25),'CAP2'!$A$6:$M$500,13,FALSE),0)</f>
        <v>0</v>
      </c>
      <c r="AE25" s="103">
        <f>_xlfn.IFNA(VLOOKUP(CONCATENATE($AE$5,$B25,$C25),'ESP2'!$A$6:$M$500,13,FALSE),0)</f>
        <v>0</v>
      </c>
      <c r="AF25" s="103">
        <f>_xlfn.IFNA(VLOOKUP(CONCATENATE($AF$5,$B25,$C25),'ESP2'!$A$6:$M$500,13,FALSE),0)</f>
        <v>0</v>
      </c>
      <c r="AG25" s="103">
        <f>_xlfn.IFNA(VLOOKUP(CONCATENATE($AG$5,$B25,$C25),MR!$A$6:$M$468,13,FALSE),0)</f>
        <v>0</v>
      </c>
      <c r="AH25" s="103">
        <f>_xlfn.IFNA(VLOOKUP(CONCATENATE($AH$5,$B25,$C25),'OG3'!$A$6:$M$500,13,FALSE),0)</f>
        <v>0</v>
      </c>
      <c r="AI25" s="103">
        <f>_xlfn.IFNA(VLOOKUP(CONCATENATE($AI$5,$B25,$C25),'OG3'!$A$6:$M$500,13,FALSE),0)</f>
        <v>0</v>
      </c>
      <c r="AJ25" s="103">
        <f>_xlfn.IFNA(VLOOKUP(CONCATENATE($AJ$5,$B25,$C25),WEST!$A$6:$M$500,13,FALSE),0)</f>
        <v>0</v>
      </c>
      <c r="AK25" s="103">
        <f>_xlfn.IFNA(VLOOKUP(CONCATENATE($AK$5,$B25,$C25),'SER3'!$A$6:$M$500,13,FALSE),0)</f>
        <v>0</v>
      </c>
      <c r="AL25" s="103">
        <f>_xlfn.IFNA(VLOOKUP(CONCATENATE($AL$5,$B25,$C25),[4]DARD2!$A$6:$M$500,13,FALSE),0)</f>
        <v>0</v>
      </c>
      <c r="AM25" s="103">
        <f>_xlfn.IFNA(VLOOKUP(CONCATENATE($AM$5,$B25,$C25),'MUR2'!$A$6:$M$500,13,FALSE),0)</f>
        <v>0</v>
      </c>
      <c r="AN25" s="103">
        <f>_xlfn.IFNA(VLOOKUP(CONCATENATE($AN$5,$B25,$C25),RAS!$A$7:$M$501,13,FALSE),0)</f>
        <v>0</v>
      </c>
      <c r="AO25" s="103">
        <f>_xlfn.IFNA(VLOOKUP(CONCATENATE($AO$5,$B25,$C25),'ESP3'!$A$6:$M$500,13,FALSE),0)</f>
        <v>0</v>
      </c>
      <c r="AP25" s="103">
        <f>_xlfn.IFNA(VLOOKUP(CONCATENATE($AP$5,$B25,$C25),'ESP3'!$A$6:$M$500,13,FALSE),0)</f>
        <v>0</v>
      </c>
      <c r="AQ25" s="103">
        <f>_xlfn.IFNA(VLOOKUP(CONCATENATE($AQ$5,$B25,$C25),FEST!$A$6:$M$500,13,FALSE),0)</f>
        <v>0</v>
      </c>
      <c r="AR25" s="103">
        <f>_xlfn.IFNA(VLOOKUP(CONCATENATE($AR$5,$B25,$C25),[5]HOR2!$A$6:$M$500,13,FALSE),0)</f>
        <v>0</v>
      </c>
      <c r="AS25" s="103">
        <f>_xlfn.IFNA(VLOOKUP(CONCATENATE($AS$5,$B25,$C25),[6]GIDG!$A$6:$M$500,13,FALSE),0)</f>
        <v>0</v>
      </c>
      <c r="AT25" s="103">
        <f>_xlfn.IFNA(VLOOKUP(CONCATENATE($AT$5,$B25,$C25),[7]cap3!$A$6:$M$500,13,FALSE),0)</f>
        <v>0</v>
      </c>
      <c r="AU25" s="567">
        <f>_xlfn.IFNA(VLOOKUP(CONCATENATE($AU$5,$B25,$C25),SC!$A$6:$M$500,13,FALSE),0)</f>
        <v>0</v>
      </c>
      <c r="AV25" s="103">
        <f>_xlfn.IFNA(VLOOKUP(CONCATENATE($AV$5,$B25,$C25),SCSAT!$A$6:$M$528,13,FALSE),0)</f>
        <v>0</v>
      </c>
      <c r="AW25" s="103">
        <f>_xlfn.IFNA(VLOOKUP(CONCATENATE($AW$5,$B25,$C25),SCSUN!$A$6:$M$500,13,FALSE),0)</f>
        <v>0</v>
      </c>
      <c r="AX25" s="553"/>
    </row>
    <row r="26" spans="1:50" s="3" customFormat="1" x14ac:dyDescent="0.25">
      <c r="A26" s="813"/>
      <c r="B26" s="97"/>
      <c r="C26" s="104"/>
      <c r="D26" s="104"/>
      <c r="E26" s="104"/>
      <c r="F26" s="105"/>
      <c r="G26" s="300"/>
      <c r="H26" s="99">
        <f t="shared" ref="H26:H38" si="6">COUNTIF(K26:AX26,"&gt;0")</f>
        <v>0</v>
      </c>
      <c r="I26" s="100">
        <f t="shared" si="4"/>
        <v>0</v>
      </c>
      <c r="J26" s="101">
        <f t="shared" si="5"/>
        <v>12</v>
      </c>
      <c r="K26" s="402">
        <f>_xlfn.IFNA(VLOOKUP(CONCATENATE($K$5,$B26,$C26),'ESP1'!$A$6:$M$500,13,FALSE),0)</f>
        <v>0</v>
      </c>
      <c r="L26" s="103">
        <f>_xlfn.IFNA(VLOOKUP(CONCATENATE($L$5,$B26,$C26),CAPE!$A$6:$M$500,13,FALSE),0)</f>
        <v>0</v>
      </c>
      <c r="M26" s="103">
        <f>_xlfn.IFNA(VLOOKUP(CONCATENATE($M$5,$B26,$C26),[1]CAPE!$A$6:$M$500,13,FALSE),0)</f>
        <v>0</v>
      </c>
      <c r="N26" s="103">
        <f>_xlfn.IFNA(VLOOKUP(CONCATENATE($N$5,$B26,$C26),'SER1'!$A$6:$M$500,13,FALSE),0)</f>
        <v>0</v>
      </c>
      <c r="O26" s="103">
        <f>_xlfn.IFNA(VLOOKUP(CONCATENATE($O$5,$B26,$C26),'MUR1'!$A$6:$M$500,13,FALSE),0)</f>
        <v>0</v>
      </c>
      <c r="P26" s="103">
        <f>_xlfn.IFNA(VLOOKUP(CONCATENATE($P$5,$B26,$C26),BAL!$A$6:$M$500,13,FALSE),0)</f>
        <v>0</v>
      </c>
      <c r="Q26" s="103">
        <f>_xlfn.IFNA(VLOOKUP(CONCATENATE($Q$5,$B26,$C26),'OG1'!$A$6:$M$500,13,FALSE),0)</f>
        <v>0</v>
      </c>
      <c r="R26" s="103">
        <f>_xlfn.IFNA(VLOOKUP(CONCATENATE($R$5,$B26,$C26),'OG1'!$A$6:$M$500,13,FALSE),0)</f>
        <v>0</v>
      </c>
      <c r="S26" s="103">
        <f>_xlfn.IFNA(VLOOKUP(CONCATENATE($S$5,$B26,$C26),'DRY1'!$A$6:$M$500,13,FALSE),0)</f>
        <v>0</v>
      </c>
      <c r="T26" s="103">
        <f>_xlfn.IFNA(VLOOKUP(CONCATENATE($T$5,$B26,$C26),'DRY1'!$A$6:$M$500,13,FALSE),0)</f>
        <v>0</v>
      </c>
      <c r="U26" s="103">
        <f>_xlfn.IFNA(VLOOKUP(CONCATENATE($U$5,$B26,$C26),'HOR1'!$A$6:$M$100,13,FALSE),0)</f>
        <v>0</v>
      </c>
      <c r="V26" s="103">
        <f>_xlfn.IFNA(VLOOKUP(CONCATENATE($V$5,$B26,$C26),'SER2'!$A$6:$M$534,13,FALSE),0)</f>
        <v>0</v>
      </c>
      <c r="W26" s="103">
        <f>_xlfn.IFNA(VLOOKUP(CONCATENATE($W$5,$B26,$C26),[3]DAR1!$A$6:$M$500,13,FALSE),0)</f>
        <v>0</v>
      </c>
      <c r="X26" s="103">
        <f>_xlfn.IFNA(VLOOKUP(CONCATENATE($X$5,$B26,$C26),BEV!$A$6:$M$500,13,FALSE),0)</f>
        <v>0</v>
      </c>
      <c r="Y26" s="103">
        <f>_xlfn.IFNA(VLOOKUP(CONCATENATE($Y$5,$B26,$C26),'OG2'!$A$6:$M$500,13,FALSE),0)</f>
        <v>0</v>
      </c>
      <c r="Z26" s="103">
        <f>_xlfn.IFNA(VLOOKUP(CONCATENATE($Z$5,$B26,$C26),'OG2'!$A$6:$M$500,13,FALSE),0)</f>
        <v>0</v>
      </c>
      <c r="AA26" s="330">
        <f>_xlfn.IFNA(VLOOKUP(CONCATENATE($AA$5,$B26,$C26),'LOG1'!$A$6:$M$500,13,FALSE),0)</f>
        <v>0</v>
      </c>
      <c r="AB26" s="103">
        <f>_xlfn.IFNA(VLOOKUP(CONCATENATE($AB$5,$B26,$C26),'DRY2'!$A$6:$M$500,13,FALSE),0)</f>
        <v>0</v>
      </c>
      <c r="AC26" s="103">
        <f>_xlfn.IFNA(VLOOKUP(CONCATENATE($AC$5,$B26,$C26),'DRY2'!$A$6:$M$500,13,FALSE),0)</f>
        <v>0</v>
      </c>
      <c r="AD26" s="103">
        <f>_xlfn.IFNA(VLOOKUP(CONCATENATE($AD$5,$B26,$C26),'CAP2'!$A$6:$M$500,13,FALSE),0)</f>
        <v>0</v>
      </c>
      <c r="AE26" s="103">
        <f>_xlfn.IFNA(VLOOKUP(CONCATENATE($AE$5,$B26,$C26),'ESP2'!$A$6:$M$500,13,FALSE),0)</f>
        <v>0</v>
      </c>
      <c r="AF26" s="103">
        <f>_xlfn.IFNA(VLOOKUP(CONCATENATE($AF$5,$B26,$C26),'ESP2'!$A$6:$M$500,13,FALSE),0)</f>
        <v>0</v>
      </c>
      <c r="AG26" s="103">
        <f>_xlfn.IFNA(VLOOKUP(CONCATENATE($AG$5,$B26,$C26),MR!$A$6:$M$468,13,FALSE),0)</f>
        <v>0</v>
      </c>
      <c r="AH26" s="103">
        <f>_xlfn.IFNA(VLOOKUP(CONCATENATE($AH$5,$B26,$C26),'OG3'!$A$6:$M$500,13,FALSE),0)</f>
        <v>0</v>
      </c>
      <c r="AI26" s="103">
        <f>_xlfn.IFNA(VLOOKUP(CONCATENATE($AI$5,$B26,$C26),'OG3'!$A$6:$M$500,13,FALSE),0)</f>
        <v>0</v>
      </c>
      <c r="AJ26" s="103">
        <f>_xlfn.IFNA(VLOOKUP(CONCATENATE($AJ$5,$B26,$C26),WEST!$A$6:$M$500,13,FALSE),0)</f>
        <v>0</v>
      </c>
      <c r="AK26" s="103">
        <f>_xlfn.IFNA(VLOOKUP(CONCATENATE($AK$5,$B26,$C26),'SER3'!$A$6:$M$500,13,FALSE),0)</f>
        <v>0</v>
      </c>
      <c r="AL26" s="103">
        <f>_xlfn.IFNA(VLOOKUP(CONCATENATE($AL$5,$B26,$C26),[4]DARD2!$A$6:$M$500,13,FALSE),0)</f>
        <v>0</v>
      </c>
      <c r="AM26" s="103">
        <f>_xlfn.IFNA(VLOOKUP(CONCATENATE($AM$5,$B26,$C26),'MUR2'!$A$6:$M$500,13,FALSE),0)</f>
        <v>0</v>
      </c>
      <c r="AN26" s="103">
        <f>_xlfn.IFNA(VLOOKUP(CONCATENATE($AN$5,$B26,$C26),RAS!$A$7:$M$501,13,FALSE),0)</f>
        <v>0</v>
      </c>
      <c r="AO26" s="103">
        <f>_xlfn.IFNA(VLOOKUP(CONCATENATE($AO$5,$B26,$C26),'ESP3'!$A$6:$M$500,13,FALSE),0)</f>
        <v>0</v>
      </c>
      <c r="AP26" s="103">
        <f>_xlfn.IFNA(VLOOKUP(CONCATENATE($AP$5,$B26,$C26),'ESP3'!$A$6:$M$500,13,FALSE),0)</f>
        <v>0</v>
      </c>
      <c r="AQ26" s="103">
        <f>_xlfn.IFNA(VLOOKUP(CONCATENATE($AQ$5,$B26,$C26),FEST!$A$6:$M$500,13,FALSE),0)</f>
        <v>0</v>
      </c>
      <c r="AR26" s="103">
        <f>_xlfn.IFNA(VLOOKUP(CONCATENATE($AR$5,$B26,$C26),[5]HOR2!$A$6:$M$500,13,FALSE),0)</f>
        <v>0</v>
      </c>
      <c r="AS26" s="103">
        <f>_xlfn.IFNA(VLOOKUP(CONCATENATE($AS$5,$B26,$C26),[6]GIDG!$A$6:$M$500,13,FALSE),0)</f>
        <v>0</v>
      </c>
      <c r="AT26" s="103">
        <f>_xlfn.IFNA(VLOOKUP(CONCATENATE($AT$5,$B26,$C26),[7]cap3!$A$6:$M$500,13,FALSE),0)</f>
        <v>0</v>
      </c>
      <c r="AU26" s="567">
        <f>_xlfn.IFNA(VLOOKUP(CONCATENATE($AU$5,$B26,$C26),SC!$A$6:$M$500,13,FALSE),0)</f>
        <v>0</v>
      </c>
      <c r="AV26" s="103">
        <f>_xlfn.IFNA(VLOOKUP(CONCATENATE($AV$5,$B26,$C26),SCSAT!$A$6:$M$528,13,FALSE),0)</f>
        <v>0</v>
      </c>
      <c r="AW26" s="103">
        <f>_xlfn.IFNA(VLOOKUP(CONCATENATE($AW$5,$B26,$C26),SCSUN!$A$6:$M$500,13,FALSE),0)</f>
        <v>0</v>
      </c>
      <c r="AX26" s="553"/>
    </row>
    <row r="27" spans="1:50" s="3" customFormat="1" x14ac:dyDescent="0.25">
      <c r="A27" s="813"/>
      <c r="B27" s="97"/>
      <c r="C27" s="104"/>
      <c r="D27" s="104"/>
      <c r="E27" s="104"/>
      <c r="F27" s="105"/>
      <c r="G27" s="300"/>
      <c r="H27" s="99">
        <f t="shared" si="6"/>
        <v>0</v>
      </c>
      <c r="I27" s="100">
        <f t="shared" si="4"/>
        <v>0</v>
      </c>
      <c r="J27" s="101">
        <f t="shared" si="5"/>
        <v>12</v>
      </c>
      <c r="K27" s="402"/>
      <c r="L27" s="103">
        <f>_xlfn.IFNA(VLOOKUP(CONCATENATE($L$5,$B27,$C27),CAPE!$A$6:$M$500,13,FALSE),0)</f>
        <v>0</v>
      </c>
      <c r="M27" s="102"/>
      <c r="N27" s="103"/>
      <c r="O27" s="103"/>
      <c r="P27" s="103">
        <v>0</v>
      </c>
      <c r="Q27" s="103"/>
      <c r="R27" s="103">
        <f>_xlfn.IFNA(VLOOKUP(CONCATENATE($R$5,$B27,$C27),'OG1'!$A$6:$M$500,13,FALSE),0)</f>
        <v>0</v>
      </c>
      <c r="S27" s="103">
        <f>_xlfn.IFNA(VLOOKUP(CONCATENATE($S$5,$B27,$C27),'DRY1'!$A$6:$M$500,13,FALSE),0)</f>
        <v>0</v>
      </c>
      <c r="T27" s="103">
        <f>_xlfn.IFNA(VLOOKUP(CONCATENATE($T$5,$B27,$C27),'DRY1'!$A$6:$M$500,13,FALSE),0)</f>
        <v>0</v>
      </c>
      <c r="U27" s="103">
        <f>_xlfn.IFNA(VLOOKUP(CONCATENATE($U$5,$B27,$C27),'HOR1'!$A$6:$M$100,13,FALSE),0)</f>
        <v>0</v>
      </c>
      <c r="V27" s="103"/>
      <c r="W27" s="103"/>
      <c r="X27" s="103"/>
      <c r="Y27" s="103"/>
      <c r="Z27" s="103">
        <f>_xlfn.IFNA(VLOOKUP(CONCATENATE($Z$5,$B27,$C27),'OG2'!$A$6:$M$500,13,FALSE),0)</f>
        <v>0</v>
      </c>
      <c r="AA27" s="330"/>
      <c r="AB27" s="103"/>
      <c r="AC27" s="103">
        <f>_xlfn.IFNA(VLOOKUP(CONCATENATE($AC$5,$B27,$C27),'DRY2'!$A$6:$M$500,13,FALSE),0)</f>
        <v>0</v>
      </c>
      <c r="AD27" s="103"/>
      <c r="AE27" s="103">
        <f>_xlfn.IFNA(VLOOKUP(CONCATENATE($AE$5,$B27,$C27),'ESP2'!$A$6:$M$500,13,FALSE),0)</f>
        <v>0</v>
      </c>
      <c r="AF27" s="103">
        <f>_xlfn.IFNA(VLOOKUP(CONCATENATE($AF$5,$B27,$C27),'ESP2'!$A$6:$M$500,13,FALSE),0)</f>
        <v>0</v>
      </c>
      <c r="AG27" s="103"/>
      <c r="AH27" s="103"/>
      <c r="AI27" s="103">
        <f>_xlfn.IFNA(VLOOKUP(CONCATENATE($AI$5,$B27,$C27),'OG3'!$A$6:$M$500,13,FALSE),0)</f>
        <v>0</v>
      </c>
      <c r="AJ27" s="103"/>
      <c r="AK27" s="103"/>
      <c r="AL27" s="103"/>
      <c r="AM27" s="103"/>
      <c r="AN27" s="103"/>
      <c r="AO27" s="103"/>
      <c r="AP27" s="103">
        <f>_xlfn.IFNA(VLOOKUP(CONCATENATE($AP$5,$B27,$C27),'ESP3'!$A$6:$M$500,13,FALSE),0)</f>
        <v>0</v>
      </c>
      <c r="AQ27" s="103">
        <f>_xlfn.IFNA(VLOOKUP(CONCATENATE($AQ$5,$B27,$C27),FEST!$A$6:$M$500,13,FALSE),0)</f>
        <v>0</v>
      </c>
      <c r="AR27" s="103"/>
      <c r="AS27" s="103"/>
      <c r="AT27" s="103"/>
      <c r="AU27" s="567">
        <f>_xlfn.IFNA(VLOOKUP(CONCATENATE($AU$5,$B27,$C27),SC!$A$6:$M$500,13,FALSE),0)</f>
        <v>0</v>
      </c>
      <c r="AV27" s="103">
        <f>_xlfn.IFNA(VLOOKUP(CONCATENATE($AV$5,$B27,$C27),SCSAT!$A$6:$M$528,13,FALSE),0)</f>
        <v>0</v>
      </c>
      <c r="AW27" s="103">
        <f>_xlfn.IFNA(VLOOKUP(CONCATENATE($AW$5,$B27,$C27),SCSUN!$A$6:$M$500,13,FALSE),0)</f>
        <v>0</v>
      </c>
      <c r="AX27" s="553"/>
    </row>
    <row r="28" spans="1:50" s="3" customFormat="1" x14ac:dyDescent="0.25">
      <c r="A28" s="813"/>
      <c r="B28" s="97"/>
      <c r="C28" s="104"/>
      <c r="D28" s="104"/>
      <c r="E28" s="104"/>
      <c r="F28" s="105"/>
      <c r="G28" s="300"/>
      <c r="H28" s="100">
        <f t="shared" si="6"/>
        <v>0</v>
      </c>
      <c r="I28" s="100">
        <f t="shared" ref="I28:I45" si="7">SUM(K28:BG28)</f>
        <v>0</v>
      </c>
      <c r="J28" s="101">
        <f t="shared" si="5"/>
        <v>12</v>
      </c>
      <c r="K28" s="402"/>
      <c r="L28" s="102"/>
      <c r="M28" s="102"/>
      <c r="N28" s="103"/>
      <c r="O28" s="103"/>
      <c r="P28" s="103"/>
      <c r="Q28" s="103"/>
      <c r="R28" s="103">
        <f>_xlfn.IFNA(VLOOKUP(CONCATENATE($R$5,$B28,$C28),'OG1'!$A$6:$M$500,13,FALSE),0)</f>
        <v>0</v>
      </c>
      <c r="S28" s="103">
        <f>_xlfn.IFNA(VLOOKUP(CONCATENATE($S$5,$B28,$C28),'DRY1'!$A$6:$M$500,13,FALSE),0)</f>
        <v>0</v>
      </c>
      <c r="T28" s="103">
        <f>_xlfn.IFNA(VLOOKUP(CONCATENATE($T$5,$B28,$C28),'DRY1'!$A$6:$M$500,13,FALSE),0)</f>
        <v>0</v>
      </c>
      <c r="U28" s="103">
        <f>_xlfn.IFNA(VLOOKUP(CONCATENATE($U$5,$B28,$C28),'HOR1'!$A$6:$M$100,13,FALSE),0)</f>
        <v>0</v>
      </c>
      <c r="V28" s="103"/>
      <c r="W28" s="103"/>
      <c r="X28" s="103"/>
      <c r="Y28" s="103"/>
      <c r="Z28" s="103">
        <f>_xlfn.IFNA(VLOOKUP(CONCATENATE($Z$5,$B28,$C28),'OG2'!$A$6:$M$500,13,FALSE),0)</f>
        <v>0</v>
      </c>
      <c r="AA28" s="330"/>
      <c r="AB28" s="103"/>
      <c r="AC28" s="103">
        <f>_xlfn.IFNA(VLOOKUP(CONCATENATE($AC$5,$B28,$C28),'DRY2'!$A$6:$M$500,13,FALSE),0)</f>
        <v>0</v>
      </c>
      <c r="AD28" s="103"/>
      <c r="AE28" s="103">
        <f>_xlfn.IFNA(VLOOKUP(CONCATENATE($AE$5,$B28,$C28),'ESP2'!$A$6:$M$500,13,FALSE),0)</f>
        <v>0</v>
      </c>
      <c r="AF28" s="103">
        <f>_xlfn.IFNA(VLOOKUP(CONCATENATE($AF$5,$B28,$C28),'ESP2'!$A$6:$M$500,13,FALSE),0)</f>
        <v>0</v>
      </c>
      <c r="AG28" s="103"/>
      <c r="AH28" s="103"/>
      <c r="AI28" s="103">
        <f>_xlfn.IFNA(VLOOKUP(CONCATENATE($AI$5,$B28,$C28),'OG3'!$A$6:$M$500,13,FALSE),0)</f>
        <v>0</v>
      </c>
      <c r="AJ28" s="103"/>
      <c r="AK28" s="103"/>
      <c r="AL28" s="103"/>
      <c r="AM28" s="103"/>
      <c r="AN28" s="103"/>
      <c r="AO28" s="103"/>
      <c r="AP28" s="103">
        <f>_xlfn.IFNA(VLOOKUP(CONCATENATE($AP$5,$B28,$C28),'ESP3'!$A$6:$M$500,13,FALSE),0)</f>
        <v>0</v>
      </c>
      <c r="AQ28" s="103">
        <f>_xlfn.IFNA(VLOOKUP(CONCATENATE($AQ$5,$B28,$C28),FEST!$A$6:$M$500,13,FALSE),0)</f>
        <v>0</v>
      </c>
      <c r="AR28" s="103"/>
      <c r="AS28" s="103"/>
      <c r="AT28" s="103"/>
      <c r="AU28" s="567">
        <f>_xlfn.IFNA(VLOOKUP(CONCATENATE($AU$5,$B28,$C28),SC!$A$6:$M$500,13,FALSE),0)</f>
        <v>0</v>
      </c>
      <c r="AV28" s="103">
        <f>_xlfn.IFNA(VLOOKUP(CONCATENATE($AV$5,$B28,$C28),SCSAT!$A$6:$M$528,13,FALSE),0)</f>
        <v>0</v>
      </c>
      <c r="AW28" s="103">
        <f>_xlfn.IFNA(VLOOKUP(CONCATENATE($AW$5,$B28,$C28),SCSUN!$A$6:$M$500,13,FALSE),0)</f>
        <v>0</v>
      </c>
      <c r="AX28" s="553"/>
    </row>
    <row r="29" spans="1:50" s="3" customFormat="1" x14ac:dyDescent="0.25">
      <c r="A29" s="813"/>
      <c r="B29" s="97"/>
      <c r="C29" s="104"/>
      <c r="D29" s="104"/>
      <c r="E29" s="104"/>
      <c r="F29" s="105"/>
      <c r="G29" s="300"/>
      <c r="H29" s="100">
        <f t="shared" si="6"/>
        <v>0</v>
      </c>
      <c r="I29" s="100">
        <f t="shared" si="7"/>
        <v>0</v>
      </c>
      <c r="J29" s="101">
        <f t="shared" si="5"/>
        <v>12</v>
      </c>
      <c r="K29" s="402"/>
      <c r="L29" s="102"/>
      <c r="M29" s="102"/>
      <c r="N29" s="103"/>
      <c r="O29" s="103"/>
      <c r="P29" s="103"/>
      <c r="Q29" s="103"/>
      <c r="R29" s="103">
        <f>_xlfn.IFNA(VLOOKUP(CONCATENATE($R$5,$B29,$C29),'OG1'!$A$6:$M$500,13,FALSE),0)</f>
        <v>0</v>
      </c>
      <c r="S29" s="103">
        <f>_xlfn.IFNA(VLOOKUP(CONCATENATE($S$5,$B29,$C29),'DRY1'!$A$6:$M$500,13,FALSE),0)</f>
        <v>0</v>
      </c>
      <c r="T29" s="103">
        <f>_xlfn.IFNA(VLOOKUP(CONCATENATE($T$5,$B29,$C29),'DRY1'!$A$6:$M$500,13,FALSE),0)</f>
        <v>0</v>
      </c>
      <c r="U29" s="103">
        <f>_xlfn.IFNA(VLOOKUP(CONCATENATE($U$5,$B29,$C29),[2]hor1!$A$6:$M$500,13,FALSE),0)</f>
        <v>0</v>
      </c>
      <c r="V29" s="103"/>
      <c r="W29" s="103"/>
      <c r="X29" s="103"/>
      <c r="Y29" s="103"/>
      <c r="Z29" s="103">
        <f>_xlfn.IFNA(VLOOKUP(CONCATENATE($Z$5,$B29,$C29),'OG2'!$A$6:$M$500,13,FALSE),0)</f>
        <v>0</v>
      </c>
      <c r="AA29" s="330"/>
      <c r="AB29" s="103"/>
      <c r="AC29" s="103"/>
      <c r="AD29" s="103"/>
      <c r="AE29" s="103">
        <f>_xlfn.IFNA(VLOOKUP(CONCATENATE($AE$5,$B29,$C29),'ESP2'!$A$6:$M$500,13,FALSE),0)</f>
        <v>0</v>
      </c>
      <c r="AF29" s="103">
        <f>_xlfn.IFNA(VLOOKUP(CONCATENATE($AF$5,$B29,$C29),'ESP2'!$A$6:$M$500,13,FALSE),0)</f>
        <v>0</v>
      </c>
      <c r="AG29" s="103"/>
      <c r="AH29" s="103"/>
      <c r="AI29" s="103">
        <f>_xlfn.IFNA(VLOOKUP(CONCATENATE($AI$5,$B29,$C29),'OG3'!$A$6:$M$500,13,FALSE),0)</f>
        <v>0</v>
      </c>
      <c r="AJ29" s="103"/>
      <c r="AK29" s="103"/>
      <c r="AL29" s="103"/>
      <c r="AM29" s="103"/>
      <c r="AN29" s="103"/>
      <c r="AO29" s="103"/>
      <c r="AP29" s="103">
        <f>_xlfn.IFNA(VLOOKUP(CONCATENATE($AP$5,$B29,$C29),'ESP3'!$A$6:$M$500,13,FALSE),0)</f>
        <v>0</v>
      </c>
      <c r="AQ29" s="103">
        <f>_xlfn.IFNA(VLOOKUP(CONCATENATE($AQ$5,$B29,$C29),FEST!$A$6:$M$500,13,FALSE),0)</f>
        <v>0</v>
      </c>
      <c r="AR29" s="103"/>
      <c r="AS29" s="103"/>
      <c r="AT29" s="103"/>
      <c r="AU29" s="567">
        <f>_xlfn.IFNA(VLOOKUP(CONCATENATE($AU$5,$B29,$C29),SC!$A$6:$M$500,13,FALSE),0)</f>
        <v>0</v>
      </c>
      <c r="AV29" s="103">
        <f>_xlfn.IFNA(VLOOKUP(CONCATENATE($AV$5,$B29,$C29),SCSAT!$A$6:$M$528,13,FALSE),0)</f>
        <v>0</v>
      </c>
      <c r="AW29" s="103">
        <f>_xlfn.IFNA(VLOOKUP(CONCATENATE($AW$5,$B29,$C29),SCSUN!$A$6:$M$500,13,FALSE),0)</f>
        <v>0</v>
      </c>
      <c r="AX29" s="553"/>
    </row>
    <row r="30" spans="1:50" s="3" customFormat="1" x14ac:dyDescent="0.25">
      <c r="A30" s="813"/>
      <c r="B30" s="97"/>
      <c r="C30" s="104"/>
      <c r="D30" s="104"/>
      <c r="E30" s="104"/>
      <c r="F30" s="105"/>
      <c r="G30" s="300"/>
      <c r="H30" s="100">
        <f t="shared" si="6"/>
        <v>0</v>
      </c>
      <c r="I30" s="100">
        <f t="shared" si="7"/>
        <v>0</v>
      </c>
      <c r="J30" s="101">
        <f t="shared" si="5"/>
        <v>12</v>
      </c>
      <c r="K30" s="402"/>
      <c r="L30" s="102"/>
      <c r="M30" s="102"/>
      <c r="N30" s="103"/>
      <c r="O30" s="103"/>
      <c r="P30" s="103"/>
      <c r="Q30" s="103"/>
      <c r="R30" s="103">
        <f>_xlfn.IFNA(VLOOKUP(CONCATENATE($R$5,$B30,$C30),'OG1'!$A$6:$M$500,13,FALSE),0)</f>
        <v>0</v>
      </c>
      <c r="S30" s="103">
        <f>_xlfn.IFNA(VLOOKUP(CONCATENATE($S$5,$B30,$C30),'DRY1'!$A$6:$M$500,13,FALSE),0)</f>
        <v>0</v>
      </c>
      <c r="T30" s="103">
        <f>_xlfn.IFNA(VLOOKUP(CONCATENATE($T$5,$B30,$C30),'DRY1'!$A$6:$M$500,13,FALSE),0)</f>
        <v>0</v>
      </c>
      <c r="U30" s="103">
        <f>_xlfn.IFNA(VLOOKUP(CONCATENATE($U$5,$B30,$C30),[2]hor1!$A$6:$M$500,13,FALSE),0)</f>
        <v>0</v>
      </c>
      <c r="V30" s="103"/>
      <c r="W30" s="103"/>
      <c r="X30" s="103"/>
      <c r="Y30" s="103"/>
      <c r="Z30" s="103">
        <f>_xlfn.IFNA(VLOOKUP(CONCATENATE($Z$5,$B30,$C30),'OG2'!$A$6:$M$500,13,FALSE),0)</f>
        <v>0</v>
      </c>
      <c r="AA30" s="330"/>
      <c r="AB30" s="103"/>
      <c r="AC30" s="103"/>
      <c r="AD30" s="103"/>
      <c r="AE30" s="103">
        <f>_xlfn.IFNA(VLOOKUP(CONCATENATE($AE$5,$B30,$C30),'ESP2'!$A$6:$M$500,13,FALSE),0)</f>
        <v>0</v>
      </c>
      <c r="AF30" s="103">
        <f>_xlfn.IFNA(VLOOKUP(CONCATENATE($AF$5,$B30,$C30),'ESP2'!$A$6:$M$500,13,FALSE),0)</f>
        <v>0</v>
      </c>
      <c r="AG30" s="103"/>
      <c r="AH30" s="103"/>
      <c r="AI30" s="103">
        <f>_xlfn.IFNA(VLOOKUP(CONCATENATE($AI$5,$B30,$C30),'OG3'!$A$6:$M$500,13,FALSE),0)</f>
        <v>0</v>
      </c>
      <c r="AJ30" s="103"/>
      <c r="AK30" s="103"/>
      <c r="AL30" s="103"/>
      <c r="AM30" s="103"/>
      <c r="AN30" s="103"/>
      <c r="AO30" s="103"/>
      <c r="AP30" s="103">
        <f>_xlfn.IFNA(VLOOKUP(CONCATENATE($AP$5,$B30,$C30),'ESP3'!$A$6:$M$500,13,FALSE),0)</f>
        <v>0</v>
      </c>
      <c r="AQ30" s="103">
        <f>_xlfn.IFNA(VLOOKUP(CONCATENATE($AQ$5,$B30,$C30),FEST!$A$6:$M$500,13,FALSE),0)</f>
        <v>0</v>
      </c>
      <c r="AR30" s="103"/>
      <c r="AS30" s="103"/>
      <c r="AT30" s="103"/>
      <c r="AU30" s="567">
        <f>_xlfn.IFNA(VLOOKUP(CONCATENATE($AU$5,$B30,$C30),SC!$A$6:$M$500,13,FALSE),0)</f>
        <v>0</v>
      </c>
      <c r="AV30" s="103">
        <f>_xlfn.IFNA(VLOOKUP(CONCATENATE($AV$5,$B30,$C30),SCSAT!$A$6:$M$528,13,FALSE),0)</f>
        <v>0</v>
      </c>
      <c r="AW30" s="103">
        <f>_xlfn.IFNA(VLOOKUP(CONCATENATE($AW$5,$B30,$C30),SCSUN!$A$6:$M$500,13,FALSE),0)</f>
        <v>0</v>
      </c>
      <c r="AX30" s="553"/>
    </row>
    <row r="31" spans="1:50" s="3" customFormat="1" x14ac:dyDescent="0.25">
      <c r="A31" s="813"/>
      <c r="B31" s="97"/>
      <c r="C31" s="104"/>
      <c r="D31" s="104"/>
      <c r="E31" s="104"/>
      <c r="F31" s="105"/>
      <c r="G31" s="300"/>
      <c r="H31" s="100">
        <f t="shared" si="6"/>
        <v>0</v>
      </c>
      <c r="I31" s="100">
        <f t="shared" si="7"/>
        <v>0</v>
      </c>
      <c r="J31" s="101">
        <f t="shared" si="5"/>
        <v>12</v>
      </c>
      <c r="K31" s="402"/>
      <c r="L31" s="102"/>
      <c r="M31" s="102"/>
      <c r="N31" s="103"/>
      <c r="O31" s="103"/>
      <c r="P31" s="103"/>
      <c r="Q31" s="103"/>
      <c r="R31" s="103">
        <f>_xlfn.IFNA(VLOOKUP(CONCATENATE($R$5,$B31,$C31),'OG1'!$A$6:$M$500,13,FALSE),0)</f>
        <v>0</v>
      </c>
      <c r="S31" s="103">
        <f>_xlfn.IFNA(VLOOKUP(CONCATENATE($S$5,$B31,$C31),'DRY1'!$A$6:$M$500,13,FALSE),0)</f>
        <v>0</v>
      </c>
      <c r="T31" s="103">
        <f>_xlfn.IFNA(VLOOKUP(CONCATENATE($T$5,$B31,$C31),'DRY1'!$A$6:$M$500,13,FALSE),0)</f>
        <v>0</v>
      </c>
      <c r="U31" s="103">
        <f>_xlfn.IFNA(VLOOKUP(CONCATENATE($U$5,$B31,$C31),[2]hor1!$A$6:$M$500,13,FALSE),0)</f>
        <v>0</v>
      </c>
      <c r="V31" s="103"/>
      <c r="W31" s="103"/>
      <c r="X31" s="103"/>
      <c r="Y31" s="103"/>
      <c r="Z31" s="103">
        <f>_xlfn.IFNA(VLOOKUP(CONCATENATE($Z$5,$B31,$C31),'OG2'!$A$6:$M$500,13,FALSE),0)</f>
        <v>0</v>
      </c>
      <c r="AA31" s="330"/>
      <c r="AB31" s="103"/>
      <c r="AC31" s="103"/>
      <c r="AD31" s="103"/>
      <c r="AE31" s="103"/>
      <c r="AF31" s="103">
        <f>_xlfn.IFNA(VLOOKUP(CONCATENATE($AF$5,$B31,$C31),'ESP2'!$A$6:$M$500,13,FALSE),0)</f>
        <v>0</v>
      </c>
      <c r="AG31" s="103"/>
      <c r="AH31" s="103"/>
      <c r="AI31" s="103"/>
      <c r="AJ31" s="103"/>
      <c r="AK31" s="103"/>
      <c r="AL31" s="103"/>
      <c r="AM31" s="103"/>
      <c r="AN31" s="103"/>
      <c r="AO31" s="103"/>
      <c r="AP31" s="103">
        <f>_xlfn.IFNA(VLOOKUP(CONCATENATE($AP$5,$B31,$C31),'ESP3'!$A$6:$M$500,13,FALSE),0)</f>
        <v>0</v>
      </c>
      <c r="AQ31" s="103">
        <f>_xlfn.IFNA(VLOOKUP(CONCATENATE($AQ$5,$B31,$C31),FEST!$A$6:$M$500,13,FALSE),0)</f>
        <v>0</v>
      </c>
      <c r="AR31" s="103"/>
      <c r="AS31" s="103"/>
      <c r="AT31" s="103"/>
      <c r="AU31" s="567">
        <f>_xlfn.IFNA(VLOOKUP(CONCATENATE($AU$5,$B31,$C31),SC!$A$6:$M$500,13,FALSE),0)</f>
        <v>0</v>
      </c>
      <c r="AV31" s="103">
        <f>_xlfn.IFNA(VLOOKUP(CONCATENATE($AV$5,$B31,$C31),SCSAT!$A$6:$M$528,13,FALSE),0)</f>
        <v>0</v>
      </c>
      <c r="AW31" s="103">
        <f>_xlfn.IFNA(VLOOKUP(CONCATENATE($AW$5,$B31,$C31),SCSUN!$A$6:$M$500,13,FALSE),0)</f>
        <v>0</v>
      </c>
      <c r="AX31" s="553"/>
    </row>
    <row r="32" spans="1:50" s="3" customFormat="1" x14ac:dyDescent="0.25">
      <c r="A32" s="813"/>
      <c r="B32" s="97"/>
      <c r="C32" s="104"/>
      <c r="D32" s="104"/>
      <c r="E32" s="104"/>
      <c r="F32" s="105"/>
      <c r="G32" s="300"/>
      <c r="H32" s="100">
        <f t="shared" si="6"/>
        <v>0</v>
      </c>
      <c r="I32" s="100">
        <f t="shared" si="7"/>
        <v>0</v>
      </c>
      <c r="J32" s="101">
        <f t="shared" si="5"/>
        <v>12</v>
      </c>
      <c r="K32" s="402"/>
      <c r="L32" s="102"/>
      <c r="M32" s="102"/>
      <c r="N32" s="103"/>
      <c r="O32" s="103"/>
      <c r="P32" s="103"/>
      <c r="Q32" s="103"/>
      <c r="R32" s="103">
        <f>_xlfn.IFNA(VLOOKUP(CONCATENATE($R$5,$B32,$C32),'OG1'!$A$6:$M$500,13,FALSE),0)</f>
        <v>0</v>
      </c>
      <c r="S32" s="103">
        <f>_xlfn.IFNA(VLOOKUP(CONCATENATE($S$5,$B32,$C32),'DRY1'!$A$6:$M$500,13,FALSE),0)</f>
        <v>0</v>
      </c>
      <c r="T32" s="103">
        <f>_xlfn.IFNA(VLOOKUP(CONCATENATE($T$5,$B32,$C32),'DRY1'!$A$6:$M$500,13,FALSE),0)</f>
        <v>0</v>
      </c>
      <c r="U32" s="103">
        <f>_xlfn.IFNA(VLOOKUP(CONCATENATE($U$5,$B32,$C32),[2]hor1!$A$6:$M$500,13,FALSE),0)</f>
        <v>0</v>
      </c>
      <c r="V32" s="103"/>
      <c r="W32" s="103"/>
      <c r="X32" s="103"/>
      <c r="Y32" s="103"/>
      <c r="Z32" s="103">
        <f>_xlfn.IFNA(VLOOKUP(CONCATENATE($Z$5,$B32,$C32),'OG2'!$A$6:$M$500,13,FALSE),0)</f>
        <v>0</v>
      </c>
      <c r="AA32" s="330"/>
      <c r="AB32" s="103"/>
      <c r="AC32" s="103"/>
      <c r="AD32" s="103"/>
      <c r="AE32" s="103"/>
      <c r="AF32" s="103">
        <f>_xlfn.IFNA(VLOOKUP(CONCATENATE($AF$5,$B32,$C32),'ESP2'!$A$6:$M$500,13,FALSE),0)</f>
        <v>0</v>
      </c>
      <c r="AG32" s="103"/>
      <c r="AH32" s="103"/>
      <c r="AI32" s="103"/>
      <c r="AJ32" s="103"/>
      <c r="AK32" s="103"/>
      <c r="AL32" s="103"/>
      <c r="AM32" s="103"/>
      <c r="AN32" s="103"/>
      <c r="AO32" s="103"/>
      <c r="AP32" s="103">
        <f>_xlfn.IFNA(VLOOKUP(CONCATENATE($AP$5,$B32,$C32),'ESP3'!$A$6:$M$500,13,FALSE),0)</f>
        <v>0</v>
      </c>
      <c r="AQ32" s="103">
        <f>_xlfn.IFNA(VLOOKUP(CONCATENATE($AQ$5,$B32,$C32),FEST!$A$6:$M$500,13,FALSE),0)</f>
        <v>0</v>
      </c>
      <c r="AR32" s="103"/>
      <c r="AS32" s="103"/>
      <c r="AT32" s="103"/>
      <c r="AU32" s="567">
        <f>_xlfn.IFNA(VLOOKUP(CONCATENATE($AU$5,$B32,$C32),SC!$A$6:$M$500,13,FALSE),0)</f>
        <v>0</v>
      </c>
      <c r="AV32" s="103">
        <f>_xlfn.IFNA(VLOOKUP(CONCATENATE($AV$5,$B32,$C32),SCSAT!$A$6:$M$528,13,FALSE),0)</f>
        <v>0</v>
      </c>
      <c r="AW32" s="103">
        <f>_xlfn.IFNA(VLOOKUP(CONCATENATE($AW$5,$B32,$C32),SCSUN!$A$6:$M$500,13,FALSE),0)</f>
        <v>0</v>
      </c>
      <c r="AX32" s="553"/>
    </row>
    <row r="33" spans="1:50" s="3" customFormat="1" x14ac:dyDescent="0.25">
      <c r="A33" s="813"/>
      <c r="B33" s="97"/>
      <c r="C33" s="104"/>
      <c r="D33" s="104"/>
      <c r="E33" s="104"/>
      <c r="F33" s="105"/>
      <c r="G33" s="300"/>
      <c r="H33" s="100">
        <f t="shared" si="6"/>
        <v>0</v>
      </c>
      <c r="I33" s="100">
        <f t="shared" si="7"/>
        <v>0</v>
      </c>
      <c r="J33" s="101">
        <f t="shared" si="5"/>
        <v>12</v>
      </c>
      <c r="K33" s="402"/>
      <c r="L33" s="102"/>
      <c r="M33" s="102"/>
      <c r="N33" s="103"/>
      <c r="O33" s="103"/>
      <c r="P33" s="103"/>
      <c r="Q33" s="103"/>
      <c r="R33" s="103">
        <f>_xlfn.IFNA(VLOOKUP(CONCATENATE($R$5,$B33,$C33),'OG1'!$A$6:$M$500,13,FALSE),0)</f>
        <v>0</v>
      </c>
      <c r="S33" s="103">
        <f>_xlfn.IFNA(VLOOKUP(CONCATENATE($S$5,$B33,$C33),'DRY1'!$A$6:$M$500,13,FALSE),0)</f>
        <v>0</v>
      </c>
      <c r="T33" s="103">
        <f>_xlfn.IFNA(VLOOKUP(CONCATENATE($T$5,$B33,$C33),'DRY1'!$A$6:$M$500,13,FALSE),0)</f>
        <v>0</v>
      </c>
      <c r="U33" s="103"/>
      <c r="V33" s="103"/>
      <c r="W33" s="103"/>
      <c r="X33" s="103"/>
      <c r="Y33" s="103"/>
      <c r="Z33" s="103">
        <f>_xlfn.IFNA(VLOOKUP(CONCATENATE($Z$5,$B33,$C33),'OG2'!$A$6:$M$500,13,FALSE),0)</f>
        <v>0</v>
      </c>
      <c r="AA33" s="330"/>
      <c r="AB33" s="103"/>
      <c r="AC33" s="103"/>
      <c r="AD33" s="103"/>
      <c r="AE33" s="103"/>
      <c r="AF33" s="103">
        <f>_xlfn.IFNA(VLOOKUP(CONCATENATE($AF$5,$B33,$C33),'ESP2'!$A$6:$M$500,13,FALSE),0)</f>
        <v>0</v>
      </c>
      <c r="AG33" s="103"/>
      <c r="AH33" s="103"/>
      <c r="AI33" s="103"/>
      <c r="AJ33" s="103"/>
      <c r="AK33" s="103"/>
      <c r="AL33" s="103"/>
      <c r="AM33" s="103"/>
      <c r="AN33" s="103"/>
      <c r="AO33" s="103"/>
      <c r="AP33" s="103">
        <f>_xlfn.IFNA(VLOOKUP(CONCATENATE($AP$5,$B33,$C33),'ESP3'!$A$6:$M$500,13,FALSE),0)</f>
        <v>0</v>
      </c>
      <c r="AQ33" s="103">
        <f>_xlfn.IFNA(VLOOKUP(CONCATENATE($AQ$5,$B33,$C33),FEST!$A$6:$M$500,13,FALSE),0)</f>
        <v>0</v>
      </c>
      <c r="AR33" s="103"/>
      <c r="AS33" s="103"/>
      <c r="AT33" s="103"/>
      <c r="AU33" s="567">
        <f>_xlfn.IFNA(VLOOKUP(CONCATENATE($AU$5,$B33,$C33),SC!$A$6:$M$500,13,FALSE),0)</f>
        <v>0</v>
      </c>
      <c r="AV33" s="103">
        <f>_xlfn.IFNA(VLOOKUP(CONCATENATE($AV$5,$B33,$C33),SCSAT!$A$6:$M$528,13,FALSE),0)</f>
        <v>0</v>
      </c>
      <c r="AW33" s="103">
        <f>_xlfn.IFNA(VLOOKUP(CONCATENATE($AW$5,$B33,$C33),SCSUN!$A$6:$M$500,13,FALSE),0)</f>
        <v>0</v>
      </c>
      <c r="AX33" s="553"/>
    </row>
    <row r="34" spans="1:50" s="3" customFormat="1" x14ac:dyDescent="0.25">
      <c r="A34" s="813"/>
      <c r="B34" s="97"/>
      <c r="C34" s="104"/>
      <c r="D34" s="104"/>
      <c r="E34" s="104"/>
      <c r="F34" s="105"/>
      <c r="G34" s="300"/>
      <c r="H34" s="100">
        <f t="shared" si="6"/>
        <v>0</v>
      </c>
      <c r="I34" s="100">
        <f t="shared" si="7"/>
        <v>0</v>
      </c>
      <c r="J34" s="101">
        <f t="shared" si="5"/>
        <v>12</v>
      </c>
      <c r="K34" s="402"/>
      <c r="L34" s="102"/>
      <c r="M34" s="102"/>
      <c r="N34" s="103"/>
      <c r="O34" s="103"/>
      <c r="P34" s="103"/>
      <c r="Q34" s="103"/>
      <c r="R34" s="103">
        <f>_xlfn.IFNA(VLOOKUP(CONCATENATE($R$5,$B34,$C34),'OG1'!$A$6:$M$500,13,FALSE),0)</f>
        <v>0</v>
      </c>
      <c r="S34" s="103">
        <f>_xlfn.IFNA(VLOOKUP(CONCATENATE($S$5,$B34,$C34),'DRY1'!$A$6:$M$500,13,FALSE),0)</f>
        <v>0</v>
      </c>
      <c r="T34" s="103">
        <f>_xlfn.IFNA(VLOOKUP(CONCATENATE($T$5,$B34,$C34),'DRY1'!$A$6:$M$500,13,FALSE),0)</f>
        <v>0</v>
      </c>
      <c r="U34" s="103"/>
      <c r="V34" s="103"/>
      <c r="W34" s="103"/>
      <c r="X34" s="103"/>
      <c r="Y34" s="103"/>
      <c r="Z34" s="103">
        <f>_xlfn.IFNA(VLOOKUP(CONCATENATE($Z$5,$B34,$C34),'OG2'!$A$6:$M$500,13,FALSE),0)</f>
        <v>0</v>
      </c>
      <c r="AA34" s="330"/>
      <c r="AB34" s="103"/>
      <c r="AC34" s="103"/>
      <c r="AD34" s="103"/>
      <c r="AE34" s="103"/>
      <c r="AF34" s="103">
        <f>_xlfn.IFNA(VLOOKUP(CONCATENATE($AF$5,$B34,$C34),'ESP2'!$A$6:$M$500,13,FALSE),0)</f>
        <v>0</v>
      </c>
      <c r="AG34" s="103"/>
      <c r="AH34" s="103"/>
      <c r="AI34" s="103"/>
      <c r="AJ34" s="103"/>
      <c r="AK34" s="103"/>
      <c r="AL34" s="103"/>
      <c r="AM34" s="103"/>
      <c r="AN34" s="103"/>
      <c r="AO34" s="103"/>
      <c r="AP34" s="103">
        <f>_xlfn.IFNA(VLOOKUP(CONCATENATE($AP$5,$B34,$C34),'ESP3'!$A$6:$M$500,13,FALSE),0)</f>
        <v>0</v>
      </c>
      <c r="AQ34" s="103">
        <f>_xlfn.IFNA(VLOOKUP(CONCATENATE($AQ$5,$B34,$C34),FEST!$A$6:$M$500,13,FALSE),0)</f>
        <v>0</v>
      </c>
      <c r="AR34" s="103"/>
      <c r="AS34" s="103"/>
      <c r="AT34" s="103"/>
      <c r="AU34" s="567">
        <f>_xlfn.IFNA(VLOOKUP(CONCATENATE($AU$5,$B34,$C34),SC!$A$6:$M$500,13,FALSE),0)</f>
        <v>0</v>
      </c>
      <c r="AV34" s="103">
        <f>_xlfn.IFNA(VLOOKUP(CONCATENATE($AV$5,$B34,$C34),SCSAT!$A$6:$M$528,13,FALSE),0)</f>
        <v>0</v>
      </c>
      <c r="AW34" s="103">
        <f>_xlfn.IFNA(VLOOKUP(CONCATENATE($AW$5,$B34,$C34),SCSUN!$A$6:$M$500,13,FALSE),0)</f>
        <v>0</v>
      </c>
      <c r="AX34" s="553"/>
    </row>
    <row r="35" spans="1:50" s="3" customFormat="1" x14ac:dyDescent="0.25">
      <c r="A35" s="813"/>
      <c r="B35" s="97"/>
      <c r="C35" s="104"/>
      <c r="D35" s="104"/>
      <c r="E35" s="104"/>
      <c r="F35" s="105"/>
      <c r="G35" s="300"/>
      <c r="H35" s="100">
        <f t="shared" si="6"/>
        <v>0</v>
      </c>
      <c r="I35" s="100">
        <f t="shared" si="7"/>
        <v>0</v>
      </c>
      <c r="J35" s="101">
        <f t="shared" si="5"/>
        <v>12</v>
      </c>
      <c r="K35" s="402"/>
      <c r="L35" s="102"/>
      <c r="M35" s="102"/>
      <c r="N35" s="103"/>
      <c r="O35" s="103"/>
      <c r="P35" s="103"/>
      <c r="Q35" s="103"/>
      <c r="R35" s="103">
        <f>_xlfn.IFNA(VLOOKUP(CONCATENATE($R$5,$B35,$C35),'OG1'!$A$6:$M$500,13,FALSE),0)</f>
        <v>0</v>
      </c>
      <c r="S35" s="103">
        <f>_xlfn.IFNA(VLOOKUP(CONCATENATE($S$5,$B35,$C35),'DRY1'!$A$6:$M$500,13,FALSE),0)</f>
        <v>0</v>
      </c>
      <c r="T35" s="103">
        <f>_xlfn.IFNA(VLOOKUP(CONCATENATE($T$5,$B35,$C35),'DRY1'!$A$6:$M$500,13,FALSE),0)</f>
        <v>0</v>
      </c>
      <c r="U35" s="103"/>
      <c r="V35" s="103"/>
      <c r="W35" s="103"/>
      <c r="X35" s="103"/>
      <c r="Y35" s="103"/>
      <c r="Z35" s="103">
        <f>_xlfn.IFNA(VLOOKUP(CONCATENATE($Z$5,$B35,$C35),'OG2'!$A$6:$M$500,13,FALSE),0)</f>
        <v>0</v>
      </c>
      <c r="AA35" s="330"/>
      <c r="AB35" s="103"/>
      <c r="AC35" s="103"/>
      <c r="AD35" s="103"/>
      <c r="AE35" s="103"/>
      <c r="AF35" s="103">
        <f>_xlfn.IFNA(VLOOKUP(CONCATENATE($AF$5,$B35,$C35),'ESP2'!$A$6:$M$500,13,FALSE),0)</f>
        <v>0</v>
      </c>
      <c r="AG35" s="103"/>
      <c r="AH35" s="103"/>
      <c r="AI35" s="103"/>
      <c r="AJ35" s="103"/>
      <c r="AK35" s="103"/>
      <c r="AL35" s="103"/>
      <c r="AM35" s="103"/>
      <c r="AN35" s="103"/>
      <c r="AO35" s="103"/>
      <c r="AP35" s="103">
        <f>_xlfn.IFNA(VLOOKUP(CONCATENATE($AP$5,$B35,$C35),'ESP3'!$A$6:$M$500,13,FALSE),0)</f>
        <v>0</v>
      </c>
      <c r="AQ35" s="103">
        <f>_xlfn.IFNA(VLOOKUP(CONCATENATE($AQ$5,$B35,$C35),FEST!$A$6:$M$500,13,FALSE),0)</f>
        <v>0</v>
      </c>
      <c r="AR35" s="103"/>
      <c r="AS35" s="103"/>
      <c r="AT35" s="103"/>
      <c r="AU35" s="567">
        <f>_xlfn.IFNA(VLOOKUP(CONCATENATE($AU$5,$B35,$C35),SC!$A$6:$M$500,13,FALSE),0)</f>
        <v>0</v>
      </c>
      <c r="AV35" s="103">
        <f>_xlfn.IFNA(VLOOKUP(CONCATENATE($AV$5,$B35,$C35),SCSAT!$A$6:$M$528,13,FALSE),0)</f>
        <v>0</v>
      </c>
      <c r="AW35" s="103">
        <f>_xlfn.IFNA(VLOOKUP(CONCATENATE($AW$5,$B35,$C35),SCSUN!$A$6:$M$500,13,FALSE),0)</f>
        <v>0</v>
      </c>
      <c r="AX35" s="553"/>
    </row>
    <row r="36" spans="1:50" s="3" customFormat="1" x14ac:dyDescent="0.25">
      <c r="A36" s="813"/>
      <c r="B36" s="97"/>
      <c r="C36" s="104"/>
      <c r="D36" s="104"/>
      <c r="E36" s="104"/>
      <c r="F36" s="105"/>
      <c r="G36" s="300"/>
      <c r="H36" s="100">
        <f t="shared" si="6"/>
        <v>0</v>
      </c>
      <c r="I36" s="100">
        <f t="shared" si="7"/>
        <v>0</v>
      </c>
      <c r="J36" s="101">
        <f t="shared" si="5"/>
        <v>12</v>
      </c>
      <c r="K36" s="402">
        <f>_xlfn.IFNA(VLOOKUP(CONCATENATE($K$5,$B36,$C36),'ESP1'!$A$6:$M$500,13,FALSE),0)</f>
        <v>0</v>
      </c>
      <c r="L36" s="102"/>
      <c r="M36" s="102"/>
      <c r="N36" s="103">
        <f>_xlfn.IFNA(VLOOKUP(CONCATENATE($N$5,$B36,$C36),'MUR1'!$A$6:$M$133,13,FALSE),0)</f>
        <v>0</v>
      </c>
      <c r="O36" s="103">
        <f>_xlfn.IFNA(VLOOKUP(CONCATENATE($O$5,$B36,$C36),'SER1'!$A$6:$M$133,13,FALSE),0)</f>
        <v>0</v>
      </c>
      <c r="P36" s="103">
        <f>_xlfn.IFNA(VLOOKUP(CONCATENATE($P$5,$B36,$C36),'DAR1'!$A$6:$M$500,13,FALSE),0)</f>
        <v>0</v>
      </c>
      <c r="Q36" s="103">
        <f>_xlfn.IFNA(VLOOKUP(CONCATENATE($Q$5,$B36,$C36),'SER2'!$A$6:$M$167,13,FALSE),0)</f>
        <v>0</v>
      </c>
      <c r="R36" s="103">
        <f>_xlfn.IFNA(VLOOKUP(CONCATENATE($R$5,$B36,$C36),'OG1'!$A$6:$M$500,13,FALSE),0)</f>
        <v>0</v>
      </c>
      <c r="S36" s="103">
        <f>_xlfn.IFNA(VLOOKUP(CONCATENATE($S$5,$B36,$C36),'DRY1'!$A$6:$M$500,13,FALSE),0)</f>
        <v>0</v>
      </c>
      <c r="T36" s="103">
        <f>_xlfn.IFNA(VLOOKUP(CONCATENATE($T$5,$B36,$C36),'DRY1'!$A$6:$M$500,13,FALSE),0)</f>
        <v>0</v>
      </c>
      <c r="U36" s="103">
        <f>_xlfn.IFNA(VLOOKUP(CONCATENATE($U$5,$B36,$C36),'ESP2'!$A$6:$M$192,13,FALSE),0)</f>
        <v>0</v>
      </c>
      <c r="V36" s="103">
        <f>_xlfn.IFNA(VLOOKUP(CONCATENATE($V$5,$B36,$C36),CAPE!$A$6:$M$133,13,FALSE),0)</f>
        <v>0</v>
      </c>
      <c r="W36" s="103">
        <f>_xlfn.IFNA(VLOOKUP(CONCATENATE($W$5,$B36,$C36),'OG1'!$A$6:$M$133,13,FALSE),0)</f>
        <v>0</v>
      </c>
      <c r="X36" s="103">
        <f>_xlfn.IFNA(VLOOKUP(CONCATENATE($X$5,$B36,$C36),'DRY1'!$A$8:$M$500,13,FALSE),0)</f>
        <v>0</v>
      </c>
      <c r="Y36" s="103">
        <f>_xlfn.IFNA(VLOOKUP(CONCATENATE($Y$5,$B36,$C36),'BAL3'!$A$6:$M$135,13,FALSE),0)</f>
        <v>0</v>
      </c>
      <c r="Z36" s="103">
        <f>_xlfn.IFNA(VLOOKUP(CONCATENATE($Z$5,$B36,$C36),'OG2'!$A$6:$M$500,13,FALSE),0)</f>
        <v>0</v>
      </c>
      <c r="AA36" s="330">
        <f>_xlfn.IFNA(VLOOKUP(CONCATENATE($AA$5,$B36,$C36),'OG2'!$A$6:$M$132,13,FALSE),0)</f>
        <v>0</v>
      </c>
      <c r="AB36" s="103">
        <f>_xlfn.IFNA(VLOOKUP(CONCATENATE($AB$5,$B36,$C36),'SER3'!$A$6:$M$133,13,FALSE),0)</f>
        <v>0</v>
      </c>
      <c r="AC36" s="103"/>
      <c r="AD36" s="103">
        <f>_xlfn.IFNA(VLOOKUP(CONCATENATE($AD$5,$B36,$C36),'LOG1'!$A$6:$M$133,13,FALSE),0)</f>
        <v>0</v>
      </c>
      <c r="AE36" s="103">
        <f>_xlfn.IFNA(VLOOKUP(CONCATENATE($AE$5,$B36,$C36),'DRY2'!$A$6:$M$300,13,FALSE),0)</f>
        <v>0</v>
      </c>
      <c r="AF36" s="103">
        <f>_xlfn.IFNA(VLOOKUP(CONCATENATE($AF$5,$B36,$C36),'ESP2'!$A$6:$M$500,13,FALSE),0)</f>
        <v>0</v>
      </c>
      <c r="AG36" s="103">
        <f>_xlfn.IFNA(VLOOKUP(CONCATENATE($AG$5,$B36,$C36),'ESP3'!$A$6:$M$500,13,FALSE),0)</f>
        <v>0</v>
      </c>
      <c r="AH36" s="103">
        <v>0</v>
      </c>
      <c r="AI36" s="103"/>
      <c r="AJ36" s="103">
        <f>_xlfn.IFNA(VLOOKUP(CONCATENATE($AJ$5,$B36,$C36),SCSAT!$A$6:$M$53,13,FALSE),0)</f>
        <v>0</v>
      </c>
      <c r="AK36" s="103">
        <f>_xlfn.IFNA(VLOOKUP(CONCATENATE($AK$5,$B36,$C36),SCSUN!$A$6:$M$53,13,FALSE),0)</f>
        <v>0</v>
      </c>
      <c r="AL36" s="103">
        <f>_xlfn.IFNA(VLOOKUP(CONCATENATE($AL$5,$B36,$C36),'MUR2'!$A$6:$M$500,13,FALSE),0)</f>
        <v>0</v>
      </c>
      <c r="AM36" s="103">
        <f>_xlfn.IFNA(VLOOKUP(CONCATENATE($AM$5,$B36,$C36),FEST!$A$6:$M$300,13,FALSE),0)</f>
        <v>0</v>
      </c>
      <c r="AN36" s="103">
        <f>_xlfn.IFNA(VLOOKUP(CONCATENATE($AN$5,$B36,$C36),FEST!$A$6:$M$300,13,FALSE),0)</f>
        <v>0</v>
      </c>
      <c r="AO36" s="103">
        <f>_xlfn.IFNA(VLOOKUP(CONCATENATE($AO$5,$B36,$C36),'DAR2'!$A$6:$M$60,13,FALSE),0)</f>
        <v>0</v>
      </c>
      <c r="AP36" s="103">
        <f>_xlfn.IFNA(VLOOKUP(CONCATENATE($AP$5,$B36,$C36),'ESP3'!$A$6:$M$500,13,FALSE),0)</f>
        <v>0</v>
      </c>
      <c r="AQ36" s="103">
        <f>_xlfn.IFNA(VLOOKUP(CONCATENATE($AQ$5,$B36,$C36),FEST!$A$6:$M$500,13,FALSE),0)</f>
        <v>0</v>
      </c>
      <c r="AR36" s="103"/>
      <c r="AS36" s="103"/>
      <c r="AT36" s="103"/>
      <c r="AU36" s="567"/>
      <c r="AV36" s="103">
        <f>_xlfn.IFNA(VLOOKUP(CONCATENATE($AV$5,$B36,$C36),SCSAT!$A$6:$M$528,13,FALSE),0)</f>
        <v>0</v>
      </c>
      <c r="AW36" s="103">
        <f>_xlfn.IFNA(VLOOKUP(CONCATENATE($AW$5,$B36,$C36),SCSUN!$A$6:$M$500,13,FALSE),0)</f>
        <v>0</v>
      </c>
      <c r="AX36" s="553"/>
    </row>
    <row r="37" spans="1:50" s="3" customFormat="1" x14ac:dyDescent="0.25">
      <c r="A37" s="813"/>
      <c r="B37" s="97"/>
      <c r="C37" s="104"/>
      <c r="D37" s="104"/>
      <c r="E37" s="104"/>
      <c r="F37" s="105"/>
      <c r="G37" s="300"/>
      <c r="H37" s="100">
        <f t="shared" si="6"/>
        <v>0</v>
      </c>
      <c r="I37" s="100">
        <f t="shared" si="7"/>
        <v>0</v>
      </c>
      <c r="J37" s="101">
        <f t="shared" si="5"/>
        <v>12</v>
      </c>
      <c r="K37" s="402">
        <f>_xlfn.IFNA(VLOOKUP(CONCATENATE($K$5,$B37,$C37),'ESP1'!$A$6:$M$500,13,FALSE),0)</f>
        <v>0</v>
      </c>
      <c r="L37" s="102"/>
      <c r="M37" s="102"/>
      <c r="N37" s="103">
        <f>_xlfn.IFNA(VLOOKUP(CONCATENATE($N$5,$B37,$C37),'MUR1'!$A$6:$M$133,13,FALSE),0)</f>
        <v>0</v>
      </c>
      <c r="O37" s="103">
        <f>_xlfn.IFNA(VLOOKUP(CONCATENATE($O$5,$B37,$C37),'SER1'!$A$6:$M$133,13,FALSE),0)</f>
        <v>0</v>
      </c>
      <c r="P37" s="103">
        <f>_xlfn.IFNA(VLOOKUP(CONCATENATE($P$5,$B37,$C37),'DAR1'!$A$6:$M$500,13,FALSE),0)</f>
        <v>0</v>
      </c>
      <c r="Q37" s="103">
        <f>_xlfn.IFNA(VLOOKUP(CONCATENATE($Q$5,$B37,$C37),'SER2'!$A$6:$M$167,13,FALSE),0)</f>
        <v>0</v>
      </c>
      <c r="R37" s="103">
        <f>_xlfn.IFNA(VLOOKUP(CONCATENATE($R$5,$B37,$C37),'OG1'!$A$6:$M$500,13,FALSE),0)</f>
        <v>0</v>
      </c>
      <c r="S37" s="103"/>
      <c r="T37" s="103">
        <f>_xlfn.IFNA(VLOOKUP(CONCATENATE($T$5,$B37,$C37),'DRY1'!$A$6:$M$500,13,FALSE),0)</f>
        <v>0</v>
      </c>
      <c r="U37" s="103">
        <f>_xlfn.IFNA(VLOOKUP(CONCATENATE($U$5,$B37,$C37),'ESP2'!$A$6:$M$192,13,FALSE),0)</f>
        <v>0</v>
      </c>
      <c r="V37" s="103">
        <f>_xlfn.IFNA(VLOOKUP(CONCATENATE($V$5,$B37,$C37),CAPE!$A$6:$M$133,13,FALSE),0)</f>
        <v>0</v>
      </c>
      <c r="W37" s="103">
        <f>_xlfn.IFNA(VLOOKUP(CONCATENATE($W$5,$B37,$C37),'OG1'!$A$6:$M$133,13,FALSE),0)</f>
        <v>0</v>
      </c>
      <c r="X37" s="103">
        <f>_xlfn.IFNA(VLOOKUP(CONCATENATE($X$5,$B37,$C37),'DRY1'!$A$8:$M$500,13,FALSE),0)</f>
        <v>0</v>
      </c>
      <c r="Y37" s="103">
        <f>_xlfn.IFNA(VLOOKUP(CONCATENATE($Y$5,$B37,$C37),'BAL3'!$A$6:$M$135,13,FALSE),0)</f>
        <v>0</v>
      </c>
      <c r="Z37" s="103">
        <f>_xlfn.IFNA(VLOOKUP(CONCATENATE($Z$5,$B37,$C37),'OG2'!$A$6:$M$500,13,FALSE),0)</f>
        <v>0</v>
      </c>
      <c r="AA37" s="330">
        <f>_xlfn.IFNA(VLOOKUP(CONCATENATE($AA$5,$B37,$C37),'OG2'!$A$6:$M$132,13,FALSE),0)</f>
        <v>0</v>
      </c>
      <c r="AB37" s="103">
        <f>_xlfn.IFNA(VLOOKUP(CONCATENATE($AB$5,$B37,$C37),'SER3'!$A$6:$M$133,13,FALSE),0)</f>
        <v>0</v>
      </c>
      <c r="AC37" s="103"/>
      <c r="AD37" s="103">
        <f>_xlfn.IFNA(VLOOKUP(CONCATENATE($AD$5,$B37,$C37),'LOG1'!$A$6:$M$133,13,FALSE),0)</f>
        <v>0</v>
      </c>
      <c r="AE37" s="103">
        <f>_xlfn.IFNA(VLOOKUP(CONCATENATE($AE$5,$B37,$C37),'DRY2'!$A$6:$M$300,13,FALSE),0)</f>
        <v>0</v>
      </c>
      <c r="AF37" s="103">
        <f>_xlfn.IFNA(VLOOKUP(CONCATENATE($AF$5,$B37,$C37),'ESP2'!$A$6:$M$500,13,FALSE),0)</f>
        <v>0</v>
      </c>
      <c r="AG37" s="103">
        <f>_xlfn.IFNA(VLOOKUP(CONCATENATE($AG$5,$B37,$C37),'ESP3'!$A$6:$M$500,13,FALSE),0)</f>
        <v>0</v>
      </c>
      <c r="AH37" s="103">
        <v>0</v>
      </c>
      <c r="AI37" s="103"/>
      <c r="AJ37" s="103">
        <f>_xlfn.IFNA(VLOOKUP(CONCATENATE($AJ$5,$B37,$C37),SCSAT!$A$6:$M$53,13,FALSE),0)</f>
        <v>0</v>
      </c>
      <c r="AK37" s="103">
        <f>_xlfn.IFNA(VLOOKUP(CONCATENATE($AK$5,$B37,$C37),SCSUN!$A$6:$M$53,13,FALSE),0)</f>
        <v>0</v>
      </c>
      <c r="AL37" s="103">
        <f>_xlfn.IFNA(VLOOKUP(CONCATENATE($AL$5,$B37,$C37),'MUR2'!$A$6:$M$500,13,FALSE),0)</f>
        <v>0</v>
      </c>
      <c r="AM37" s="103">
        <f>_xlfn.IFNA(VLOOKUP(CONCATENATE($AM$5,$B37,$C37),FEST!$A$6:$M$300,13,FALSE),0)</f>
        <v>0</v>
      </c>
      <c r="AN37" s="103">
        <f>_xlfn.IFNA(VLOOKUP(CONCATENATE($AN$5,$B37,$C37),FEST!$A$6:$M$300,13,FALSE),0)</f>
        <v>0</v>
      </c>
      <c r="AO37" s="103">
        <f>_xlfn.IFNA(VLOOKUP(CONCATENATE($AO$5,$B37,$C37),'DAR2'!$A$6:$M$60,13,FALSE),0)</f>
        <v>0</v>
      </c>
      <c r="AP37" s="103">
        <f>_xlfn.IFNA(VLOOKUP(CONCATENATE($AP$5,$B37,$C37),'ESP3'!$A$6:$M$500,13,FALSE),0)</f>
        <v>0</v>
      </c>
      <c r="AQ37" s="103">
        <f>_xlfn.IFNA(VLOOKUP(CONCATENATE($AQ$5,$B37,$C37),FEST!$A$6:$M$500,13,FALSE),0)</f>
        <v>0</v>
      </c>
      <c r="AR37" s="103"/>
      <c r="AS37" s="103"/>
      <c r="AT37" s="103"/>
      <c r="AU37" s="567"/>
      <c r="AV37" s="103">
        <f>_xlfn.IFNA(VLOOKUP(CONCATENATE($AV$5,$B37,$C37),SCSAT!$A$6:$M$528,13,FALSE),0)</f>
        <v>0</v>
      </c>
      <c r="AW37" s="103">
        <f>_xlfn.IFNA(VLOOKUP(CONCATENATE($AW$5,$B37,$C37),SCSUN!$A$6:$M$500,13,FALSE),0)</f>
        <v>0</v>
      </c>
      <c r="AX37" s="553"/>
    </row>
    <row r="38" spans="1:50" s="3" customFormat="1" x14ac:dyDescent="0.25">
      <c r="A38" s="813"/>
      <c r="B38" s="97"/>
      <c r="C38" s="104"/>
      <c r="D38" s="104"/>
      <c r="E38" s="104"/>
      <c r="F38" s="105"/>
      <c r="G38" s="300"/>
      <c r="H38" s="100">
        <f t="shared" si="6"/>
        <v>0</v>
      </c>
      <c r="I38" s="100">
        <f t="shared" si="7"/>
        <v>0</v>
      </c>
      <c r="J38" s="101">
        <f t="shared" si="5"/>
        <v>12</v>
      </c>
      <c r="K38" s="402">
        <f>_xlfn.IFNA(VLOOKUP(CONCATENATE($K$5,$B38,$C38),'ESP1'!$A$6:$M$500,13,FALSE),0)</f>
        <v>0</v>
      </c>
      <c r="L38" s="102"/>
      <c r="M38" s="102"/>
      <c r="N38" s="103">
        <f>_xlfn.IFNA(VLOOKUP(CONCATENATE($N$5,$B38,$C38),'MUR1'!$A$6:$M$133,13,FALSE),0)</f>
        <v>0</v>
      </c>
      <c r="O38" s="103">
        <f>_xlfn.IFNA(VLOOKUP(CONCATENATE($O$5,$B38,$C38),'SER1'!$A$6:$M$133,13,FALSE),0)</f>
        <v>0</v>
      </c>
      <c r="P38" s="103">
        <f>_xlfn.IFNA(VLOOKUP(CONCATENATE($P$5,$B38,$C38),'DAR1'!$A$6:$M$500,13,FALSE),0)</f>
        <v>0</v>
      </c>
      <c r="Q38" s="103">
        <f>_xlfn.IFNA(VLOOKUP(CONCATENATE($Q$5,$B38,$C38),'SER2'!$A$6:$M$167,13,FALSE),0)</f>
        <v>0</v>
      </c>
      <c r="R38" s="103">
        <f>_xlfn.IFNA(VLOOKUP(CONCATENATE($R$5,$B38,$C38),'OG1'!$A$6:$M$500,13,FALSE),0)</f>
        <v>0</v>
      </c>
      <c r="S38" s="103"/>
      <c r="T38" s="103">
        <f>_xlfn.IFNA(VLOOKUP(CONCATENATE($T$5,$B38,$C38),'DRY1'!$A$6:$M$500,13,FALSE),0)</f>
        <v>0</v>
      </c>
      <c r="U38" s="103">
        <f>_xlfn.IFNA(VLOOKUP(CONCATENATE($U$5,$B38,$C38),'ESP2'!$A$6:$M$192,13,FALSE),0)</f>
        <v>0</v>
      </c>
      <c r="V38" s="103">
        <f>_xlfn.IFNA(VLOOKUP(CONCATENATE($V$5,$B38,$C38),CAPE!$A$6:$M$133,13,FALSE),0)</f>
        <v>0</v>
      </c>
      <c r="W38" s="103">
        <f>_xlfn.IFNA(VLOOKUP(CONCATENATE($W$5,$B38,$C38),'OG1'!$A$6:$M$133,13,FALSE),0)</f>
        <v>0</v>
      </c>
      <c r="X38" s="103">
        <f>_xlfn.IFNA(VLOOKUP(CONCATENATE($X$5,$B38,$C38),'DRY1'!$A$8:$M$500,13,FALSE),0)</f>
        <v>0</v>
      </c>
      <c r="Y38" s="103">
        <f>_xlfn.IFNA(VLOOKUP(CONCATENATE($Y$5,$B38,$C38),'BAL3'!$A$6:$M$135,13,FALSE),0)</f>
        <v>0</v>
      </c>
      <c r="Z38" s="103">
        <f>_xlfn.IFNA(VLOOKUP(CONCATENATE($Z$5,$B38,$C38),'OG2'!$A$6:$M$500,13,FALSE),0)</f>
        <v>0</v>
      </c>
      <c r="AA38" s="330">
        <f>_xlfn.IFNA(VLOOKUP(CONCATENATE($AA$5,$B38,$C38),'OG2'!$A$6:$M$132,13,FALSE),0)</f>
        <v>0</v>
      </c>
      <c r="AB38" s="103">
        <f>_xlfn.IFNA(VLOOKUP(CONCATENATE($AB$5,$B38,$C38),'SER3'!$A$6:$M$133,13,FALSE),0)</f>
        <v>0</v>
      </c>
      <c r="AC38" s="103"/>
      <c r="AD38" s="103">
        <f>_xlfn.IFNA(VLOOKUP(CONCATENATE($AD$5,$B38,$C38),'LOG1'!$A$6:$M$133,13,FALSE),0)</f>
        <v>0</v>
      </c>
      <c r="AE38" s="103">
        <f>_xlfn.IFNA(VLOOKUP(CONCATENATE($AE$5,$B38,$C38),'DRY2'!$A$6:$M$300,13,FALSE),0)</f>
        <v>0</v>
      </c>
      <c r="AF38" s="103">
        <f>_xlfn.IFNA(VLOOKUP(CONCATENATE($AF$5,$B38,$C38),'ESP2'!$A$6:$M$500,13,FALSE),0)</f>
        <v>0</v>
      </c>
      <c r="AG38" s="103">
        <f>_xlfn.IFNA(VLOOKUP(CONCATENATE($AG$5,$B38,$C38),'ESP3'!$A$6:$M$500,13,FALSE),0)</f>
        <v>0</v>
      </c>
      <c r="AH38" s="103">
        <v>0</v>
      </c>
      <c r="AI38" s="103"/>
      <c r="AJ38" s="103">
        <f>_xlfn.IFNA(VLOOKUP(CONCATENATE($AJ$5,$B38,$C38),SCSAT!$A$6:$M$53,13,FALSE),0)</f>
        <v>0</v>
      </c>
      <c r="AK38" s="103">
        <f>_xlfn.IFNA(VLOOKUP(CONCATENATE($AK$5,$B38,$C38),SCSUN!$A$6:$M$53,13,FALSE),0)</f>
        <v>0</v>
      </c>
      <c r="AL38" s="103">
        <f>_xlfn.IFNA(VLOOKUP(CONCATENATE($AL$5,$B38,$C38),'MUR2'!$A$6:$M$500,13,FALSE),0)</f>
        <v>0</v>
      </c>
      <c r="AM38" s="103">
        <f>_xlfn.IFNA(VLOOKUP(CONCATENATE($AM$5,$B38,$C38),FEST!$A$6:$M$300,13,FALSE),0)</f>
        <v>0</v>
      </c>
      <c r="AN38" s="103">
        <f>_xlfn.IFNA(VLOOKUP(CONCATENATE($AN$5,$B38,$C38),FEST!$A$6:$M$300,13,FALSE),0)</f>
        <v>0</v>
      </c>
      <c r="AO38" s="103">
        <f>_xlfn.IFNA(VLOOKUP(CONCATENATE($AO$5,$B38,$C38),'DAR2'!$A$6:$M$60,13,FALSE),0)</f>
        <v>0</v>
      </c>
      <c r="AP38" s="103">
        <f>_xlfn.IFNA(VLOOKUP(CONCATENATE($AP$5,$B38,$C38),'ESP3'!$A$6:$M$500,13,FALSE),0)</f>
        <v>0</v>
      </c>
      <c r="AQ38" s="103">
        <f>_xlfn.IFNA(VLOOKUP(CONCATENATE($AQ$5,$B38,$C38),FEST!$A$6:$M$500,13,FALSE),0)</f>
        <v>0</v>
      </c>
      <c r="AR38" s="103"/>
      <c r="AS38" s="103"/>
      <c r="AT38" s="103"/>
      <c r="AU38" s="567"/>
      <c r="AV38" s="103">
        <f>_xlfn.IFNA(VLOOKUP(CONCATENATE($AV$5,$B38,$C38),SCSAT!$A$6:$M$528,13,FALSE),0)</f>
        <v>0</v>
      </c>
      <c r="AW38" s="103">
        <f>_xlfn.IFNA(VLOOKUP(CONCATENATE($AW$5,$B38,$C38),SCSUN!$A$6:$M$500,13,FALSE),0)</f>
        <v>0</v>
      </c>
      <c r="AX38" s="553"/>
    </row>
    <row r="39" spans="1:50" s="3" customFormat="1" x14ac:dyDescent="0.25">
      <c r="A39" s="813"/>
      <c r="B39" s="97"/>
      <c r="C39" s="104"/>
      <c r="D39" s="104"/>
      <c r="E39" s="104"/>
      <c r="F39" s="105"/>
      <c r="G39" s="101"/>
      <c r="H39" s="99">
        <f t="shared" ref="H39:H41" si="8">COUNTIF(K39:AL39,"&gt;0")</f>
        <v>0</v>
      </c>
      <c r="I39" s="100">
        <f t="shared" si="7"/>
        <v>0</v>
      </c>
      <c r="J39" s="101">
        <f t="shared" si="5"/>
        <v>12</v>
      </c>
      <c r="K39" s="402">
        <f>_xlfn.IFNA(VLOOKUP(CONCATENATE($K$5,$B39,$C39),'ESP1'!$A$6:$M$500,13,FALSE),0)</f>
        <v>0</v>
      </c>
      <c r="L39" s="102"/>
      <c r="M39" s="102"/>
      <c r="N39" s="103">
        <f>_xlfn.IFNA(VLOOKUP(CONCATENATE($N$5,$B39,$C39),'MUR1'!$A$6:$M$133,13,FALSE),0)</f>
        <v>0</v>
      </c>
      <c r="O39" s="103">
        <f>_xlfn.IFNA(VLOOKUP(CONCATENATE($O$5,$B39,$C39),'SER1'!$A$6:$M$133,13,FALSE),0)</f>
        <v>0</v>
      </c>
      <c r="P39" s="103">
        <f>_xlfn.IFNA(VLOOKUP(CONCATENATE($P$5,$B39,$C39),'DAR1'!$A$6:$M$500,13,FALSE),0)</f>
        <v>0</v>
      </c>
      <c r="Q39" s="103">
        <f>_xlfn.IFNA(VLOOKUP(CONCATENATE($Q$5,$B39,$C39),'SER2'!$A$6:$M$167,13,FALSE),0)</f>
        <v>0</v>
      </c>
      <c r="R39" s="103">
        <f>_xlfn.IFNA(VLOOKUP(CONCATENATE($R$5,$B39,$C39),'OG1'!$A$6:$M$500,13,FALSE),0)</f>
        <v>0</v>
      </c>
      <c r="S39" s="103"/>
      <c r="T39" s="103">
        <f>_xlfn.IFNA(VLOOKUP(CONCATENATE($T$5,$B39,$C39),'BUS2'!$A$6:$M$135,13,FALSE),0)</f>
        <v>0</v>
      </c>
      <c r="U39" s="103">
        <f>_xlfn.IFNA(VLOOKUP(CONCATENATE($U$5,$B39,$C39),'ESP2'!$A$6:$M$192,13,FALSE),0)</f>
        <v>0</v>
      </c>
      <c r="V39" s="103">
        <f>_xlfn.IFNA(VLOOKUP(CONCATENATE($V$5,$B39,$C39),CAPE!$A$6:$M$133,13,FALSE),0)</f>
        <v>0</v>
      </c>
      <c r="W39" s="103">
        <f>_xlfn.IFNA(VLOOKUP(CONCATENATE($W$5,$B39,$C39),'OG1'!$A$6:$M$133,13,FALSE),0)</f>
        <v>0</v>
      </c>
      <c r="X39" s="103">
        <f>_xlfn.IFNA(VLOOKUP(CONCATENATE($X$5,$B39,$C39),'DRY1'!$A$8:$M$500,13,FALSE),0)</f>
        <v>0</v>
      </c>
      <c r="Y39" s="103">
        <f>_xlfn.IFNA(VLOOKUP(CONCATENATE($Y$5,$B39,$C39),'BAL3'!$A$6:$M$135,13,FALSE),0)</f>
        <v>0</v>
      </c>
      <c r="Z39" s="330"/>
      <c r="AA39" s="330">
        <f>_xlfn.IFNA(VLOOKUP(CONCATENATE($AA$5,$B39,$C39),'OG2'!$A$6:$M$132,13,FALSE),0)</f>
        <v>0</v>
      </c>
      <c r="AB39" s="103">
        <f>_xlfn.IFNA(VLOOKUP(CONCATENATE($AB$5,$B39,$C39),'SER3'!$A$6:$M$133,13,FALSE),0)</f>
        <v>0</v>
      </c>
      <c r="AC39" s="103"/>
      <c r="AD39" s="103">
        <f>_xlfn.IFNA(VLOOKUP(CONCATENATE($AD$5,$B39,$C39),'LOG1'!$A$6:$M$133,13,FALSE),0)</f>
        <v>0</v>
      </c>
      <c r="AE39" s="103">
        <f>_xlfn.IFNA(VLOOKUP(CONCATENATE($AE$5,$B39,$C39),'DRY2'!$A$6:$M$300,13,FALSE),0)</f>
        <v>0</v>
      </c>
      <c r="AF39" s="103">
        <f>_xlfn.IFNA(VLOOKUP(CONCATENATE($AF$5,$B39,$C39),'ESP2'!$A$6:$M$500,13,FALSE),0)</f>
        <v>0</v>
      </c>
      <c r="AG39" s="103">
        <f>_xlfn.IFNA(VLOOKUP(CONCATENATE($AG$5,$B39,$C39),'ESP3'!$A$6:$M$500,13,FALSE),0)</f>
        <v>0</v>
      </c>
      <c r="AH39" s="103">
        <v>0</v>
      </c>
      <c r="AI39" s="103"/>
      <c r="AJ39" s="103">
        <f>_xlfn.IFNA(VLOOKUP(CONCATENATE($AJ$5,$B39,$C39),SCSAT!$A$6:$M$53,13,FALSE),0)</f>
        <v>0</v>
      </c>
      <c r="AK39" s="103">
        <f>_xlfn.IFNA(VLOOKUP(CONCATENATE($AK$5,$B39,$C39),SCSUN!$A$6:$M$53,13,FALSE),0)</f>
        <v>0</v>
      </c>
      <c r="AL39" s="103">
        <f>_xlfn.IFNA(VLOOKUP(CONCATENATE($AL$5,$B39,$C39),'MUR2'!$A$6:$M$500,13,FALSE),0)</f>
        <v>0</v>
      </c>
      <c r="AM39" s="103">
        <f>_xlfn.IFNA(VLOOKUP(CONCATENATE($AM$5,$B39,$C39),FEST!$A$6:$M$300,13,FALSE),0)</f>
        <v>0</v>
      </c>
      <c r="AN39" s="103">
        <f>_xlfn.IFNA(VLOOKUP(CONCATENATE($AN$5,$B39,$C39),FEST!$A$6:$M$300,13,FALSE),0)</f>
        <v>0</v>
      </c>
      <c r="AO39" s="103">
        <f>_xlfn.IFNA(VLOOKUP(CONCATENATE($AO$5,$B39,$C39),'DAR2'!$A$6:$M$60,13,FALSE),0)</f>
        <v>0</v>
      </c>
      <c r="AP39" s="103"/>
      <c r="AQ39" s="103">
        <f>_xlfn.IFNA(VLOOKUP(CONCATENATE($AQ$5,$B39,$C39),FEST!$A$6:$M$500,13,FALSE),0)</f>
        <v>0</v>
      </c>
      <c r="AR39" s="103"/>
      <c r="AS39" s="103"/>
      <c r="AT39" s="103"/>
      <c r="AU39" s="567"/>
      <c r="AV39" s="103">
        <f>_xlfn.IFNA(VLOOKUP(CONCATENATE($AV$5,$B39,$C39),SCSAT!$A$6:$M$528,13,FALSE),0)</f>
        <v>0</v>
      </c>
      <c r="AW39" s="103">
        <f>_xlfn.IFNA(VLOOKUP(CONCATENATE($AW$5,$B39,$C39),SCSUN!$A$6:$M$500,13,FALSE),0)</f>
        <v>0</v>
      </c>
      <c r="AX39" s="553"/>
    </row>
    <row r="40" spans="1:50" s="3" customFormat="1" x14ac:dyDescent="0.25">
      <c r="A40" s="813"/>
      <c r="B40" s="97"/>
      <c r="C40" s="104"/>
      <c r="D40" s="104"/>
      <c r="E40" s="104"/>
      <c r="F40" s="105"/>
      <c r="G40" s="101"/>
      <c r="H40" s="99">
        <f t="shared" si="8"/>
        <v>0</v>
      </c>
      <c r="I40" s="100">
        <f t="shared" si="7"/>
        <v>0</v>
      </c>
      <c r="J40" s="101">
        <f t="shared" si="5"/>
        <v>12</v>
      </c>
      <c r="K40" s="402">
        <f>_xlfn.IFNA(VLOOKUP(CONCATENATE($K$5,$B40,$C40),'ESP1'!$A$6:$M$500,13,FALSE),0)</f>
        <v>0</v>
      </c>
      <c r="L40" s="102"/>
      <c r="M40" s="102"/>
      <c r="N40" s="103">
        <f>_xlfn.IFNA(VLOOKUP(CONCATENATE($N$5,$B40,$C40),'MUR1'!$A$6:$M$133,13,FALSE),0)</f>
        <v>0</v>
      </c>
      <c r="O40" s="103">
        <f>_xlfn.IFNA(VLOOKUP(CONCATENATE($O$5,$B40,$C40),'SER1'!$A$6:$M$133,13,FALSE),0)</f>
        <v>0</v>
      </c>
      <c r="P40" s="103">
        <f>_xlfn.IFNA(VLOOKUP(CONCATENATE($P$5,$B40,$C40),'DAR1'!$A$6:$M$500,13,FALSE),0)</f>
        <v>0</v>
      </c>
      <c r="Q40" s="103">
        <f>_xlfn.IFNA(VLOOKUP(CONCATENATE($Q$5,$B40,$C40),'SER2'!$A$6:$M$167,13,FALSE),0)</f>
        <v>0</v>
      </c>
      <c r="R40" s="103">
        <f>_xlfn.IFNA(VLOOKUP(CONCATENATE($R$5,$B40,$C40),'OG1'!$A$6:$M$500,13,FALSE),0)</f>
        <v>0</v>
      </c>
      <c r="S40" s="103"/>
      <c r="T40" s="103">
        <f>_xlfn.IFNA(VLOOKUP(CONCATENATE($T$5,$B40,$C40),'BUS2'!$A$6:$M$135,13,FALSE),0)</f>
        <v>0</v>
      </c>
      <c r="U40" s="103">
        <f>_xlfn.IFNA(VLOOKUP(CONCATENATE($U$5,$B40,$C40),'ESP2'!$A$6:$M$192,13,FALSE),0)</f>
        <v>0</v>
      </c>
      <c r="V40" s="103">
        <f>_xlfn.IFNA(VLOOKUP(CONCATENATE($V$5,$B40,$C40),CAPE!$A$6:$M$133,13,FALSE),0)</f>
        <v>0</v>
      </c>
      <c r="W40" s="103">
        <f>_xlfn.IFNA(VLOOKUP(CONCATENATE($W$5,$B40,$C40),'OG1'!$A$6:$M$133,13,FALSE),0)</f>
        <v>0</v>
      </c>
      <c r="X40" s="103">
        <f>_xlfn.IFNA(VLOOKUP(CONCATENATE($X$5,$B40,$C40),'DRY1'!$A$8:$M$500,13,FALSE),0)</f>
        <v>0</v>
      </c>
      <c r="Y40" s="103">
        <f>_xlfn.IFNA(VLOOKUP(CONCATENATE($Y$5,$B40,$C40),'BAL3'!$A$6:$M$135,13,FALSE),0)</f>
        <v>0</v>
      </c>
      <c r="Z40" s="330"/>
      <c r="AA40" s="330">
        <f>_xlfn.IFNA(VLOOKUP(CONCATENATE($AA$5,$B40,$C40),'OG2'!$A$6:$M$132,13,FALSE),0)</f>
        <v>0</v>
      </c>
      <c r="AB40" s="103">
        <f>_xlfn.IFNA(VLOOKUP(CONCATENATE($AB$5,$B40,$C40),'SER3'!$A$6:$M$133,13,FALSE),0)</f>
        <v>0</v>
      </c>
      <c r="AC40" s="103"/>
      <c r="AD40" s="103">
        <f>_xlfn.IFNA(VLOOKUP(CONCATENATE($AD$5,$B40,$C40),'LOG1'!$A$6:$M$133,13,FALSE),0)</f>
        <v>0</v>
      </c>
      <c r="AE40" s="103">
        <f>_xlfn.IFNA(VLOOKUP(CONCATENATE($AE$5,$B40,$C40),'DRY2'!$A$6:$M$300,13,FALSE),0)</f>
        <v>0</v>
      </c>
      <c r="AF40" s="103"/>
      <c r="AG40" s="103">
        <f>_xlfn.IFNA(VLOOKUP(CONCATENATE($AG$5,$B40,$C40),'ESP3'!$A$6:$M$500,13,FALSE),0)</f>
        <v>0</v>
      </c>
      <c r="AH40" s="103">
        <v>0</v>
      </c>
      <c r="AI40" s="103"/>
      <c r="AJ40" s="103">
        <f>_xlfn.IFNA(VLOOKUP(CONCATENATE($AJ$5,$B40,$C40),SCSAT!$A$6:$M$53,13,FALSE),0)</f>
        <v>0</v>
      </c>
      <c r="AK40" s="103">
        <f>_xlfn.IFNA(VLOOKUP(CONCATENATE($AK$5,$B40,$C40),SCSUN!$A$6:$M$53,13,FALSE),0)</f>
        <v>0</v>
      </c>
      <c r="AL40" s="103">
        <f>_xlfn.IFNA(VLOOKUP(CONCATENATE($AL$5,$B40,$C40),'MUR2'!$A$6:$M$500,13,FALSE),0)</f>
        <v>0</v>
      </c>
      <c r="AM40" s="103">
        <f>_xlfn.IFNA(VLOOKUP(CONCATENATE($AM$5,$B40,$C40),FEST!$A$6:$M$300,13,FALSE),0)</f>
        <v>0</v>
      </c>
      <c r="AN40" s="103">
        <f>_xlfn.IFNA(VLOOKUP(CONCATENATE($AN$5,$B40,$C40),FEST!$A$6:$M$300,13,FALSE),0)</f>
        <v>0</v>
      </c>
      <c r="AO40" s="103">
        <f>_xlfn.IFNA(VLOOKUP(CONCATENATE($AO$5,$B40,$C40),'DAR2'!$A$6:$M$60,13,FALSE),0)</f>
        <v>0</v>
      </c>
      <c r="AP40" s="103"/>
      <c r="AQ40" s="103"/>
      <c r="AR40" s="103"/>
      <c r="AS40" s="103"/>
      <c r="AT40" s="103"/>
      <c r="AU40" s="567"/>
      <c r="AV40" s="103">
        <f>_xlfn.IFNA(VLOOKUP(CONCATENATE($AV$5,$B40,$C40),SCSAT!$A$6:$M$528,13,FALSE),0)</f>
        <v>0</v>
      </c>
      <c r="AW40" s="103">
        <f>_xlfn.IFNA(VLOOKUP(CONCATENATE($AW$5,$B40,$C40),SCSUN!$A$6:$M$500,13,FALSE),0)</f>
        <v>0</v>
      </c>
      <c r="AX40" s="553"/>
    </row>
    <row r="41" spans="1:50" x14ac:dyDescent="0.25">
      <c r="A41" s="813"/>
      <c r="B41" s="97"/>
      <c r="C41" s="104"/>
      <c r="D41" s="104"/>
      <c r="E41" s="104"/>
      <c r="F41" s="105"/>
      <c r="G41" s="101"/>
      <c r="H41" s="99">
        <f t="shared" si="8"/>
        <v>0</v>
      </c>
      <c r="I41" s="100">
        <f t="shared" si="7"/>
        <v>0</v>
      </c>
      <c r="J41" s="101">
        <f t="shared" si="5"/>
        <v>12</v>
      </c>
      <c r="K41" s="402">
        <f>_xlfn.IFNA(VLOOKUP(CONCATENATE($K$5,$B41,$C41),'ESP1'!$A$6:$M$500,13,FALSE),0)</f>
        <v>0</v>
      </c>
      <c r="L41" s="102"/>
      <c r="M41" s="102"/>
      <c r="N41" s="103">
        <f>_xlfn.IFNA(VLOOKUP(CONCATENATE($N$5,$B41,$C41),'MUR1'!$A$6:$M$133,13,FALSE),0)</f>
        <v>0</v>
      </c>
      <c r="O41" s="103">
        <f>_xlfn.IFNA(VLOOKUP(CONCATENATE($O$5,$B41,$C41),'SER1'!$A$6:$M$133,13,FALSE),0)</f>
        <v>0</v>
      </c>
      <c r="P41" s="103">
        <f>_xlfn.IFNA(VLOOKUP(CONCATENATE($P$5,$B41,$C41),'DAR1'!$A$6:$M$500,13,FALSE),0)</f>
        <v>0</v>
      </c>
      <c r="Q41" s="103">
        <f>_xlfn.IFNA(VLOOKUP(CONCATENATE($Q$5,$B41,$C41),'SER2'!$A$6:$M$167,13,FALSE),0)</f>
        <v>0</v>
      </c>
      <c r="R41" s="103">
        <f>_xlfn.IFNA(VLOOKUP(CONCATENATE($R$5,$B41,$C41),'OG1'!$A$6:$M$500,13,FALSE),0)</f>
        <v>0</v>
      </c>
      <c r="S41" s="103"/>
      <c r="T41" s="103">
        <f>_xlfn.IFNA(VLOOKUP(CONCATENATE($T$5,$B41,$C41),'BUS2'!$A$6:$M$135,13,FALSE),0)</f>
        <v>0</v>
      </c>
      <c r="U41" s="103">
        <f>_xlfn.IFNA(VLOOKUP(CONCATENATE($U$5,$B41,$C41),'ESP2'!$A$6:$M$192,13,FALSE),0)</f>
        <v>0</v>
      </c>
      <c r="V41" s="103">
        <f>_xlfn.IFNA(VLOOKUP(CONCATENATE($V$5,$B41,$C41),CAPE!$A$6:$M$133,13,FALSE),0)</f>
        <v>0</v>
      </c>
      <c r="W41" s="103">
        <f>_xlfn.IFNA(VLOOKUP(CONCATENATE($W$5,$B41,$C41),'OG1'!$A$6:$M$133,13,FALSE),0)</f>
        <v>0</v>
      </c>
      <c r="X41" s="103">
        <f>_xlfn.IFNA(VLOOKUP(CONCATENATE($X$5,$B41,$C41),'DRY1'!$A$8:$M$500,13,FALSE),0)</f>
        <v>0</v>
      </c>
      <c r="Y41" s="103">
        <f>_xlfn.IFNA(VLOOKUP(CONCATENATE($Y$5,$B41,$C41),'BAL3'!$A$6:$M$135,13,FALSE),0)</f>
        <v>0</v>
      </c>
      <c r="Z41" s="330"/>
      <c r="AA41" s="330">
        <f>_xlfn.IFNA(VLOOKUP(CONCATENATE($AA$5,$B41,$C41),'OG2'!$A$6:$M$132,13,FALSE),0)</f>
        <v>0</v>
      </c>
      <c r="AB41" s="103">
        <f>_xlfn.IFNA(VLOOKUP(CONCATENATE($AB$5,$B41,$C41),'SER3'!$A$6:$M$133,13,FALSE),0)</f>
        <v>0</v>
      </c>
      <c r="AC41" s="103"/>
      <c r="AD41" s="103">
        <f>_xlfn.IFNA(VLOOKUP(CONCATENATE($AD$5,$B41,$C41),'LOG1'!$A$6:$M$133,13,FALSE),0)</f>
        <v>0</v>
      </c>
      <c r="AE41" s="103">
        <f>_xlfn.IFNA(VLOOKUP(CONCATENATE($AE$5,$B41,$C41),'DRY2'!$A$6:$M$300,13,FALSE),0)</f>
        <v>0</v>
      </c>
      <c r="AF41" s="103"/>
      <c r="AG41" s="103">
        <f>_xlfn.IFNA(VLOOKUP(CONCATENATE($AG$5,$B41,$C41),'ESP3'!$A$6:$M$500,13,FALSE),0)</f>
        <v>0</v>
      </c>
      <c r="AH41" s="103">
        <v>0</v>
      </c>
      <c r="AI41" s="103"/>
      <c r="AJ41" s="103">
        <f>_xlfn.IFNA(VLOOKUP(CONCATENATE($AJ$5,$B41,$C41),SCSAT!$A$6:$M$53,13,FALSE),0)</f>
        <v>0</v>
      </c>
      <c r="AK41" s="103">
        <f>_xlfn.IFNA(VLOOKUP(CONCATENATE($AK$5,$B41,$C41),SCSUN!$A$6:$M$53,13,FALSE),0)</f>
        <v>0</v>
      </c>
      <c r="AL41" s="103">
        <f>_xlfn.IFNA(VLOOKUP(CONCATENATE($AL$5,$B41,$C41),'MUR2'!$A$6:$M$500,13,FALSE),0)</f>
        <v>0</v>
      </c>
      <c r="AM41" s="103">
        <f>_xlfn.IFNA(VLOOKUP(CONCATENATE($AM$5,$B41,$C41),FEST!$A$6:$M$300,13,FALSE),0)</f>
        <v>0</v>
      </c>
      <c r="AN41" s="103">
        <f>_xlfn.IFNA(VLOOKUP(CONCATENATE($AN$5,$B41,$C41),FEST!$A$6:$M$300,13,FALSE),0)</f>
        <v>0</v>
      </c>
      <c r="AO41" s="103">
        <f>_xlfn.IFNA(VLOOKUP(CONCATENATE($AO$5,$B41,$C41),'DAR2'!$A$6:$M$60,13,FALSE),0)</f>
        <v>0</v>
      </c>
      <c r="AP41" s="103"/>
      <c r="AQ41" s="103"/>
      <c r="AR41" s="103"/>
      <c r="AS41" s="103"/>
      <c r="AT41" s="103"/>
      <c r="AU41" s="567"/>
      <c r="AV41" s="103">
        <f>_xlfn.IFNA(VLOOKUP(CONCATENATE($AV$5,$B41,$C41),SCSAT!$A$6:$M$528,13,FALSE),0)</f>
        <v>0</v>
      </c>
      <c r="AW41" s="103">
        <f>_xlfn.IFNA(VLOOKUP(CONCATENATE($AW$5,$B41,$C41),SCSUN!$A$6:$M$500,13,FALSE),0)</f>
        <v>0</v>
      </c>
      <c r="AX41" s="486"/>
    </row>
    <row r="42" spans="1:50" x14ac:dyDescent="0.25">
      <c r="A42" s="813"/>
      <c r="B42" s="97"/>
      <c r="C42" s="104"/>
      <c r="D42" s="104"/>
      <c r="E42" s="104"/>
      <c r="F42" s="105"/>
      <c r="G42" s="101"/>
      <c r="H42" s="99">
        <f t="shared" ref="H42:H50" si="9">COUNTIF(K42:AL42,"&gt;0")</f>
        <v>0</v>
      </c>
      <c r="I42" s="100">
        <f t="shared" si="7"/>
        <v>0</v>
      </c>
      <c r="J42" s="101">
        <f t="shared" si="5"/>
        <v>12</v>
      </c>
      <c r="K42" s="402">
        <f>_xlfn.IFNA(VLOOKUP(CONCATENATE($K$5,$B42,$C42),'ESP1'!$A$6:$M$500,13,FALSE),0)</f>
        <v>0</v>
      </c>
      <c r="L42" s="102"/>
      <c r="M42" s="102"/>
      <c r="N42" s="103">
        <f>_xlfn.IFNA(VLOOKUP(CONCATENATE($N$5,$B42,$C42),'MUR1'!$A$6:$M$133,13,FALSE),0)</f>
        <v>0</v>
      </c>
      <c r="O42" s="103">
        <f>_xlfn.IFNA(VLOOKUP(CONCATENATE($O$5,$B42,$C42),'SER1'!$A$6:$M$133,13,FALSE),0)</f>
        <v>0</v>
      </c>
      <c r="P42" s="103">
        <f>_xlfn.IFNA(VLOOKUP(CONCATENATE($P$5,$B42,$C42),'DAR1'!$A$6:$M$500,13,FALSE),0)</f>
        <v>0</v>
      </c>
      <c r="Q42" s="103">
        <f>_xlfn.IFNA(VLOOKUP(CONCATENATE($Q$5,$B42,$C42),'SER2'!$A$6:$M$167,13,FALSE),0)</f>
        <v>0</v>
      </c>
      <c r="R42" s="103">
        <f>_xlfn.IFNA(VLOOKUP(CONCATENATE($R$5,$B42,$C42),'OG1'!$A$6:$M$500,13,FALSE),0)</f>
        <v>0</v>
      </c>
      <c r="S42" s="103"/>
      <c r="T42" s="103">
        <f>_xlfn.IFNA(VLOOKUP(CONCATENATE($T$5,$B42,$C42),'BUS2'!$A$6:$M$135,13,FALSE),0)</f>
        <v>0</v>
      </c>
      <c r="U42" s="103">
        <f>_xlfn.IFNA(VLOOKUP(CONCATENATE($U$5,$B42,$C42),'ESP2'!$A$6:$M$192,13,FALSE),0)</f>
        <v>0</v>
      </c>
      <c r="V42" s="103">
        <f>_xlfn.IFNA(VLOOKUP(CONCATENATE($V$5,$B42,$C42),CAPE!$A$6:$M$133,13,FALSE),0)</f>
        <v>0</v>
      </c>
      <c r="W42" s="103">
        <f>_xlfn.IFNA(VLOOKUP(CONCATENATE($W$5,$B42,$C42),'OG1'!$A$6:$M$133,13,FALSE),0)</f>
        <v>0</v>
      </c>
      <c r="X42" s="103">
        <f>_xlfn.IFNA(VLOOKUP(CONCATENATE($X$5,$B42,$C42),'DRY1'!$A$8:$M$500,13,FALSE),0)</f>
        <v>0</v>
      </c>
      <c r="Y42" s="103">
        <f>_xlfn.IFNA(VLOOKUP(CONCATENATE($Y$5,$B42,$C42),'BAL3'!$A$6:$M$135,13,FALSE),0)</f>
        <v>0</v>
      </c>
      <c r="Z42" s="330"/>
      <c r="AA42" s="330">
        <f>_xlfn.IFNA(VLOOKUP(CONCATENATE($AA$5,$B42,$C42),'OG2'!$A$6:$M$132,13,FALSE),0)</f>
        <v>0</v>
      </c>
      <c r="AB42" s="103">
        <f>_xlfn.IFNA(VLOOKUP(CONCATENATE($AB$5,$B42,$C42),'SER3'!$A$6:$M$133,13,FALSE),0)</f>
        <v>0</v>
      </c>
      <c r="AC42" s="103"/>
      <c r="AD42" s="103">
        <f>_xlfn.IFNA(VLOOKUP(CONCATENATE($AD$5,$B42,$C42),'LOG1'!$A$6:$M$133,13,FALSE),0)</f>
        <v>0</v>
      </c>
      <c r="AE42" s="103">
        <f>_xlfn.IFNA(VLOOKUP(CONCATENATE($AE$5,$B42,$C42),'DRY2'!$A$6:$M$300,13,FALSE),0)</f>
        <v>0</v>
      </c>
      <c r="AF42" s="103"/>
      <c r="AG42" s="103">
        <f>_xlfn.IFNA(VLOOKUP(CONCATENATE($AG$5,$B42,$C42),'ESP3'!$A$6:$M$500,13,FALSE),0)</f>
        <v>0</v>
      </c>
      <c r="AH42" s="103">
        <v>0</v>
      </c>
      <c r="AI42" s="103"/>
      <c r="AJ42" s="103">
        <f>_xlfn.IFNA(VLOOKUP(CONCATENATE($AJ$5,$B42,$C42),SCSAT!$A$6:$M$53,13,FALSE),0)</f>
        <v>0</v>
      </c>
      <c r="AK42" s="103">
        <f>_xlfn.IFNA(VLOOKUP(CONCATENATE($AK$5,$B42,$C42),SCSUN!$A$6:$M$53,13,FALSE),0)</f>
        <v>0</v>
      </c>
      <c r="AL42" s="103">
        <f>_xlfn.IFNA(VLOOKUP(CONCATENATE($AL$5,$B42,$C42),'MUR2'!$A$6:$M$500,13,FALSE),0)</f>
        <v>0</v>
      </c>
      <c r="AM42" s="103">
        <f>_xlfn.IFNA(VLOOKUP(CONCATENATE($AM$5,$B42,$C42),FEST!$A$6:$M$300,13,FALSE),0)</f>
        <v>0</v>
      </c>
      <c r="AN42" s="103">
        <f>_xlfn.IFNA(VLOOKUP(CONCATENATE($AN$5,$B42,$C42),FEST!$A$6:$M$300,13,FALSE),0)</f>
        <v>0</v>
      </c>
      <c r="AO42" s="103">
        <f>_xlfn.IFNA(VLOOKUP(CONCATENATE($AO$5,$B42,$C42),'DAR2'!$A$6:$M$60,13,FALSE),0)</f>
        <v>0</v>
      </c>
      <c r="AP42" s="103"/>
      <c r="AQ42" s="103"/>
      <c r="AR42" s="103"/>
      <c r="AS42" s="103"/>
      <c r="AT42" s="103"/>
      <c r="AU42" s="567"/>
      <c r="AV42" s="103">
        <f>_xlfn.IFNA(VLOOKUP(CONCATENATE($AV$5,$B42,$C42),SCSAT!$A$6:$M$528,13,FALSE),0)</f>
        <v>0</v>
      </c>
      <c r="AW42" s="103">
        <f>_xlfn.IFNA(VLOOKUP(CONCATENATE($AW$5,$B42,$C42),SCSUN!$A$6:$M$500,13,FALSE),0)</f>
        <v>0</v>
      </c>
      <c r="AX42" s="486"/>
    </row>
    <row r="43" spans="1:50" x14ac:dyDescent="0.25">
      <c r="A43" s="813"/>
      <c r="B43" s="97"/>
      <c r="C43" s="104"/>
      <c r="D43" s="104"/>
      <c r="E43" s="104"/>
      <c r="F43" s="105"/>
      <c r="G43" s="101"/>
      <c r="H43" s="99">
        <f t="shared" si="9"/>
        <v>0</v>
      </c>
      <c r="I43" s="100">
        <f t="shared" si="7"/>
        <v>0</v>
      </c>
      <c r="J43" s="101">
        <f t="shared" si="5"/>
        <v>12</v>
      </c>
      <c r="K43" s="402"/>
      <c r="L43" s="102"/>
      <c r="M43" s="102"/>
      <c r="N43" s="103"/>
      <c r="O43" s="103"/>
      <c r="P43" s="103"/>
      <c r="Q43" s="103"/>
      <c r="R43" s="103">
        <f>_xlfn.IFNA(VLOOKUP(CONCATENATE($R$5,$B43,$C43),'OG1'!$A$6:$M$500,13,FALSE),0)</f>
        <v>0</v>
      </c>
      <c r="S43" s="103"/>
      <c r="T43" s="103"/>
      <c r="U43" s="103"/>
      <c r="V43" s="103"/>
      <c r="W43" s="103"/>
      <c r="X43" s="103"/>
      <c r="Y43" s="103"/>
      <c r="Z43" s="330"/>
      <c r="AA43" s="330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567"/>
      <c r="AV43" s="103">
        <f>_xlfn.IFNA(VLOOKUP(CONCATENATE($AV$5,$B43,$C43),SCSAT!$A$6:$M$528,13,FALSE),0)</f>
        <v>0</v>
      </c>
      <c r="AW43" s="103">
        <f>_xlfn.IFNA(VLOOKUP(CONCATENATE($AW$5,$B43,$C43),SCSUN!$A$6:$M$500,13,FALSE),0)</f>
        <v>0</v>
      </c>
      <c r="AX43" s="486"/>
    </row>
    <row r="44" spans="1:50" x14ac:dyDescent="0.25">
      <c r="A44" s="813"/>
      <c r="B44" s="97"/>
      <c r="C44" s="104"/>
      <c r="D44" s="104"/>
      <c r="E44" s="104"/>
      <c r="F44" s="105"/>
      <c r="G44" s="101"/>
      <c r="H44" s="99">
        <f t="shared" si="9"/>
        <v>0</v>
      </c>
      <c r="I44" s="100">
        <f t="shared" si="7"/>
        <v>0</v>
      </c>
      <c r="J44" s="101">
        <f t="shared" si="5"/>
        <v>12</v>
      </c>
      <c r="K44" s="402"/>
      <c r="L44" s="102"/>
      <c r="M44" s="102"/>
      <c r="N44" s="103"/>
      <c r="O44" s="103"/>
      <c r="P44" s="103"/>
      <c r="Q44" s="103"/>
      <c r="R44" s="103">
        <f>_xlfn.IFNA(VLOOKUP(CONCATENATE($R$5,$B44,$C44),'OG1'!$A$6:$M$500,13,FALSE),0)</f>
        <v>0</v>
      </c>
      <c r="S44" s="103"/>
      <c r="T44" s="103"/>
      <c r="U44" s="103"/>
      <c r="V44" s="103"/>
      <c r="W44" s="103"/>
      <c r="X44" s="103"/>
      <c r="Y44" s="103"/>
      <c r="Z44" s="330"/>
      <c r="AA44" s="330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567"/>
      <c r="AV44" s="103">
        <f>_xlfn.IFNA(VLOOKUP(CONCATENATE($AV$5,$B44,$C44),SCSAT!$A$6:$M$528,13,FALSE),0)</f>
        <v>0</v>
      </c>
      <c r="AW44" s="103">
        <f>_xlfn.IFNA(VLOOKUP(CONCATENATE($AW$5,$B44,$C44),SCSUN!$A$6:$M$500,13,FALSE),0)</f>
        <v>0</v>
      </c>
      <c r="AX44" s="486"/>
    </row>
    <row r="45" spans="1:50" x14ac:dyDescent="0.25">
      <c r="A45" s="813"/>
      <c r="B45" s="97"/>
      <c r="C45" s="104"/>
      <c r="D45" s="104"/>
      <c r="E45" s="104"/>
      <c r="F45" s="105"/>
      <c r="G45" s="101"/>
      <c r="H45" s="99">
        <f t="shared" si="9"/>
        <v>0</v>
      </c>
      <c r="I45" s="669">
        <f t="shared" si="7"/>
        <v>0</v>
      </c>
      <c r="J45" s="101">
        <f t="shared" si="5"/>
        <v>12</v>
      </c>
      <c r="K45" s="402"/>
      <c r="L45" s="102"/>
      <c r="M45" s="102"/>
      <c r="N45" s="103"/>
      <c r="O45" s="103"/>
      <c r="P45" s="103"/>
      <c r="Q45" s="103"/>
      <c r="R45" s="103">
        <f>_xlfn.IFNA(VLOOKUP(CONCATENATE($R$5,$B45,$C45),'OG1'!$A$6:$M$500,13,FALSE),0)</f>
        <v>0</v>
      </c>
      <c r="S45" s="103"/>
      <c r="T45" s="103"/>
      <c r="U45" s="103"/>
      <c r="V45" s="103"/>
      <c r="W45" s="103"/>
      <c r="X45" s="103"/>
      <c r="Y45" s="103"/>
      <c r="Z45" s="330"/>
      <c r="AA45" s="330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>
        <f>_xlfn.IFNA(VLOOKUP(CONCATENATE($AV$5,$B45,$C45),SCSAT!$A$6:$M$528,13,FALSE),0)</f>
        <v>0</v>
      </c>
      <c r="AW45" s="103">
        <f>_xlfn.IFNA(VLOOKUP(CONCATENATE($AW$5,$B45,$C45),SCSUN!$A$6:$M$500,13,FALSE),0)</f>
        <v>0</v>
      </c>
      <c r="AX45" s="486"/>
    </row>
    <row r="46" spans="1:50" x14ac:dyDescent="0.25">
      <c r="A46" s="813"/>
      <c r="B46" s="97"/>
      <c r="C46" s="104"/>
      <c r="D46" s="104"/>
      <c r="E46" s="104"/>
      <c r="F46" s="105"/>
      <c r="G46" s="101"/>
      <c r="H46" s="99">
        <f t="shared" si="9"/>
        <v>0</v>
      </c>
      <c r="I46" s="100">
        <f t="shared" ref="I46:I50" si="10">SUM(K46:AL46)</f>
        <v>0</v>
      </c>
      <c r="J46" s="101">
        <f t="shared" si="5"/>
        <v>12</v>
      </c>
      <c r="K46" s="402"/>
      <c r="L46" s="102"/>
      <c r="M46" s="102"/>
      <c r="N46" s="103"/>
      <c r="O46" s="103"/>
      <c r="P46" s="103"/>
      <c r="Q46" s="103"/>
      <c r="R46" s="103">
        <f>_xlfn.IFNA(VLOOKUP(CONCATENATE($R$5,$B46,$C46),'OG1'!$A$6:$M$500,13,FALSE),0)</f>
        <v>0</v>
      </c>
      <c r="S46" s="103"/>
      <c r="T46" s="103"/>
      <c r="U46" s="103"/>
      <c r="V46" s="103"/>
      <c r="W46" s="103"/>
      <c r="X46" s="103"/>
      <c r="Y46" s="103"/>
      <c r="Z46" s="330"/>
      <c r="AA46" s="330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>
        <f>_xlfn.IFNA(VLOOKUP(CONCATENATE($AV$5,$B46,$C46),SCSAT!$A$6:$M$528,13,FALSE),0)</f>
        <v>0</v>
      </c>
      <c r="AW46" s="103">
        <f>_xlfn.IFNA(VLOOKUP(CONCATENATE($AW$5,$B46,$C46),SCSUN!$A$6:$M$500,13,FALSE),0)</f>
        <v>0</v>
      </c>
      <c r="AX46" s="486"/>
    </row>
    <row r="47" spans="1:50" x14ac:dyDescent="0.25">
      <c r="A47" s="813"/>
      <c r="B47" s="97"/>
      <c r="C47" s="104"/>
      <c r="D47" s="104"/>
      <c r="E47" s="104"/>
      <c r="F47" s="105"/>
      <c r="G47" s="101"/>
      <c r="H47" s="99">
        <f t="shared" si="9"/>
        <v>0</v>
      </c>
      <c r="I47" s="100">
        <f t="shared" si="10"/>
        <v>0</v>
      </c>
      <c r="J47" s="101">
        <f t="shared" si="5"/>
        <v>12</v>
      </c>
      <c r="K47" s="402"/>
      <c r="L47" s="102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330"/>
      <c r="AA47" s="330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>
        <f>_xlfn.IFNA(VLOOKUP(CONCATENATE($AV$5,$B47,$C47),SCSAT!$A$6:$M$528,13,FALSE),0)</f>
        <v>0</v>
      </c>
      <c r="AW47" s="103">
        <f>_xlfn.IFNA(VLOOKUP(CONCATENATE($AW$5,$B47,$C47),SCSUN!$A$6:$M$500,13,FALSE),0)</f>
        <v>0</v>
      </c>
      <c r="AX47" s="486"/>
    </row>
    <row r="48" spans="1:50" x14ac:dyDescent="0.25">
      <c r="A48" s="813"/>
      <c r="B48" s="97"/>
      <c r="C48" s="104"/>
      <c r="D48" s="104"/>
      <c r="E48" s="104"/>
      <c r="F48" s="105"/>
      <c r="G48" s="101"/>
      <c r="H48" s="99">
        <f t="shared" si="9"/>
        <v>0</v>
      </c>
      <c r="I48" s="100">
        <f t="shared" si="10"/>
        <v>0</v>
      </c>
      <c r="J48" s="101">
        <f t="shared" si="5"/>
        <v>12</v>
      </c>
      <c r="K48" s="402"/>
      <c r="L48" s="102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330"/>
      <c r="AA48" s="330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>
        <f>_xlfn.IFNA(VLOOKUP(CONCATENATE($AV$5,$B48,$C48),SCSAT!$A$6:$M$528,13,FALSE),0)</f>
        <v>0</v>
      </c>
      <c r="AW48" s="103">
        <f>_xlfn.IFNA(VLOOKUP(CONCATENATE($AW$5,$B48,$C48),SCSUN!$A$6:$M$500,13,FALSE),0)</f>
        <v>0</v>
      </c>
      <c r="AX48" s="486"/>
    </row>
    <row r="49" spans="1:50" x14ac:dyDescent="0.25">
      <c r="A49" s="813"/>
      <c r="B49" s="97"/>
      <c r="C49" s="104"/>
      <c r="D49" s="104"/>
      <c r="E49" s="104"/>
      <c r="F49" s="105"/>
      <c r="G49" s="101"/>
      <c r="H49" s="99">
        <f t="shared" si="9"/>
        <v>0</v>
      </c>
      <c r="I49" s="100">
        <f t="shared" si="10"/>
        <v>0</v>
      </c>
      <c r="J49" s="101">
        <f t="shared" si="5"/>
        <v>12</v>
      </c>
      <c r="K49" s="402"/>
      <c r="L49" s="102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330"/>
      <c r="AA49" s="330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>
        <f>_xlfn.IFNA(VLOOKUP(CONCATENATE($AV$5,$B49,$C49),SCSAT!$A$6:$M$528,13,FALSE),0)</f>
        <v>0</v>
      </c>
      <c r="AW49" s="103">
        <f>_xlfn.IFNA(VLOOKUP(CONCATENATE($AW$5,$B49,$C49),SCSUN!$A$6:$M$500,13,FALSE),0)</f>
        <v>0</v>
      </c>
      <c r="AX49" s="486"/>
    </row>
    <row r="50" spans="1:50" x14ac:dyDescent="0.25">
      <c r="A50" s="813"/>
      <c r="B50" s="97"/>
      <c r="C50" s="104"/>
      <c r="D50" s="104"/>
      <c r="E50" s="104"/>
      <c r="F50" s="105"/>
      <c r="G50" s="101"/>
      <c r="H50" s="99">
        <f t="shared" si="9"/>
        <v>0</v>
      </c>
      <c r="I50" s="100">
        <f t="shared" si="10"/>
        <v>0</v>
      </c>
      <c r="J50" s="101">
        <f t="shared" si="5"/>
        <v>12</v>
      </c>
      <c r="K50" s="402"/>
      <c r="L50" s="102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330"/>
      <c r="AA50" s="330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>
        <f>_xlfn.IFNA(VLOOKUP(CONCATENATE($AV$5,$B50,$C50),SCSAT!$A$6:$M$528,13,FALSE),0)</f>
        <v>0</v>
      </c>
      <c r="AW50" s="103">
        <f>_xlfn.IFNA(VLOOKUP(CONCATENATE($AW$5,$B50,$C50),SCSUN!$A$6:$M$500,13,FALSE),0)</f>
        <v>0</v>
      </c>
      <c r="AX50" s="486"/>
    </row>
    <row r="51" spans="1:50" x14ac:dyDescent="0.25">
      <c r="A51" s="813"/>
      <c r="B51" s="97"/>
      <c r="C51" s="104"/>
      <c r="D51" s="104"/>
      <c r="E51" s="104"/>
      <c r="F51" s="105"/>
      <c r="G51" s="101"/>
      <c r="H51" s="99"/>
      <c r="I51" s="100"/>
      <c r="J51" s="101"/>
      <c r="K51" s="402"/>
      <c r="L51" s="102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330"/>
      <c r="AA51" s="330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>
        <f>_xlfn.IFNA(VLOOKUP(CONCATENATE($AV$5,$B51,$C51),SCSAT!$A$6:$M$528,13,FALSE),0)</f>
        <v>0</v>
      </c>
      <c r="AW51" s="103">
        <f>_xlfn.IFNA(VLOOKUP(CONCATENATE($AW$5,$B51,$C51),SCSUN!$A$6:$M$500,13,FALSE),0)</f>
        <v>0</v>
      </c>
      <c r="AX51" s="486"/>
    </row>
    <row r="52" spans="1:50" x14ac:dyDescent="0.25">
      <c r="A52" s="813"/>
      <c r="B52" s="97"/>
      <c r="C52" s="104"/>
      <c r="D52" s="104"/>
      <c r="E52" s="104"/>
      <c r="F52" s="105"/>
      <c r="G52" s="101"/>
      <c r="H52" s="99"/>
      <c r="I52" s="100"/>
      <c r="J52" s="101"/>
      <c r="K52" s="402"/>
      <c r="L52" s="102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330"/>
      <c r="AA52" s="330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>
        <f>_xlfn.IFNA(VLOOKUP(CONCATENATE($AV$5,$B52,$C52),SCSAT!$A$6:$M$528,13,FALSE),0)</f>
        <v>0</v>
      </c>
      <c r="AW52" s="103">
        <f>_xlfn.IFNA(VLOOKUP(CONCATENATE($AW$5,$B52,$C52),SCSUN!$A$6:$M$500,13,FALSE),0)</f>
        <v>0</v>
      </c>
      <c r="AX52" s="486"/>
    </row>
    <row r="53" spans="1:50" x14ac:dyDescent="0.25">
      <c r="A53" s="813"/>
      <c r="B53" s="97"/>
      <c r="C53" s="104"/>
      <c r="D53" s="104"/>
      <c r="E53" s="104"/>
      <c r="F53" s="105"/>
      <c r="G53" s="101"/>
      <c r="H53" s="99"/>
      <c r="I53" s="100"/>
      <c r="J53" s="101"/>
      <c r="K53" s="402"/>
      <c r="L53" s="102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330"/>
      <c r="AA53" s="330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>
        <f>_xlfn.IFNA(VLOOKUP(CONCATENATE($AV$5,$B53,$C53),SCSAT!$A$6:$M$528,13,FALSE),0)</f>
        <v>0</v>
      </c>
      <c r="AW53" s="103">
        <f>_xlfn.IFNA(VLOOKUP(CONCATENATE($AW$5,$B53,$C53),SCSUN!$A$6:$M$500,13,FALSE),0)</f>
        <v>0</v>
      </c>
      <c r="AX53" s="486"/>
    </row>
    <row r="54" spans="1:50" s="3" customFormat="1" x14ac:dyDescent="0.25">
      <c r="A54" s="813"/>
      <c r="B54" s="97"/>
      <c r="C54" s="104"/>
      <c r="D54" s="104"/>
      <c r="E54" s="104"/>
      <c r="F54" s="105"/>
      <c r="G54" s="101"/>
      <c r="H54" s="99"/>
      <c r="I54" s="100"/>
      <c r="J54" s="101"/>
      <c r="K54" s="402"/>
      <c r="L54" s="102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330"/>
      <c r="AA54" s="330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>
        <f>_xlfn.IFNA(VLOOKUP(CONCATENATE($AV$5,$B54,$C54),SCSAT!$A$6:$M$528,13,FALSE),0)</f>
        <v>0</v>
      </c>
      <c r="AW54" s="103">
        <f>_xlfn.IFNA(VLOOKUP(CONCATENATE($AW$5,$B54,$C54),SCSUN!$A$6:$M$500,13,FALSE),0)</f>
        <v>0</v>
      </c>
      <c r="AX54" s="553"/>
    </row>
    <row r="55" spans="1:50" x14ac:dyDescent="0.25">
      <c r="A55" s="813"/>
      <c r="B55" s="97"/>
      <c r="C55" s="104"/>
      <c r="D55" s="104"/>
      <c r="E55" s="104"/>
      <c r="F55" s="105"/>
      <c r="G55" s="101"/>
      <c r="H55" s="99"/>
      <c r="I55" s="100"/>
      <c r="J55" s="101"/>
      <c r="K55" s="402"/>
      <c r="L55" s="102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330"/>
      <c r="AA55" s="330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>
        <f>_xlfn.IFNA(VLOOKUP(CONCATENATE($AV$5,$B55,$C55),SCSAT!$A$6:$M$528,13,FALSE),0)</f>
        <v>0</v>
      </c>
      <c r="AW55" s="103">
        <f>_xlfn.IFNA(VLOOKUP(CONCATENATE($AW$5,$B55,$C55),SCSUN!$A$6:$M$500,13,FALSE),0)</f>
        <v>0</v>
      </c>
      <c r="AX55" s="486"/>
    </row>
    <row r="56" spans="1:50" x14ac:dyDescent="0.25">
      <c r="A56" s="813"/>
      <c r="B56" s="97"/>
      <c r="C56" s="104"/>
      <c r="D56" s="104"/>
      <c r="E56" s="104"/>
      <c r="F56" s="105"/>
      <c r="G56" s="101"/>
      <c r="H56" s="99"/>
      <c r="I56" s="100"/>
      <c r="J56" s="101"/>
      <c r="K56" s="402"/>
      <c r="L56" s="102"/>
      <c r="M56" s="102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330"/>
      <c r="AA56" s="330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>
        <f>_xlfn.IFNA(VLOOKUP(CONCATENATE($AV$5,$B56,$C56),SCSAT!$A$6:$M$528,13,FALSE),0)</f>
        <v>0</v>
      </c>
      <c r="AW56" s="103">
        <f>_xlfn.IFNA(VLOOKUP(CONCATENATE($AW$5,$B56,$C56),SCSUN!$A$6:$M$500,13,FALSE),0)</f>
        <v>0</v>
      </c>
      <c r="AX56" s="486"/>
    </row>
    <row r="57" spans="1:50" x14ac:dyDescent="0.25">
      <c r="A57" s="813"/>
      <c r="B57" s="97"/>
      <c r="C57" s="104"/>
      <c r="D57" s="104"/>
      <c r="E57" s="104"/>
      <c r="F57" s="105"/>
      <c r="G57" s="101"/>
      <c r="H57" s="99"/>
      <c r="I57" s="100"/>
      <c r="J57" s="101"/>
      <c r="K57" s="402">
        <f>_xlfn.IFNA(VLOOKUP(CONCATENATE($K$5,$B57,$C57),'ESP1'!$A$6:$M$500,13,FALSE),0)</f>
        <v>0</v>
      </c>
      <c r="L57" s="102"/>
      <c r="M57" s="102"/>
      <c r="N57" s="103">
        <f>_xlfn.IFNA(VLOOKUP(CONCATENATE($N$5,$B57,$C57),'MUR1'!$A$6:$M$133,13,FALSE),0)</f>
        <v>0</v>
      </c>
      <c r="O57" s="103">
        <f>_xlfn.IFNA(VLOOKUP(CONCATENATE($O$5,$B57,$C57),'SER1'!$A$6:$M$133,13,FALSE),0)</f>
        <v>0</v>
      </c>
      <c r="P57" s="103">
        <f>_xlfn.IFNA(VLOOKUP(CONCATENATE($P$5,$B57,$C57),'DAR1'!$A$6:$M$500,13,FALSE),0)</f>
        <v>0</v>
      </c>
      <c r="Q57" s="103">
        <f>_xlfn.IFNA(VLOOKUP(CONCATENATE($Q$5,$B57,$C57),'SER2'!$A$6:$M$167,13,FALSE),0)</f>
        <v>0</v>
      </c>
      <c r="R57" s="103"/>
      <c r="S57" s="103"/>
      <c r="T57" s="103">
        <f>_xlfn.IFNA(VLOOKUP(CONCATENATE($T$5,$B57,$C57),'BUS2'!$A$6:$M$135,13,FALSE),0)</f>
        <v>0</v>
      </c>
      <c r="U57" s="103">
        <f>_xlfn.IFNA(VLOOKUP(CONCATENATE($U$5,$B57,$C57),'ESP2'!$A$6:$M$192,13,FALSE),0)</f>
        <v>0</v>
      </c>
      <c r="V57" s="103">
        <f>_xlfn.IFNA(VLOOKUP(CONCATENATE($V$5,$B57,$C57),CAPE!$A$6:$M$133,13,FALSE),0)</f>
        <v>0</v>
      </c>
      <c r="W57" s="103">
        <f>_xlfn.IFNA(VLOOKUP(CONCATENATE($W$5,$B57,$C57),'OG1'!$A$6:$M$133,13,FALSE),0)</f>
        <v>0</v>
      </c>
      <c r="X57" s="103">
        <f>_xlfn.IFNA(VLOOKUP(CONCATENATE($X$5,$B57,$C57),'DRY1'!$A$8:$M$500,13,FALSE),0)</f>
        <v>0</v>
      </c>
      <c r="Y57" s="103">
        <f>_xlfn.IFNA(VLOOKUP(CONCATENATE($Y$5,$B57,$C57),'BAL3'!$A$6:$M$135,13,FALSE),0)</f>
        <v>0</v>
      </c>
      <c r="Z57" s="330"/>
      <c r="AA57" s="330">
        <f>_xlfn.IFNA(VLOOKUP(CONCATENATE($AA$5,$B57,$C57),'OG2'!$A$6:$M$132,13,FALSE),0)</f>
        <v>0</v>
      </c>
      <c r="AB57" s="103">
        <f>_xlfn.IFNA(VLOOKUP(CONCATENATE($AB$5,$B57,$C57),'SER3'!$A$6:$M$133,13,FALSE),0)</f>
        <v>0</v>
      </c>
      <c r="AC57" s="103"/>
      <c r="AD57" s="103">
        <f>_xlfn.IFNA(VLOOKUP(CONCATENATE($AD$5,$B57,$C57),'LOG1'!$A$6:$M$133,13,FALSE),0)</f>
        <v>0</v>
      </c>
      <c r="AE57" s="103">
        <f>_xlfn.IFNA(VLOOKUP(CONCATENATE($AE$5,$B57,$C57),'DRY2'!$A$6:$M$300,13,FALSE),0)</f>
        <v>0</v>
      </c>
      <c r="AF57" s="103"/>
      <c r="AG57" s="103">
        <f>_xlfn.IFNA(VLOOKUP(CONCATENATE($AG$5,$B57,$C57),'ESP3'!$A$6:$M$500,13,FALSE),0)</f>
        <v>0</v>
      </c>
      <c r="AH57" s="103">
        <v>0</v>
      </c>
      <c r="AI57" s="103"/>
      <c r="AJ57" s="103">
        <f>_xlfn.IFNA(VLOOKUP(CONCATENATE($AJ$5,$B57,$C57),SCSAT!$A$6:$M$53,13,FALSE),0)</f>
        <v>0</v>
      </c>
      <c r="AK57" s="103">
        <f>_xlfn.IFNA(VLOOKUP(CONCATENATE($AK$5,$B57,$C57),SCSUN!$A$6:$M$53,13,FALSE),0)</f>
        <v>0</v>
      </c>
      <c r="AL57" s="103">
        <f>_xlfn.IFNA(VLOOKUP(CONCATENATE($AL$5,$B57,$C57),'MUR2'!$A$6:$M$500,13,FALSE),0)</f>
        <v>0</v>
      </c>
      <c r="AM57" s="103">
        <f>_xlfn.IFNA(VLOOKUP(CONCATENATE($AM$5,$B57,$C57),FEST!$A$6:$M$300,13,FALSE),0)</f>
        <v>0</v>
      </c>
      <c r="AN57" s="103">
        <f>_xlfn.IFNA(VLOOKUP(CONCATENATE($AN$5,$B57,$C57),FEST!$A$6:$M$300,13,FALSE),0)</f>
        <v>0</v>
      </c>
      <c r="AO57" s="103">
        <f>_xlfn.IFNA(VLOOKUP(CONCATENATE($AO$5,$B57,$C57),'DAR2'!$A$6:$M$60,13,FALSE),0)</f>
        <v>0</v>
      </c>
      <c r="AP57" s="103"/>
      <c r="AQ57" s="103"/>
      <c r="AR57" s="103"/>
      <c r="AS57" s="103"/>
      <c r="AT57" s="103"/>
      <c r="AU57" s="103"/>
      <c r="AV57" s="103">
        <f>_xlfn.IFNA(VLOOKUP(CONCATENATE($AV$5,$B57,$C57),SCSAT!$A$6:$M$528,13,FALSE),0)</f>
        <v>0</v>
      </c>
      <c r="AW57" s="103">
        <f>_xlfn.IFNA(VLOOKUP(CONCATENATE($AW$5,$B57,$C57),SCSUN!$A$6:$M$500,13,FALSE),0)</f>
        <v>0</v>
      </c>
      <c r="AX57" s="486"/>
    </row>
    <row r="58" spans="1:50" x14ac:dyDescent="0.25">
      <c r="A58" s="813"/>
      <c r="B58" s="97"/>
      <c r="C58" s="104"/>
      <c r="D58" s="104"/>
      <c r="E58" s="104"/>
      <c r="F58" s="105"/>
      <c r="G58" s="101"/>
      <c r="H58" s="99"/>
      <c r="I58" s="100"/>
      <c r="J58" s="101"/>
      <c r="K58" s="402">
        <f>_xlfn.IFNA(VLOOKUP(CONCATENATE($K$5,$B58,$C58),'ESP1'!$A$6:$M$500,13,FALSE),0)</f>
        <v>0</v>
      </c>
      <c r="L58" s="102"/>
      <c r="M58" s="102"/>
      <c r="N58" s="103">
        <f>_xlfn.IFNA(VLOOKUP(CONCATENATE($N$5,$B58,$C58),'MUR1'!$A$6:$M$133,13,FALSE),0)</f>
        <v>0</v>
      </c>
      <c r="O58" s="103">
        <f>_xlfn.IFNA(VLOOKUP(CONCATENATE($O$5,$B58,$C58),'SER1'!$A$6:$M$133,13,FALSE),0)</f>
        <v>0</v>
      </c>
      <c r="P58" s="103">
        <f>_xlfn.IFNA(VLOOKUP(CONCATENATE($P$5,$B58,$C58),'DAR1'!$A$6:$M$500,13,FALSE),0)</f>
        <v>0</v>
      </c>
      <c r="Q58" s="103">
        <f>_xlfn.IFNA(VLOOKUP(CONCATENATE($Q$5,$B58,$C58),'SER2'!$A$6:$M$167,13,FALSE),0)</f>
        <v>0</v>
      </c>
      <c r="R58" s="103"/>
      <c r="S58" s="103"/>
      <c r="T58" s="103">
        <f>_xlfn.IFNA(VLOOKUP(CONCATENATE($T$5,$B58,$C58),'BUS2'!$A$6:$M$135,13,FALSE),0)</f>
        <v>0</v>
      </c>
      <c r="U58" s="103">
        <f>_xlfn.IFNA(VLOOKUP(CONCATENATE($U$5,$B58,$C58),'ESP2'!$A$6:$M$192,13,FALSE),0)</f>
        <v>0</v>
      </c>
      <c r="V58" s="103">
        <f>_xlfn.IFNA(VLOOKUP(CONCATENATE($V$5,$B58,$C58),CAPE!$A$6:$M$133,13,FALSE),0)</f>
        <v>0</v>
      </c>
      <c r="W58" s="103">
        <f>_xlfn.IFNA(VLOOKUP(CONCATENATE($W$5,$B58,$C58),'OG1'!$A$6:$M$133,13,FALSE),0)</f>
        <v>0</v>
      </c>
      <c r="X58" s="103">
        <f>_xlfn.IFNA(VLOOKUP(CONCATENATE($X$5,$B58,$C58),'DRY1'!$A$8:$M$500,13,FALSE),0)</f>
        <v>0</v>
      </c>
      <c r="Y58" s="103">
        <f>_xlfn.IFNA(VLOOKUP(CONCATENATE($Y$5,$B58,$C58),'BAL3'!$A$6:$M$135,13,FALSE),0)</f>
        <v>0</v>
      </c>
      <c r="Z58" s="330"/>
      <c r="AA58" s="330">
        <f>_xlfn.IFNA(VLOOKUP(CONCATENATE($AA$5,$B58,$C58),'OG2'!$A$6:$M$132,13,FALSE),0)</f>
        <v>0</v>
      </c>
      <c r="AB58" s="103">
        <f>_xlfn.IFNA(VLOOKUP(CONCATENATE($AB$5,$B58,$C58),'SER3'!$A$6:$M$133,13,FALSE),0)</f>
        <v>0</v>
      </c>
      <c r="AC58" s="103"/>
      <c r="AD58" s="103">
        <f>_xlfn.IFNA(VLOOKUP(CONCATENATE($AD$5,$B58,$C58),'LOG1'!$A$6:$M$133,13,FALSE),0)</f>
        <v>0</v>
      </c>
      <c r="AE58" s="103">
        <f>_xlfn.IFNA(VLOOKUP(CONCATENATE($AE$5,$B58,$C58),'DRY2'!$A$6:$M$300,13,FALSE),0)</f>
        <v>0</v>
      </c>
      <c r="AF58" s="103"/>
      <c r="AG58" s="103">
        <f>_xlfn.IFNA(VLOOKUP(CONCATENATE($AG$5,$B58,$C58),'ESP3'!$A$6:$M$500,13,FALSE),0)</f>
        <v>0</v>
      </c>
      <c r="AH58" s="103">
        <v>0</v>
      </c>
      <c r="AI58" s="103"/>
      <c r="AJ58" s="103">
        <f>_xlfn.IFNA(VLOOKUP(CONCATENATE($AJ$5,$B58,$C58),SCSAT!$A$6:$M$53,13,FALSE),0)</f>
        <v>0</v>
      </c>
      <c r="AK58" s="103">
        <f>_xlfn.IFNA(VLOOKUP(CONCATENATE($AK$5,$B58,$C58),SCSUN!$A$6:$M$53,13,FALSE),0)</f>
        <v>0</v>
      </c>
      <c r="AL58" s="103">
        <f>_xlfn.IFNA(VLOOKUP(CONCATENATE($AL$5,$B58,$C58),'MUR2'!$A$6:$M$500,13,FALSE),0)</f>
        <v>0</v>
      </c>
      <c r="AM58" s="103">
        <f>_xlfn.IFNA(VLOOKUP(CONCATENATE($AM$5,$B58,$C58),FEST!$A$6:$M$300,13,FALSE),0)</f>
        <v>0</v>
      </c>
      <c r="AN58" s="103">
        <f>_xlfn.IFNA(VLOOKUP(CONCATENATE($AN$5,$B58,$C58),FEST!$A$6:$M$300,13,FALSE),0)</f>
        <v>0</v>
      </c>
      <c r="AO58" s="103">
        <f>_xlfn.IFNA(VLOOKUP(CONCATENATE($AO$5,$B58,$C58),'DAR2'!$A$6:$M$60,13,FALSE),0)</f>
        <v>0</v>
      </c>
      <c r="AP58" s="103"/>
      <c r="AQ58" s="103"/>
      <c r="AR58" s="103"/>
      <c r="AS58" s="103"/>
      <c r="AT58" s="103"/>
      <c r="AU58" s="103"/>
      <c r="AV58" s="103">
        <f>_xlfn.IFNA(VLOOKUP(CONCATENATE($AV$5,$B58,$C58),SCSAT!$A$6:$M$528,13,FALSE),0)</f>
        <v>0</v>
      </c>
      <c r="AW58" s="103">
        <f>_xlfn.IFNA(VLOOKUP(CONCATENATE($AW$5,$B58,$C58),SCSUN!$A$6:$M$500,13,FALSE),0)</f>
        <v>0</v>
      </c>
      <c r="AX58" s="486"/>
    </row>
    <row r="59" spans="1:50" x14ac:dyDescent="0.25">
      <c r="A59" s="813"/>
      <c r="B59" s="97"/>
      <c r="C59" s="104"/>
      <c r="D59" s="104"/>
      <c r="E59" s="104"/>
      <c r="F59" s="105"/>
      <c r="G59" s="101"/>
      <c r="H59" s="99"/>
      <c r="I59" s="100"/>
      <c r="J59" s="101"/>
      <c r="K59" s="402">
        <f>_xlfn.IFNA(VLOOKUP(CONCATENATE($K$5,$B59,$C59),'ESP1'!$A$6:$M$500,13,FALSE),0)</f>
        <v>0</v>
      </c>
      <c r="L59" s="102"/>
      <c r="M59" s="102"/>
      <c r="N59" s="103">
        <f>_xlfn.IFNA(VLOOKUP(CONCATENATE($N$5,$B59,$C59),'MUR1'!$A$6:$M$133,13,FALSE),0)</f>
        <v>0</v>
      </c>
      <c r="O59" s="103">
        <f>_xlfn.IFNA(VLOOKUP(CONCATENATE($O$5,$B59,$C59),'SER1'!$A$6:$M$133,13,FALSE),0)</f>
        <v>0</v>
      </c>
      <c r="P59" s="103">
        <f>_xlfn.IFNA(VLOOKUP(CONCATENATE($P$5,$B59,$C59),'DAR1'!$A$6:$M$500,13,FALSE),0)</f>
        <v>0</v>
      </c>
      <c r="Q59" s="103">
        <f>_xlfn.IFNA(VLOOKUP(CONCATENATE($Q$5,$B59,$C59),'SER2'!$A$6:$M$167,13,FALSE),0)</f>
        <v>0</v>
      </c>
      <c r="R59" s="103"/>
      <c r="S59" s="103"/>
      <c r="T59" s="103">
        <f>_xlfn.IFNA(VLOOKUP(CONCATENATE($T$5,$B59,$C59),'BUS2'!$A$6:$M$135,13,FALSE),0)</f>
        <v>0</v>
      </c>
      <c r="U59" s="103">
        <f>_xlfn.IFNA(VLOOKUP(CONCATENATE($U$5,$B59,$C59),'ESP2'!$A$6:$M$192,13,FALSE),0)</f>
        <v>0</v>
      </c>
      <c r="V59" s="103">
        <f>_xlfn.IFNA(VLOOKUP(CONCATENATE($V$5,$B59,$C59),CAPE!$A$6:$M$133,13,FALSE),0)</f>
        <v>0</v>
      </c>
      <c r="W59" s="103">
        <f>_xlfn.IFNA(VLOOKUP(CONCATENATE($W$5,$B59,$C59),'OG1'!$A$6:$M$133,13,FALSE),0)</f>
        <v>0</v>
      </c>
      <c r="X59" s="103">
        <f>_xlfn.IFNA(VLOOKUP(CONCATENATE($X$5,$B59,$C59),'DRY1'!$A$8:$M$500,13,FALSE),0)</f>
        <v>0</v>
      </c>
      <c r="Y59" s="103">
        <f>_xlfn.IFNA(VLOOKUP(CONCATENATE($Y$5,$B59,$C59),'BAL3'!$A$6:$M$135,13,FALSE),0)</f>
        <v>0</v>
      </c>
      <c r="Z59" s="330"/>
      <c r="AA59" s="330">
        <f>_xlfn.IFNA(VLOOKUP(CONCATENATE($AA$5,$B59,$C59),'OG2'!$A$6:$M$132,13,FALSE),0)</f>
        <v>0</v>
      </c>
      <c r="AB59" s="103">
        <f>_xlfn.IFNA(VLOOKUP(CONCATENATE($AB$5,$B59,$C59),'SER3'!$A$6:$M$133,13,FALSE),0)</f>
        <v>0</v>
      </c>
      <c r="AC59" s="103"/>
      <c r="AD59" s="103">
        <f>_xlfn.IFNA(VLOOKUP(CONCATENATE($AD$5,$B59,$C59),'LOG1'!$A$6:$M$133,13,FALSE),0)</f>
        <v>0</v>
      </c>
      <c r="AE59" s="103">
        <f>_xlfn.IFNA(VLOOKUP(CONCATENATE($AE$5,$B59,$C59),'DRY2'!$A$6:$M$300,13,FALSE),0)</f>
        <v>0</v>
      </c>
      <c r="AF59" s="103"/>
      <c r="AG59" s="103">
        <f>_xlfn.IFNA(VLOOKUP(CONCATENATE($AG$5,$B59,$C59),'ESP3'!$A$6:$M$500,13,FALSE),0)</f>
        <v>0</v>
      </c>
      <c r="AH59" s="103">
        <v>0</v>
      </c>
      <c r="AI59" s="103"/>
      <c r="AJ59" s="103">
        <f>_xlfn.IFNA(VLOOKUP(CONCATENATE($AJ$5,$B59,$C59),SCSAT!$A$6:$M$53,13,FALSE),0)</f>
        <v>0</v>
      </c>
      <c r="AK59" s="103">
        <f>_xlfn.IFNA(VLOOKUP(CONCATENATE($AK$5,$B59,$C59),SCSUN!$A$6:$M$53,13,FALSE),0)</f>
        <v>0</v>
      </c>
      <c r="AL59" s="103">
        <f>_xlfn.IFNA(VLOOKUP(CONCATENATE($AL$5,$B59,$C59),'MUR2'!$A$6:$M$500,13,FALSE),0)</f>
        <v>0</v>
      </c>
      <c r="AM59" s="103">
        <f>_xlfn.IFNA(VLOOKUP(CONCATENATE($AM$5,$B59,$C59),FEST!$A$6:$M$300,13,FALSE),0)</f>
        <v>0</v>
      </c>
      <c r="AN59" s="103">
        <f>_xlfn.IFNA(VLOOKUP(CONCATENATE($AN$5,$B59,$C59),FEST!$A$6:$M$300,13,FALSE),0)</f>
        <v>0</v>
      </c>
      <c r="AO59" s="103">
        <f>_xlfn.IFNA(VLOOKUP(CONCATENATE($AO$5,$B59,$C59),'DAR2'!$A$6:$M$60,13,FALSE),0)</f>
        <v>0</v>
      </c>
      <c r="AP59" s="103"/>
      <c r="AQ59" s="103"/>
      <c r="AR59" s="103"/>
      <c r="AS59" s="103"/>
      <c r="AT59" s="103"/>
      <c r="AU59" s="103"/>
      <c r="AV59" s="103">
        <f>_xlfn.IFNA(VLOOKUP(CONCATENATE($AV$5,$B59,$C59),SCSAT!$A$6:$M$528,13,FALSE),0)</f>
        <v>0</v>
      </c>
      <c r="AW59" s="103">
        <f>_xlfn.IFNA(VLOOKUP(CONCATENATE($AW$5,$B59,$C59),SCSUN!$A$6:$M$500,13,FALSE),0)</f>
        <v>0</v>
      </c>
      <c r="AX59" s="486"/>
    </row>
    <row r="60" spans="1:50" x14ac:dyDescent="0.25">
      <c r="A60" s="813"/>
      <c r="B60" s="97"/>
      <c r="C60" s="104"/>
      <c r="D60" s="104"/>
      <c r="E60" s="104"/>
      <c r="F60" s="105"/>
      <c r="G60" s="101"/>
      <c r="H60" s="99"/>
      <c r="I60" s="100"/>
      <c r="J60" s="101"/>
      <c r="K60" s="402">
        <f>_xlfn.IFNA(VLOOKUP(CONCATENATE($K$5,$B60,$C60),'ESP1'!$A$6:$M$500,13,FALSE),0)</f>
        <v>0</v>
      </c>
      <c r="L60" s="102"/>
      <c r="M60" s="102"/>
      <c r="N60" s="103">
        <f>_xlfn.IFNA(VLOOKUP(CONCATENATE($N$5,$B60,$C60),'MUR1'!$A$6:$M$133,13,FALSE),0)</f>
        <v>0</v>
      </c>
      <c r="O60" s="103">
        <f>_xlfn.IFNA(VLOOKUP(CONCATENATE($O$5,$B60,$C60),'SER1'!$A$6:$M$133,13,FALSE),0)</f>
        <v>0</v>
      </c>
      <c r="P60" s="103">
        <f>_xlfn.IFNA(VLOOKUP(CONCATENATE($P$5,$B60,$C60),'DAR1'!$A$6:$M$500,13,FALSE),0)</f>
        <v>0</v>
      </c>
      <c r="Q60" s="103">
        <f>_xlfn.IFNA(VLOOKUP(CONCATENATE($Q$5,$B60,$C60),'SER2'!$A$6:$M$167,13,FALSE),0)</f>
        <v>0</v>
      </c>
      <c r="R60" s="103"/>
      <c r="S60" s="103"/>
      <c r="T60" s="103">
        <f>_xlfn.IFNA(VLOOKUP(CONCATENATE($T$5,$B60,$C60),'BUS2'!$A$6:$M$135,13,FALSE),0)</f>
        <v>0</v>
      </c>
      <c r="U60" s="103">
        <f>_xlfn.IFNA(VLOOKUP(CONCATENATE($U$5,$B60,$C60),'ESP2'!$A$6:$M$192,13,FALSE),0)</f>
        <v>0</v>
      </c>
      <c r="V60" s="103">
        <f>_xlfn.IFNA(VLOOKUP(CONCATENATE($V$5,$B60,$C60),CAPE!$A$6:$M$133,13,FALSE),0)</f>
        <v>0</v>
      </c>
      <c r="W60" s="103">
        <f>_xlfn.IFNA(VLOOKUP(CONCATENATE($W$5,$B60,$C60),'OG1'!$A$6:$M$133,13,FALSE),0)</f>
        <v>0</v>
      </c>
      <c r="X60" s="103">
        <f>_xlfn.IFNA(VLOOKUP(CONCATENATE($X$5,$B60,$C60),'DRY1'!$A$8:$M$500,13,FALSE),0)</f>
        <v>0</v>
      </c>
      <c r="Y60" s="103">
        <f>_xlfn.IFNA(VLOOKUP(CONCATENATE($Y$5,$B60,$C60),'BAL3'!$A$6:$M$135,13,FALSE),0)</f>
        <v>0</v>
      </c>
      <c r="Z60" s="330"/>
      <c r="AA60" s="330">
        <f>_xlfn.IFNA(VLOOKUP(CONCATENATE($AA$5,$B60,$C60),'OG2'!$A$6:$M$132,13,FALSE),0)</f>
        <v>0</v>
      </c>
      <c r="AB60" s="103">
        <f>_xlfn.IFNA(VLOOKUP(CONCATENATE($AB$5,$B60,$C60),'SER3'!$A$6:$M$133,13,FALSE),0)</f>
        <v>0</v>
      </c>
      <c r="AC60" s="103"/>
      <c r="AD60" s="103">
        <f>_xlfn.IFNA(VLOOKUP(CONCATENATE($AD$5,$B60,$C60),'LOG1'!$A$6:$M$133,13,FALSE),0)</f>
        <v>0</v>
      </c>
      <c r="AE60" s="103">
        <f>_xlfn.IFNA(VLOOKUP(CONCATENATE($AE$5,$B60,$C60),'DRY2'!$A$6:$M$300,13,FALSE),0)</f>
        <v>0</v>
      </c>
      <c r="AF60" s="103"/>
      <c r="AG60" s="103">
        <f>_xlfn.IFNA(VLOOKUP(CONCATENATE($AG$5,$B60,$C60),'ESP3'!$A$6:$M$500,13,FALSE),0)</f>
        <v>0</v>
      </c>
      <c r="AH60" s="103">
        <v>0</v>
      </c>
      <c r="AI60" s="103"/>
      <c r="AJ60" s="103">
        <f>_xlfn.IFNA(VLOOKUP(CONCATENATE($AJ$5,$B60,$C60),SCSAT!$A$6:$M$53,13,FALSE),0)</f>
        <v>0</v>
      </c>
      <c r="AK60" s="103">
        <f>_xlfn.IFNA(VLOOKUP(CONCATENATE($AK$5,$B60,$C60),SCSUN!$A$6:$M$53,13,FALSE),0)</f>
        <v>0</v>
      </c>
      <c r="AL60" s="103">
        <f>_xlfn.IFNA(VLOOKUP(CONCATENATE($AL$5,$B60,$C60),'MUR2'!$A$6:$M$500,13,FALSE),0)</f>
        <v>0</v>
      </c>
      <c r="AM60" s="103">
        <f>_xlfn.IFNA(VLOOKUP(CONCATENATE($AM$5,$B60,$C60),FEST!$A$6:$M$300,13,FALSE),0)</f>
        <v>0</v>
      </c>
      <c r="AN60" s="103">
        <f>_xlfn.IFNA(VLOOKUP(CONCATENATE($AN$5,$B60,$C60),FEST!$A$6:$M$300,13,FALSE),0)</f>
        <v>0</v>
      </c>
      <c r="AO60" s="103">
        <f>_xlfn.IFNA(VLOOKUP(CONCATENATE($AO$5,$B60,$C60),'DAR2'!$A$6:$M$60,13,FALSE),0)</f>
        <v>0</v>
      </c>
      <c r="AP60" s="103"/>
      <c r="AQ60" s="103"/>
      <c r="AR60" s="103"/>
      <c r="AS60" s="103"/>
      <c r="AT60" s="103"/>
      <c r="AU60" s="103"/>
      <c r="AV60" s="103">
        <f>_xlfn.IFNA(VLOOKUP(CONCATENATE($AV$5,$B60,$C60),SCSAT!$A$6:$M$528,13,FALSE),0)</f>
        <v>0</v>
      </c>
      <c r="AW60" s="103">
        <f>_xlfn.IFNA(VLOOKUP(CONCATENATE($AW$5,$B60,$C60),SCSUN!$A$6:$M$500,13,FALSE),0)</f>
        <v>0</v>
      </c>
      <c r="AX60" s="486"/>
    </row>
    <row r="61" spans="1:50" x14ac:dyDescent="0.25">
      <c r="A61" s="813"/>
      <c r="B61" s="97"/>
      <c r="C61" s="104"/>
      <c r="D61" s="104"/>
      <c r="E61" s="104"/>
      <c r="F61" s="105"/>
      <c r="G61" s="101"/>
      <c r="H61" s="99"/>
      <c r="I61" s="100"/>
      <c r="J61" s="101"/>
      <c r="K61" s="402">
        <f>_xlfn.IFNA(VLOOKUP(CONCATENATE($K$5,$B61,$C61),'ESP1'!$A$6:$M$500,13,FALSE),0)</f>
        <v>0</v>
      </c>
      <c r="L61" s="102"/>
      <c r="M61" s="102"/>
      <c r="N61" s="103">
        <f>_xlfn.IFNA(VLOOKUP(CONCATENATE($N$5,$B61,$C61),'MUR1'!$A$6:$M$133,13,FALSE),0)</f>
        <v>0</v>
      </c>
      <c r="O61" s="103">
        <f>_xlfn.IFNA(VLOOKUP(CONCATENATE($O$5,$B61,$C61),'SER1'!$A$6:$M$133,13,FALSE),0)</f>
        <v>0</v>
      </c>
      <c r="P61" s="103">
        <f>_xlfn.IFNA(VLOOKUP(CONCATENATE($P$5,$B61,$C61),'DAR1'!$A$6:$M$500,13,FALSE),0)</f>
        <v>0</v>
      </c>
      <c r="Q61" s="103">
        <f>_xlfn.IFNA(VLOOKUP(CONCATENATE($Q$5,$B61,$C61),'SER2'!$A$6:$M$167,13,FALSE),0)</f>
        <v>0</v>
      </c>
      <c r="R61" s="103"/>
      <c r="S61" s="103"/>
      <c r="T61" s="103">
        <f>_xlfn.IFNA(VLOOKUP(CONCATENATE($T$5,$B61,$C61),'BUS2'!$A$6:$M$135,13,FALSE),0)</f>
        <v>0</v>
      </c>
      <c r="U61" s="103">
        <f>_xlfn.IFNA(VLOOKUP(CONCATENATE($U$5,$B61,$C61),'ESP2'!$A$6:$M$192,13,FALSE),0)</f>
        <v>0</v>
      </c>
      <c r="V61" s="103">
        <f>_xlfn.IFNA(VLOOKUP(CONCATENATE($V$5,$B61,$C61),CAPE!$A$6:$M$133,13,FALSE),0)</f>
        <v>0</v>
      </c>
      <c r="W61" s="103">
        <f>_xlfn.IFNA(VLOOKUP(CONCATENATE($W$5,$B61,$C61),'OG1'!$A$6:$M$133,13,FALSE),0)</f>
        <v>0</v>
      </c>
      <c r="X61" s="103">
        <f>_xlfn.IFNA(VLOOKUP(CONCATENATE($X$5,$B61,$C61),'DRY1'!$A$8:$M$500,13,FALSE),0)</f>
        <v>0</v>
      </c>
      <c r="Y61" s="103">
        <f>_xlfn.IFNA(VLOOKUP(CONCATENATE($Y$5,$B61,$C61),'BAL3'!$A$6:$M$135,13,FALSE),0)</f>
        <v>0</v>
      </c>
      <c r="Z61" s="330"/>
      <c r="AA61" s="330">
        <f>_xlfn.IFNA(VLOOKUP(CONCATENATE($AA$5,$B61,$C61),'OG2'!$A$6:$M$132,13,FALSE),0)</f>
        <v>0</v>
      </c>
      <c r="AB61" s="103">
        <f>_xlfn.IFNA(VLOOKUP(CONCATENATE($AB$5,$B61,$C61),'SER3'!$A$6:$M$133,13,FALSE),0)</f>
        <v>0</v>
      </c>
      <c r="AC61" s="103"/>
      <c r="AD61" s="103">
        <f>_xlfn.IFNA(VLOOKUP(CONCATENATE($AD$5,$B61,$C61),'LOG1'!$A$6:$M$133,13,FALSE),0)</f>
        <v>0</v>
      </c>
      <c r="AE61" s="103">
        <f>_xlfn.IFNA(VLOOKUP(CONCATENATE($AE$5,$B61,$C61),'DRY2'!$A$6:$M$300,13,FALSE),0)</f>
        <v>0</v>
      </c>
      <c r="AF61" s="103"/>
      <c r="AG61" s="103">
        <f>_xlfn.IFNA(VLOOKUP(CONCATENATE($AG$5,$B61,$C61),'ESP3'!$A$6:$M$500,13,FALSE),0)</f>
        <v>0</v>
      </c>
      <c r="AH61" s="103">
        <v>0</v>
      </c>
      <c r="AI61" s="103"/>
      <c r="AJ61" s="103">
        <f>_xlfn.IFNA(VLOOKUP(CONCATENATE($AJ$5,$B61,$C61),SCSAT!$A$6:$M$53,13,FALSE),0)</f>
        <v>0</v>
      </c>
      <c r="AK61" s="103">
        <f>_xlfn.IFNA(VLOOKUP(CONCATENATE($AK$5,$B61,$C61),SCSUN!$A$6:$M$53,13,FALSE),0)</f>
        <v>0</v>
      </c>
      <c r="AL61" s="103">
        <f>_xlfn.IFNA(VLOOKUP(CONCATENATE($AL$5,$B61,$C61),'MUR2'!$A$6:$M$500,13,FALSE),0)</f>
        <v>0</v>
      </c>
      <c r="AM61" s="103">
        <f>_xlfn.IFNA(VLOOKUP(CONCATENATE($AM$5,$B61,$C61),FEST!$A$6:$M$300,13,FALSE),0)</f>
        <v>0</v>
      </c>
      <c r="AN61" s="103">
        <f>_xlfn.IFNA(VLOOKUP(CONCATENATE($AN$5,$B61,$C61),FEST!$A$6:$M$300,13,FALSE),0)</f>
        <v>0</v>
      </c>
      <c r="AO61" s="103">
        <f>_xlfn.IFNA(VLOOKUP(CONCATENATE($AO$5,$B61,$C61),'DAR2'!$A$6:$M$60,13,FALSE),0)</f>
        <v>0</v>
      </c>
      <c r="AP61" s="103"/>
      <c r="AQ61" s="103"/>
      <c r="AR61" s="103"/>
      <c r="AS61" s="103"/>
      <c r="AT61" s="103"/>
      <c r="AU61" s="103"/>
      <c r="AV61" s="103">
        <f>_xlfn.IFNA(VLOOKUP(CONCATENATE($AV$5,$B61,$C61),SCSAT!$A$6:$M$528,13,FALSE),0)</f>
        <v>0</v>
      </c>
      <c r="AW61" s="103">
        <f>_xlfn.IFNA(VLOOKUP(CONCATENATE($AW$5,$B61,$C61),SCSUN!$A$6:$M$500,13,FALSE),0)</f>
        <v>0</v>
      </c>
      <c r="AX61" s="486"/>
    </row>
    <row r="62" spans="1:50" x14ac:dyDescent="0.25">
      <c r="A62" s="813"/>
      <c r="B62" s="97"/>
      <c r="C62" s="104"/>
      <c r="D62" s="104"/>
      <c r="E62" s="104"/>
      <c r="F62" s="105"/>
      <c r="G62" s="101"/>
      <c r="H62" s="99"/>
      <c r="I62" s="100"/>
      <c r="J62" s="101"/>
      <c r="K62" s="402">
        <f>_xlfn.IFNA(VLOOKUP(CONCATENATE($K$5,$B62,$C62),'ESP1'!$A$6:$M$500,13,FALSE),0)</f>
        <v>0</v>
      </c>
      <c r="L62" s="102"/>
      <c r="M62" s="102"/>
      <c r="N62" s="103">
        <f>_xlfn.IFNA(VLOOKUP(CONCATENATE($N$5,$B62,$C62),'MUR1'!$A$6:$M$133,13,FALSE),0)</f>
        <v>0</v>
      </c>
      <c r="O62" s="103">
        <f>_xlfn.IFNA(VLOOKUP(CONCATENATE($O$5,$B62,$C62),'SER1'!$A$6:$M$133,13,FALSE),0)</f>
        <v>0</v>
      </c>
      <c r="P62" s="103">
        <f>_xlfn.IFNA(VLOOKUP(CONCATENATE($P$5,$B62,$C62),'DAR1'!$A$6:$M$500,13,FALSE),0)</f>
        <v>0</v>
      </c>
      <c r="Q62" s="103">
        <f>_xlfn.IFNA(VLOOKUP(CONCATENATE($Q$5,$B62,$C62),'SER2'!$A$6:$M$167,13,FALSE),0)</f>
        <v>0</v>
      </c>
      <c r="R62" s="103"/>
      <c r="S62" s="103"/>
      <c r="T62" s="103">
        <f>_xlfn.IFNA(VLOOKUP(CONCATENATE($T$5,$B62,$C62),'BUS2'!$A$6:$M$135,13,FALSE),0)</f>
        <v>0</v>
      </c>
      <c r="U62" s="103">
        <f>_xlfn.IFNA(VLOOKUP(CONCATENATE($U$5,$B62,$C62),'ESP2'!$A$6:$M$192,13,FALSE),0)</f>
        <v>0</v>
      </c>
      <c r="V62" s="103">
        <f>_xlfn.IFNA(VLOOKUP(CONCATENATE($V$5,$B62,$C62),CAPE!$A$6:$M$133,13,FALSE),0)</f>
        <v>0</v>
      </c>
      <c r="W62" s="103">
        <f>_xlfn.IFNA(VLOOKUP(CONCATENATE($W$5,$B62,$C62),'OG1'!$A$6:$M$133,13,FALSE),0)</f>
        <v>0</v>
      </c>
      <c r="X62" s="103">
        <f>_xlfn.IFNA(VLOOKUP(CONCATENATE($X$5,$B62,$C62),'DRY1'!$A$8:$M$500,13,FALSE),0)</f>
        <v>0</v>
      </c>
      <c r="Y62" s="103">
        <f>_xlfn.IFNA(VLOOKUP(CONCATENATE($Y$5,$B62,$C62),'BAL3'!$A$6:$M$135,13,FALSE),0)</f>
        <v>0</v>
      </c>
      <c r="Z62" s="330"/>
      <c r="AA62" s="330">
        <f>_xlfn.IFNA(VLOOKUP(CONCATENATE($AA$5,$B62,$C62),'OG2'!$A$6:$M$132,13,FALSE),0)</f>
        <v>0</v>
      </c>
      <c r="AB62" s="103">
        <f>_xlfn.IFNA(VLOOKUP(CONCATENATE($AB$5,$B62,$C62),'SER3'!$A$6:$M$133,13,FALSE),0)</f>
        <v>0</v>
      </c>
      <c r="AC62" s="103"/>
      <c r="AD62" s="103">
        <f>_xlfn.IFNA(VLOOKUP(CONCATENATE($AD$5,$B62,$C62),'LOG1'!$A$6:$M$133,13,FALSE),0)</f>
        <v>0</v>
      </c>
      <c r="AE62" s="103">
        <f>_xlfn.IFNA(VLOOKUP(CONCATENATE($AE$5,$B62,$C62),'DRY2'!$A$6:$M$300,13,FALSE),0)</f>
        <v>0</v>
      </c>
      <c r="AF62" s="103"/>
      <c r="AG62" s="103">
        <f>_xlfn.IFNA(VLOOKUP(CONCATENATE($AG$5,$B62,$C62),'ESP3'!$A$6:$M$500,13,FALSE),0)</f>
        <v>0</v>
      </c>
      <c r="AH62" s="103">
        <v>0</v>
      </c>
      <c r="AI62" s="103"/>
      <c r="AJ62" s="103">
        <f>_xlfn.IFNA(VLOOKUP(CONCATENATE($AJ$5,$B62,$C62),SCSAT!$A$6:$M$53,13,FALSE),0)</f>
        <v>0</v>
      </c>
      <c r="AK62" s="103">
        <f>_xlfn.IFNA(VLOOKUP(CONCATENATE($AK$5,$B62,$C62),SCSUN!$A$6:$M$53,13,FALSE),0)</f>
        <v>0</v>
      </c>
      <c r="AL62" s="103">
        <f>_xlfn.IFNA(VLOOKUP(CONCATENATE($AL$5,$B62,$C62),'MUR2'!$A$6:$M$500,13,FALSE),0)</f>
        <v>0</v>
      </c>
      <c r="AM62" s="103">
        <f>_xlfn.IFNA(VLOOKUP(CONCATENATE($AM$5,$B62,$C62),FEST!$A$6:$M$300,13,FALSE),0)</f>
        <v>0</v>
      </c>
      <c r="AN62" s="103">
        <f>_xlfn.IFNA(VLOOKUP(CONCATENATE($AN$5,$B62,$C62),FEST!$A$6:$M$300,13,FALSE),0)</f>
        <v>0</v>
      </c>
      <c r="AO62" s="103">
        <f>_xlfn.IFNA(VLOOKUP(CONCATENATE($AO$5,$B62,$C62),'DAR2'!$A$6:$M$60,13,FALSE),0)</f>
        <v>0</v>
      </c>
      <c r="AP62" s="103"/>
      <c r="AQ62" s="103"/>
      <c r="AR62" s="103"/>
      <c r="AS62" s="103"/>
      <c r="AT62" s="103"/>
      <c r="AU62" s="103"/>
      <c r="AV62" s="103">
        <f>_xlfn.IFNA(VLOOKUP(CONCATENATE($AV$5,$B62,$C62),SCSAT!$A$6:$M$528,13,FALSE),0)</f>
        <v>0</v>
      </c>
      <c r="AW62" s="103">
        <f>_xlfn.IFNA(VLOOKUP(CONCATENATE($AW$5,$B62,$C62),SCSUN!$A$6:$M$500,13,FALSE),0)</f>
        <v>0</v>
      </c>
      <c r="AX62" s="486"/>
    </row>
    <row r="63" spans="1:50" x14ac:dyDescent="0.25">
      <c r="A63" s="813"/>
      <c r="B63" s="97"/>
      <c r="C63" s="104"/>
      <c r="D63" s="104"/>
      <c r="E63" s="104"/>
      <c r="F63" s="105"/>
      <c r="G63" s="101"/>
      <c r="H63" s="99"/>
      <c r="I63" s="100"/>
      <c r="J63" s="101"/>
      <c r="K63" s="402">
        <f>_xlfn.IFNA(VLOOKUP(CONCATENATE($K$5,$B63,$C63),'ESP1'!$A$6:$M$500,13,FALSE),0)</f>
        <v>0</v>
      </c>
      <c r="L63" s="102"/>
      <c r="M63" s="102"/>
      <c r="N63" s="103">
        <f>_xlfn.IFNA(VLOOKUP(CONCATENATE($N$5,$B63,$C63),'MUR1'!$A$6:$M$133,13,FALSE),0)</f>
        <v>0</v>
      </c>
      <c r="O63" s="103">
        <f>_xlfn.IFNA(VLOOKUP(CONCATENATE($O$5,$B63,$C63),'SER1'!$A$6:$M$133,13,FALSE),0)</f>
        <v>0</v>
      </c>
      <c r="P63" s="103">
        <f>_xlfn.IFNA(VLOOKUP(CONCATENATE($P$5,$B63,$C63),'DAR1'!$A$6:$M$500,13,FALSE),0)</f>
        <v>0</v>
      </c>
      <c r="Q63" s="103">
        <f>_xlfn.IFNA(VLOOKUP(CONCATENATE($Q$5,$B63,$C63),'SER2'!$A$6:$M$167,13,FALSE),0)</f>
        <v>0</v>
      </c>
      <c r="R63" s="103"/>
      <c r="S63" s="103"/>
      <c r="T63" s="103">
        <f>_xlfn.IFNA(VLOOKUP(CONCATENATE($T$5,$B63,$C63),'BUS2'!$A$6:$M$135,13,FALSE),0)</f>
        <v>0</v>
      </c>
      <c r="U63" s="103">
        <f>_xlfn.IFNA(VLOOKUP(CONCATENATE($U$5,$B63,$C63),'ESP2'!$A$6:$M$192,13,FALSE),0)</f>
        <v>0</v>
      </c>
      <c r="V63" s="103">
        <f>_xlfn.IFNA(VLOOKUP(CONCATENATE($V$5,$B63,$C63),CAPE!$A$6:$M$133,13,FALSE),0)</f>
        <v>0</v>
      </c>
      <c r="W63" s="103">
        <f>_xlfn.IFNA(VLOOKUP(CONCATENATE($W$5,$B63,$C63),'OG1'!$A$6:$M$133,13,FALSE),0)</f>
        <v>0</v>
      </c>
      <c r="X63" s="103">
        <f>_xlfn.IFNA(VLOOKUP(CONCATENATE($X$5,$B63,$C63),'DRY1'!$A$8:$M$500,13,FALSE),0)</f>
        <v>0</v>
      </c>
      <c r="Y63" s="103">
        <f>_xlfn.IFNA(VLOOKUP(CONCATENATE($Y$5,$B63,$C63),'BAL3'!$A$6:$M$135,13,FALSE),0)</f>
        <v>0</v>
      </c>
      <c r="Z63" s="330"/>
      <c r="AA63" s="330">
        <f>_xlfn.IFNA(VLOOKUP(CONCATENATE($AA$5,$B63,$C63),'OG2'!$A$6:$M$132,13,FALSE),0)</f>
        <v>0</v>
      </c>
      <c r="AB63" s="103">
        <f>_xlfn.IFNA(VLOOKUP(CONCATENATE($AB$5,$B63,$C63),'SER3'!$A$6:$M$133,13,FALSE),0)</f>
        <v>0</v>
      </c>
      <c r="AC63" s="103"/>
      <c r="AD63" s="103">
        <f>_xlfn.IFNA(VLOOKUP(CONCATENATE($AD$5,$B63,$C63),'LOG1'!$A$6:$M$133,13,FALSE),0)</f>
        <v>0</v>
      </c>
      <c r="AE63" s="103">
        <f>_xlfn.IFNA(VLOOKUP(CONCATENATE($AE$5,$B63,$C63),'DRY2'!$A$6:$M$300,13,FALSE),0)</f>
        <v>0</v>
      </c>
      <c r="AF63" s="103"/>
      <c r="AG63" s="103">
        <f>_xlfn.IFNA(VLOOKUP(CONCATENATE($AG$5,$B63,$C63),'ESP3'!$A$6:$M$500,13,FALSE),0)</f>
        <v>0</v>
      </c>
      <c r="AH63" s="103">
        <v>0</v>
      </c>
      <c r="AI63" s="103"/>
      <c r="AJ63" s="103">
        <f>_xlfn.IFNA(VLOOKUP(CONCATENATE($AJ$5,$B63,$C63),SCSAT!$A$6:$M$53,13,FALSE),0)</f>
        <v>0</v>
      </c>
      <c r="AK63" s="103">
        <f>_xlfn.IFNA(VLOOKUP(CONCATENATE($AK$5,$B63,$C63),SCSUN!$A$6:$M$53,13,FALSE),0)</f>
        <v>0</v>
      </c>
      <c r="AL63" s="103">
        <f>_xlfn.IFNA(VLOOKUP(CONCATENATE($AL$5,$B63,$C63),'MUR2'!$A$6:$M$500,13,FALSE),0)</f>
        <v>0</v>
      </c>
      <c r="AM63" s="103">
        <f>_xlfn.IFNA(VLOOKUP(CONCATENATE($AM$5,$B63,$C63),FEST!$A$6:$M$300,13,FALSE),0)</f>
        <v>0</v>
      </c>
      <c r="AN63" s="103">
        <f>_xlfn.IFNA(VLOOKUP(CONCATENATE($AN$5,$B63,$C63),FEST!$A$6:$M$300,13,FALSE),0)</f>
        <v>0</v>
      </c>
      <c r="AO63" s="103">
        <f>_xlfn.IFNA(VLOOKUP(CONCATENATE($AO$5,$B63,$C63),'DAR2'!$A$6:$M$60,13,FALSE),0)</f>
        <v>0</v>
      </c>
      <c r="AP63" s="103"/>
      <c r="AQ63" s="103"/>
      <c r="AR63" s="103"/>
      <c r="AS63" s="103"/>
      <c r="AT63" s="103"/>
      <c r="AU63" s="103"/>
      <c r="AV63" s="103">
        <f>_xlfn.IFNA(VLOOKUP(CONCATENATE($AV$5,$B63,$C63),SCSAT!$A$6:$M$528,13,FALSE),0)</f>
        <v>0</v>
      </c>
      <c r="AW63" s="103">
        <f>_xlfn.IFNA(VLOOKUP(CONCATENATE($AW$5,$B63,$C63),SCSUN!$A$6:$M$500,13,FALSE),0)</f>
        <v>0</v>
      </c>
      <c r="AX63" s="486"/>
    </row>
    <row r="64" spans="1:50" x14ac:dyDescent="0.25">
      <c r="A64" s="813"/>
      <c r="B64" s="97"/>
      <c r="C64" s="104"/>
      <c r="D64" s="104"/>
      <c r="E64" s="104"/>
      <c r="F64" s="105"/>
      <c r="G64" s="101"/>
      <c r="H64" s="99"/>
      <c r="I64" s="100"/>
      <c r="J64" s="101"/>
      <c r="K64" s="402">
        <f>_xlfn.IFNA(VLOOKUP(CONCATENATE($K$5,$B64,$C64),'ESP1'!$A$6:$M$500,13,FALSE),0)</f>
        <v>0</v>
      </c>
      <c r="L64" s="102"/>
      <c r="M64" s="102"/>
      <c r="N64" s="103">
        <f>_xlfn.IFNA(VLOOKUP(CONCATENATE($N$5,$B64,$C64),'MUR1'!$A$6:$M$133,13,FALSE),0)</f>
        <v>0</v>
      </c>
      <c r="O64" s="103">
        <f>_xlfn.IFNA(VLOOKUP(CONCATENATE($O$5,$B64,$C64),'SER1'!$A$6:$M$133,13,FALSE),0)</f>
        <v>0</v>
      </c>
      <c r="P64" s="103">
        <f>_xlfn.IFNA(VLOOKUP(CONCATENATE($P$5,$B64,$C64),'DAR1'!$A$6:$M$500,13,FALSE),0)</f>
        <v>0</v>
      </c>
      <c r="Q64" s="103">
        <f>_xlfn.IFNA(VLOOKUP(CONCATENATE($Q$5,$B64,$C64),'SER2'!$A$6:$M$167,13,FALSE),0)</f>
        <v>0</v>
      </c>
      <c r="R64" s="103"/>
      <c r="S64" s="103"/>
      <c r="T64" s="103">
        <f>_xlfn.IFNA(VLOOKUP(CONCATENATE($T$5,$B64,$C64),'BUS2'!$A$6:$M$135,13,FALSE),0)</f>
        <v>0</v>
      </c>
      <c r="U64" s="103">
        <f>_xlfn.IFNA(VLOOKUP(CONCATENATE($U$5,$B64,$C64),'ESP2'!$A$6:$M$192,13,FALSE),0)</f>
        <v>0</v>
      </c>
      <c r="V64" s="103">
        <f>_xlfn.IFNA(VLOOKUP(CONCATENATE($V$5,$B64,$C64),CAPE!$A$6:$M$133,13,FALSE),0)</f>
        <v>0</v>
      </c>
      <c r="W64" s="103">
        <f>_xlfn.IFNA(VLOOKUP(CONCATENATE($W$5,$B64,$C64),'OG1'!$A$6:$M$133,13,FALSE),0)</f>
        <v>0</v>
      </c>
      <c r="X64" s="103">
        <f>_xlfn.IFNA(VLOOKUP(CONCATENATE($X$5,$B64,$C64),'DRY1'!$A$8:$M$500,13,FALSE),0)</f>
        <v>0</v>
      </c>
      <c r="Y64" s="103">
        <f>_xlfn.IFNA(VLOOKUP(CONCATENATE($Y$5,$B64,$C64),'BAL3'!$A$6:$M$135,13,FALSE),0)</f>
        <v>0</v>
      </c>
      <c r="Z64" s="330"/>
      <c r="AA64" s="330">
        <f>_xlfn.IFNA(VLOOKUP(CONCATENATE($AA$5,$B64,$C64),'OG2'!$A$6:$M$132,13,FALSE),0)</f>
        <v>0</v>
      </c>
      <c r="AB64" s="103">
        <f>_xlfn.IFNA(VLOOKUP(CONCATENATE($AB$5,$B64,$C64),'SER3'!$A$6:$M$133,13,FALSE),0)</f>
        <v>0</v>
      </c>
      <c r="AC64" s="103"/>
      <c r="AD64" s="103">
        <f>_xlfn.IFNA(VLOOKUP(CONCATENATE($AD$5,$B64,$C64),'LOG1'!$A$6:$M$133,13,FALSE),0)</f>
        <v>0</v>
      </c>
      <c r="AE64" s="103">
        <f>_xlfn.IFNA(VLOOKUP(CONCATENATE($AE$5,$B64,$C64),'DRY2'!$A$6:$M$300,13,FALSE),0)</f>
        <v>0</v>
      </c>
      <c r="AF64" s="103"/>
      <c r="AG64" s="103">
        <f>_xlfn.IFNA(VLOOKUP(CONCATENATE($AG$5,$B64,$C64),'ESP3'!$A$6:$M$500,13,FALSE),0)</f>
        <v>0</v>
      </c>
      <c r="AH64" s="103">
        <v>0</v>
      </c>
      <c r="AI64" s="103"/>
      <c r="AJ64" s="103">
        <f>_xlfn.IFNA(VLOOKUP(CONCATENATE($AJ$5,$B64,$C64),SCSAT!$A$6:$M$53,13,FALSE),0)</f>
        <v>0</v>
      </c>
      <c r="AK64" s="103">
        <f>_xlfn.IFNA(VLOOKUP(CONCATENATE($AK$5,$B64,$C64),SCSUN!$A$6:$M$53,13,FALSE),0)</f>
        <v>0</v>
      </c>
      <c r="AL64" s="103">
        <f>_xlfn.IFNA(VLOOKUP(CONCATENATE($AL$5,$B64,$C64),'MUR2'!$A$6:$M$500,13,FALSE),0)</f>
        <v>0</v>
      </c>
      <c r="AM64" s="103">
        <f>_xlfn.IFNA(VLOOKUP(CONCATENATE($AM$5,$B64,$C64),FEST!$A$6:$M$300,13,FALSE),0)</f>
        <v>0</v>
      </c>
      <c r="AN64" s="103">
        <f>_xlfn.IFNA(VLOOKUP(CONCATENATE($AN$5,$B64,$C64),FEST!$A$6:$M$300,13,FALSE),0)</f>
        <v>0</v>
      </c>
      <c r="AO64" s="103">
        <f>_xlfn.IFNA(VLOOKUP(CONCATENATE($AO$5,$B64,$C64),'DAR2'!$A$6:$M$60,13,FALSE),0)</f>
        <v>0</v>
      </c>
      <c r="AP64" s="103"/>
      <c r="AQ64" s="103"/>
      <c r="AR64" s="103"/>
      <c r="AS64" s="103"/>
      <c r="AT64" s="103"/>
      <c r="AU64" s="103"/>
      <c r="AV64" s="103">
        <f>_xlfn.IFNA(VLOOKUP(CONCATENATE($AV$5,$B64,$C64),SCSAT!$A$6:$M$528,13,FALSE),0)</f>
        <v>0</v>
      </c>
      <c r="AW64" s="103">
        <f>_xlfn.IFNA(VLOOKUP(CONCATENATE($AW$5,$B64,$C64),SCSUN!$A$6:$M$500,13,FALSE),0)</f>
        <v>0</v>
      </c>
      <c r="AX64" s="486"/>
    </row>
    <row r="65" spans="1:50" x14ac:dyDescent="0.25">
      <c r="A65" s="813"/>
      <c r="B65" s="97"/>
      <c r="C65" s="104"/>
      <c r="D65" s="104"/>
      <c r="E65" s="104"/>
      <c r="F65" s="105"/>
      <c r="G65" s="101"/>
      <c r="H65" s="99"/>
      <c r="I65" s="100"/>
      <c r="J65" s="101"/>
      <c r="K65" s="402">
        <f>_xlfn.IFNA(VLOOKUP(CONCATENATE($K$5,$B65,$C65),'ESP1'!$A$6:$M$500,13,FALSE),0)</f>
        <v>0</v>
      </c>
      <c r="L65" s="102"/>
      <c r="M65" s="102"/>
      <c r="N65" s="103">
        <f>_xlfn.IFNA(VLOOKUP(CONCATENATE($N$5,$B65,$C65),'MUR1'!$A$6:$M$133,13,FALSE),0)</f>
        <v>0</v>
      </c>
      <c r="O65" s="103">
        <f>_xlfn.IFNA(VLOOKUP(CONCATENATE($O$5,$B65,$C65),'SER1'!$A$6:$M$133,13,FALSE),0)</f>
        <v>0</v>
      </c>
      <c r="P65" s="103">
        <f>_xlfn.IFNA(VLOOKUP(CONCATENATE($P$5,$B65,$C65),'DAR1'!$A$6:$M$500,13,FALSE),0)</f>
        <v>0</v>
      </c>
      <c r="Q65" s="103">
        <f>_xlfn.IFNA(VLOOKUP(CONCATENATE($Q$5,$B65,$C65),'SER2'!$A$6:$M$167,13,FALSE),0)</f>
        <v>0</v>
      </c>
      <c r="R65" s="103"/>
      <c r="S65" s="103"/>
      <c r="T65" s="103">
        <f>_xlfn.IFNA(VLOOKUP(CONCATENATE($T$5,$B65,$C65),'BUS2'!$A$6:$M$135,13,FALSE),0)</f>
        <v>0</v>
      </c>
      <c r="U65" s="103">
        <f>_xlfn.IFNA(VLOOKUP(CONCATENATE($U$5,$B65,$C65),'ESP2'!$A$6:$M$192,13,FALSE),0)</f>
        <v>0</v>
      </c>
      <c r="V65" s="103">
        <f>_xlfn.IFNA(VLOOKUP(CONCATENATE($V$5,$B65,$C65),CAPE!$A$6:$M$133,13,FALSE),0)</f>
        <v>0</v>
      </c>
      <c r="W65" s="103">
        <f>_xlfn.IFNA(VLOOKUP(CONCATENATE($W$5,$B65,$C65),'OG1'!$A$6:$M$133,13,FALSE),0)</f>
        <v>0</v>
      </c>
      <c r="X65" s="103">
        <f>_xlfn.IFNA(VLOOKUP(CONCATENATE($X$5,$B65,$C65),'DRY1'!$A$8:$M$500,13,FALSE),0)</f>
        <v>0</v>
      </c>
      <c r="Y65" s="103">
        <f>_xlfn.IFNA(VLOOKUP(CONCATENATE($Y$5,$B65,$C65),'BAL3'!$A$6:$M$135,13,FALSE),0)</f>
        <v>0</v>
      </c>
      <c r="Z65" s="330"/>
      <c r="AA65" s="330">
        <f>_xlfn.IFNA(VLOOKUP(CONCATENATE($AA$5,$B65,$C65),'OG2'!$A$6:$M$132,13,FALSE),0)</f>
        <v>0</v>
      </c>
      <c r="AB65" s="103">
        <f>_xlfn.IFNA(VLOOKUP(CONCATENATE($AB$5,$B65,$C65),'SER3'!$A$6:$M$133,13,FALSE),0)</f>
        <v>0</v>
      </c>
      <c r="AC65" s="103"/>
      <c r="AD65" s="103">
        <f>_xlfn.IFNA(VLOOKUP(CONCATENATE($AD$5,$B65,$C65),'LOG1'!$A$6:$M$133,13,FALSE),0)</f>
        <v>0</v>
      </c>
      <c r="AE65" s="103">
        <f>_xlfn.IFNA(VLOOKUP(CONCATENATE($AE$5,$B65,$C65),'DRY2'!$A$6:$M$300,13,FALSE),0)</f>
        <v>0</v>
      </c>
      <c r="AF65" s="103"/>
      <c r="AG65" s="103">
        <f>_xlfn.IFNA(VLOOKUP(CONCATENATE($AG$5,$B65,$C65),'ESP3'!$A$6:$M$500,13,FALSE),0)</f>
        <v>0</v>
      </c>
      <c r="AH65" s="103">
        <v>0</v>
      </c>
      <c r="AI65" s="103"/>
      <c r="AJ65" s="103">
        <f>_xlfn.IFNA(VLOOKUP(CONCATENATE($AJ$5,$B65,$C65),SCSAT!$A$6:$M$53,13,FALSE),0)</f>
        <v>0</v>
      </c>
      <c r="AK65" s="103">
        <f>_xlfn.IFNA(VLOOKUP(CONCATENATE($AK$5,$B65,$C65),SCSUN!$A$6:$M$53,13,FALSE),0)</f>
        <v>0</v>
      </c>
      <c r="AL65" s="103">
        <f>_xlfn.IFNA(VLOOKUP(CONCATENATE($AL$5,$B65,$C65),'MUR2'!$A$6:$M$500,13,FALSE),0)</f>
        <v>0</v>
      </c>
      <c r="AM65" s="103">
        <f>_xlfn.IFNA(VLOOKUP(CONCATENATE($AM$5,$B65,$C65),FEST!$A$6:$M$300,13,FALSE),0)</f>
        <v>0</v>
      </c>
      <c r="AN65" s="103">
        <f>_xlfn.IFNA(VLOOKUP(CONCATENATE($AN$5,$B65,$C65),FEST!$A$6:$M$300,13,FALSE),0)</f>
        <v>0</v>
      </c>
      <c r="AO65" s="103">
        <f>_xlfn.IFNA(VLOOKUP(CONCATENATE($AO$5,$B65,$C65),'DAR2'!$A$6:$M$60,13,FALSE),0)</f>
        <v>0</v>
      </c>
      <c r="AP65" s="103"/>
      <c r="AQ65" s="103"/>
      <c r="AR65" s="103"/>
      <c r="AS65" s="103"/>
      <c r="AT65" s="103"/>
      <c r="AU65" s="103"/>
      <c r="AV65" s="103">
        <f>_xlfn.IFNA(VLOOKUP(CONCATENATE($AV$5,$B65,$C65),SCSAT!$A$6:$M$528,13,FALSE),0)</f>
        <v>0</v>
      </c>
      <c r="AW65" s="103">
        <f>_xlfn.IFNA(VLOOKUP(CONCATENATE($AW$5,$B65,$C65),SCSUN!$A$6:$M$500,13,FALSE),0)</f>
        <v>0</v>
      </c>
      <c r="AX65" s="486"/>
    </row>
    <row r="66" spans="1:50" x14ac:dyDescent="0.25">
      <c r="A66" s="813"/>
      <c r="B66" s="97"/>
      <c r="C66" s="104"/>
      <c r="D66" s="104"/>
      <c r="E66" s="104"/>
      <c r="F66" s="105"/>
      <c r="G66" s="101"/>
      <c r="H66" s="99"/>
      <c r="I66" s="100"/>
      <c r="J66" s="101"/>
      <c r="K66" s="402">
        <f>_xlfn.IFNA(VLOOKUP(CONCATENATE($K$5,$B66,$C66),'ESP1'!$A$6:$M$500,13,FALSE),0)</f>
        <v>0</v>
      </c>
      <c r="L66" s="102"/>
      <c r="M66" s="102"/>
      <c r="N66" s="103">
        <f>_xlfn.IFNA(VLOOKUP(CONCATENATE($N$5,$B66,$C66),'MUR1'!$A$6:$M$133,13,FALSE),0)</f>
        <v>0</v>
      </c>
      <c r="O66" s="103">
        <f>_xlfn.IFNA(VLOOKUP(CONCATENATE($O$5,$B66,$C66),'SER1'!$A$6:$M$133,13,FALSE),0)</f>
        <v>0</v>
      </c>
      <c r="P66" s="103">
        <f>_xlfn.IFNA(VLOOKUP(CONCATENATE($P$5,$B66,$C66),'DAR1'!$A$6:$M$500,13,FALSE),0)</f>
        <v>0</v>
      </c>
      <c r="Q66" s="103">
        <f>_xlfn.IFNA(VLOOKUP(CONCATENATE($Q$5,$B66,$C66),'SER2'!$A$6:$M$167,13,FALSE),0)</f>
        <v>0</v>
      </c>
      <c r="R66" s="103"/>
      <c r="S66" s="103"/>
      <c r="T66" s="103">
        <f>_xlfn.IFNA(VLOOKUP(CONCATENATE($T$5,$B66,$C66),'BUS2'!$A$6:$M$135,13,FALSE),0)</f>
        <v>0</v>
      </c>
      <c r="U66" s="103">
        <f>_xlfn.IFNA(VLOOKUP(CONCATENATE($U$5,$B66,$C66),'ESP2'!$A$6:$M$192,13,FALSE),0)</f>
        <v>0</v>
      </c>
      <c r="V66" s="103">
        <f>_xlfn.IFNA(VLOOKUP(CONCATENATE($V$5,$B66,$C66),CAPE!$A$6:$M$133,13,FALSE),0)</f>
        <v>0</v>
      </c>
      <c r="W66" s="103">
        <f>_xlfn.IFNA(VLOOKUP(CONCATENATE($W$5,$B66,$C66),'OG1'!$A$6:$M$133,13,FALSE),0)</f>
        <v>0</v>
      </c>
      <c r="X66" s="103">
        <f>_xlfn.IFNA(VLOOKUP(CONCATENATE($X$5,$B66,$C66),'DRY1'!$A$8:$M$500,13,FALSE),0)</f>
        <v>0</v>
      </c>
      <c r="Y66" s="103">
        <f>_xlfn.IFNA(VLOOKUP(CONCATENATE($Y$5,$B66,$C66),'BAL3'!$A$6:$M$135,13,FALSE),0)</f>
        <v>0</v>
      </c>
      <c r="Z66" s="330"/>
      <c r="AA66" s="330">
        <f>_xlfn.IFNA(VLOOKUP(CONCATENATE($AA$5,$B66,$C66),'OG2'!$A$6:$M$132,13,FALSE),0)</f>
        <v>0</v>
      </c>
      <c r="AB66" s="103">
        <f>_xlfn.IFNA(VLOOKUP(CONCATENATE($AB$5,$B66,$C66),'SER3'!$A$6:$M$133,13,FALSE),0)</f>
        <v>0</v>
      </c>
      <c r="AC66" s="103"/>
      <c r="AD66" s="103">
        <f>_xlfn.IFNA(VLOOKUP(CONCATENATE($AD$5,$B66,$C66),'LOG1'!$A$6:$M$133,13,FALSE),0)</f>
        <v>0</v>
      </c>
      <c r="AE66" s="103">
        <f>_xlfn.IFNA(VLOOKUP(CONCATENATE($AE$5,$B66,$C66),'DRY2'!$A$6:$M$300,13,FALSE),0)</f>
        <v>0</v>
      </c>
      <c r="AF66" s="103"/>
      <c r="AG66" s="103">
        <f>_xlfn.IFNA(VLOOKUP(CONCATENATE($AG$5,$B66,$C66),'ESP3'!$A$6:$M$500,13,FALSE),0)</f>
        <v>0</v>
      </c>
      <c r="AH66" s="103">
        <v>0</v>
      </c>
      <c r="AI66" s="103"/>
      <c r="AJ66" s="103">
        <f>_xlfn.IFNA(VLOOKUP(CONCATENATE($AJ$5,$B66,$C66),SCSAT!$A$6:$M$53,13,FALSE),0)</f>
        <v>0</v>
      </c>
      <c r="AK66" s="103">
        <f>_xlfn.IFNA(VLOOKUP(CONCATENATE($AK$5,$B66,$C66),SCSUN!$A$6:$M$53,13,FALSE),0)</f>
        <v>0</v>
      </c>
      <c r="AL66" s="103">
        <f>_xlfn.IFNA(VLOOKUP(CONCATENATE($AL$5,$B66,$C66),'MUR2'!$A$6:$M$500,13,FALSE),0)</f>
        <v>0</v>
      </c>
      <c r="AM66" s="103">
        <f>_xlfn.IFNA(VLOOKUP(CONCATENATE($AM$5,$B66,$C66),FEST!$A$6:$M$300,13,FALSE),0)</f>
        <v>0</v>
      </c>
      <c r="AN66" s="103">
        <f>_xlfn.IFNA(VLOOKUP(CONCATENATE($AN$5,$B66,$C66),FEST!$A$6:$M$300,13,FALSE),0)</f>
        <v>0</v>
      </c>
      <c r="AO66" s="103">
        <f>_xlfn.IFNA(VLOOKUP(CONCATENATE($AO$5,$B66,$C66),'DAR2'!$A$6:$M$60,13,FALSE),0)</f>
        <v>0</v>
      </c>
      <c r="AP66" s="103"/>
      <c r="AQ66" s="103"/>
      <c r="AR66" s="103"/>
      <c r="AS66" s="103"/>
      <c r="AT66" s="103"/>
      <c r="AU66" s="103"/>
      <c r="AV66" s="103">
        <f>_xlfn.IFNA(VLOOKUP(CONCATENATE($AV$5,$B66,$C66),SCSAT!$A$6:$M$528,13,FALSE),0)</f>
        <v>0</v>
      </c>
      <c r="AW66" s="103">
        <f>_xlfn.IFNA(VLOOKUP(CONCATENATE($AW$5,$B66,$C66),SCSUN!$A$6:$M$500,13,FALSE),0)</f>
        <v>0</v>
      </c>
      <c r="AX66" s="486"/>
    </row>
    <row r="67" spans="1:50" x14ac:dyDescent="0.25">
      <c r="A67" s="813"/>
      <c r="B67" s="97"/>
      <c r="C67" s="104"/>
      <c r="D67" s="104"/>
      <c r="E67" s="104"/>
      <c r="F67" s="105"/>
      <c r="G67" s="101"/>
      <c r="H67" s="99"/>
      <c r="I67" s="100"/>
      <c r="J67" s="101"/>
      <c r="K67" s="402">
        <f>_xlfn.IFNA(VLOOKUP(CONCATENATE($K$5,$B67,$C67),'ESP1'!$A$6:$M$500,13,FALSE),0)</f>
        <v>0</v>
      </c>
      <c r="L67" s="102"/>
      <c r="M67" s="102"/>
      <c r="N67" s="103">
        <f>_xlfn.IFNA(VLOOKUP(CONCATENATE($N$5,$B67,$C67),'MUR1'!$A$6:$M$133,13,FALSE),0)</f>
        <v>0</v>
      </c>
      <c r="O67" s="103">
        <f>_xlfn.IFNA(VLOOKUP(CONCATENATE($O$5,$B67,$C67),'SER1'!$A$6:$M$133,13,FALSE),0)</f>
        <v>0</v>
      </c>
      <c r="P67" s="103">
        <f>_xlfn.IFNA(VLOOKUP(CONCATENATE($P$5,$B67,$C67),'DAR1'!$A$6:$M$500,13,FALSE),0)</f>
        <v>0</v>
      </c>
      <c r="Q67" s="103">
        <f>_xlfn.IFNA(VLOOKUP(CONCATENATE($Q$5,$B67,$C67),'SER2'!$A$6:$M$167,13,FALSE),0)</f>
        <v>0</v>
      </c>
      <c r="R67" s="103"/>
      <c r="S67" s="103"/>
      <c r="T67" s="103">
        <f>_xlfn.IFNA(VLOOKUP(CONCATENATE($T$5,$B67,$C67),'BUS2'!$A$6:$M$135,13,FALSE),0)</f>
        <v>0</v>
      </c>
      <c r="U67" s="103">
        <f>_xlfn.IFNA(VLOOKUP(CONCATENATE($U$5,$B67,$C67),'ESP2'!$A$6:$M$192,13,FALSE),0)</f>
        <v>0</v>
      </c>
      <c r="V67" s="103">
        <f>_xlfn.IFNA(VLOOKUP(CONCATENATE($V$5,$B67,$C67),CAPE!$A$6:$M$133,13,FALSE),0)</f>
        <v>0</v>
      </c>
      <c r="W67" s="103">
        <f>_xlfn.IFNA(VLOOKUP(CONCATENATE($W$5,$B67,$C67),'OG1'!$A$6:$M$133,13,FALSE),0)</f>
        <v>0</v>
      </c>
      <c r="X67" s="103">
        <f>_xlfn.IFNA(VLOOKUP(CONCATENATE($X$5,$B67,$C67),'DRY1'!$A$8:$M$500,13,FALSE),0)</f>
        <v>0</v>
      </c>
      <c r="Y67" s="103">
        <f>_xlfn.IFNA(VLOOKUP(CONCATENATE($Y$5,$B67,$C67),'BAL3'!$A$6:$M$135,13,FALSE),0)</f>
        <v>0</v>
      </c>
      <c r="Z67" s="330"/>
      <c r="AA67" s="330">
        <f>_xlfn.IFNA(VLOOKUP(CONCATENATE($AA$5,$B67,$C67),'OG2'!$A$6:$M$132,13,FALSE),0)</f>
        <v>0</v>
      </c>
      <c r="AB67" s="103">
        <f>_xlfn.IFNA(VLOOKUP(CONCATENATE($AB$5,$B67,$C67),'SER3'!$A$6:$M$133,13,FALSE),0)</f>
        <v>0</v>
      </c>
      <c r="AC67" s="103"/>
      <c r="AD67" s="103">
        <f>_xlfn.IFNA(VLOOKUP(CONCATENATE($AD$5,$B67,$C67),'LOG1'!$A$6:$M$133,13,FALSE),0)</f>
        <v>0</v>
      </c>
      <c r="AE67" s="103">
        <f>_xlfn.IFNA(VLOOKUP(CONCATENATE($AE$5,$B67,$C67),'DRY2'!$A$6:$M$300,13,FALSE),0)</f>
        <v>0</v>
      </c>
      <c r="AF67" s="103"/>
      <c r="AG67" s="103">
        <f>_xlfn.IFNA(VLOOKUP(CONCATENATE($AG$5,$B67,$C67),'ESP3'!$A$6:$M$500,13,FALSE),0)</f>
        <v>0</v>
      </c>
      <c r="AH67" s="103">
        <v>0</v>
      </c>
      <c r="AI67" s="103"/>
      <c r="AJ67" s="103">
        <f>_xlfn.IFNA(VLOOKUP(CONCATENATE($AJ$5,$B67,$C67),SCSAT!$A$6:$M$53,13,FALSE),0)</f>
        <v>0</v>
      </c>
      <c r="AK67" s="103">
        <f>_xlfn.IFNA(VLOOKUP(CONCATENATE($AK$5,$B67,$C67),SCSUN!$A$6:$M$53,13,FALSE),0)</f>
        <v>0</v>
      </c>
      <c r="AL67" s="103">
        <f>_xlfn.IFNA(VLOOKUP(CONCATENATE($AL$5,$B67,$C67),'MUR2'!$A$6:$M$500,13,FALSE),0)</f>
        <v>0</v>
      </c>
      <c r="AM67" s="103">
        <f>_xlfn.IFNA(VLOOKUP(CONCATENATE($AM$5,$B67,$C67),FEST!$A$6:$M$300,13,FALSE),0)</f>
        <v>0</v>
      </c>
      <c r="AN67" s="103">
        <f>_xlfn.IFNA(VLOOKUP(CONCATENATE($AN$5,$B67,$C67),FEST!$A$6:$M$300,13,FALSE),0)</f>
        <v>0</v>
      </c>
      <c r="AO67" s="103">
        <f>_xlfn.IFNA(VLOOKUP(CONCATENATE($AO$5,$B67,$C67),'DAR2'!$A$6:$M$60,13,FALSE),0)</f>
        <v>0</v>
      </c>
      <c r="AP67" s="103"/>
      <c r="AQ67" s="103"/>
      <c r="AR67" s="103"/>
      <c r="AS67" s="103"/>
      <c r="AT67" s="103"/>
      <c r="AU67" s="103"/>
      <c r="AV67" s="103">
        <f>_xlfn.IFNA(VLOOKUP(CONCATENATE($AV$5,$B67,$C67),SCSAT!$A$6:$M$528,13,FALSE),0)</f>
        <v>0</v>
      </c>
      <c r="AW67" s="103">
        <f>_xlfn.IFNA(VLOOKUP(CONCATENATE($AW$5,$B67,$C67),SCSUN!$A$6:$M$500,13,FALSE),0)</f>
        <v>0</v>
      </c>
      <c r="AX67" s="486"/>
    </row>
    <row r="68" spans="1:50" x14ac:dyDescent="0.25">
      <c r="A68" s="813"/>
      <c r="B68" s="97"/>
      <c r="C68" s="104"/>
      <c r="D68" s="104"/>
      <c r="E68" s="104"/>
      <c r="F68" s="105"/>
      <c r="G68" s="101"/>
      <c r="H68" s="99"/>
      <c r="I68" s="100"/>
      <c r="J68" s="101"/>
      <c r="K68" s="402">
        <f>_xlfn.IFNA(VLOOKUP(CONCATENATE($K$5,$B68,$C68),'ESP1'!$A$6:$M$500,13,FALSE),0)</f>
        <v>0</v>
      </c>
      <c r="L68" s="102"/>
      <c r="M68" s="102"/>
      <c r="N68" s="103">
        <f>_xlfn.IFNA(VLOOKUP(CONCATENATE($N$5,$B68,$C68),'MUR1'!$A$6:$M$133,13,FALSE),0)</f>
        <v>0</v>
      </c>
      <c r="O68" s="103">
        <f>_xlfn.IFNA(VLOOKUP(CONCATENATE($O$5,$B68,$C68),'SER1'!$A$6:$M$133,13,FALSE),0)</f>
        <v>0</v>
      </c>
      <c r="P68" s="103">
        <f>_xlfn.IFNA(VLOOKUP(CONCATENATE($P$5,$B68,$C68),'DAR1'!$A$6:$M$500,13,FALSE),0)</f>
        <v>0</v>
      </c>
      <c r="Q68" s="103">
        <f>_xlfn.IFNA(VLOOKUP(CONCATENATE($Q$5,$B68,$C68),'SER2'!$A$6:$M$167,13,FALSE),0)</f>
        <v>0</v>
      </c>
      <c r="R68" s="103"/>
      <c r="S68" s="103"/>
      <c r="T68" s="103">
        <f>_xlfn.IFNA(VLOOKUP(CONCATENATE($T$5,$B68,$C68),'BUS2'!$A$6:$M$135,13,FALSE),0)</f>
        <v>0</v>
      </c>
      <c r="U68" s="103">
        <f>_xlfn.IFNA(VLOOKUP(CONCATENATE($U$5,$B68,$C68),'ESP2'!$A$6:$M$192,13,FALSE),0)</f>
        <v>0</v>
      </c>
      <c r="V68" s="103">
        <f>_xlfn.IFNA(VLOOKUP(CONCATENATE($V$5,$B68,$C68),CAPE!$A$6:$M$133,13,FALSE),0)</f>
        <v>0</v>
      </c>
      <c r="W68" s="103">
        <f>_xlfn.IFNA(VLOOKUP(CONCATENATE($W$5,$B68,$C68),'OG1'!$A$6:$M$133,13,FALSE),0)</f>
        <v>0</v>
      </c>
      <c r="X68" s="103">
        <f>_xlfn.IFNA(VLOOKUP(CONCATENATE($X$5,$B68,$C68),'DRY1'!$A$8:$M$500,13,FALSE),0)</f>
        <v>0</v>
      </c>
      <c r="Y68" s="103">
        <f>_xlfn.IFNA(VLOOKUP(CONCATENATE($Y$5,$B68,$C68),'BAL3'!$A$6:$M$135,13,FALSE),0)</f>
        <v>0</v>
      </c>
      <c r="Z68" s="330"/>
      <c r="AA68" s="330">
        <f>_xlfn.IFNA(VLOOKUP(CONCATENATE($AA$5,$B68,$C68),'OG2'!$A$6:$M$132,13,FALSE),0)</f>
        <v>0</v>
      </c>
      <c r="AB68" s="103">
        <f>_xlfn.IFNA(VLOOKUP(CONCATENATE($AB$5,$B68,$C68),'SER3'!$A$6:$M$133,13,FALSE),0)</f>
        <v>0</v>
      </c>
      <c r="AC68" s="103"/>
      <c r="AD68" s="103">
        <f>_xlfn.IFNA(VLOOKUP(CONCATENATE($AD$5,$B68,$C68),'LOG1'!$A$6:$M$133,13,FALSE),0)</f>
        <v>0</v>
      </c>
      <c r="AE68" s="103">
        <f>_xlfn.IFNA(VLOOKUP(CONCATENATE($AE$5,$B68,$C68),'DRY2'!$A$6:$M$300,13,FALSE),0)</f>
        <v>0</v>
      </c>
      <c r="AF68" s="103"/>
      <c r="AG68" s="103">
        <f>_xlfn.IFNA(VLOOKUP(CONCATENATE($AG$5,$B68,$C68),'ESP3'!$A$6:$M$500,13,FALSE),0)</f>
        <v>0</v>
      </c>
      <c r="AH68" s="103">
        <v>0</v>
      </c>
      <c r="AI68" s="103"/>
      <c r="AJ68" s="103">
        <f>_xlfn.IFNA(VLOOKUP(CONCATENATE($AJ$5,$B68,$C68),SCSAT!$A$6:$M$53,13,FALSE),0)</f>
        <v>0</v>
      </c>
      <c r="AK68" s="103">
        <f>_xlfn.IFNA(VLOOKUP(CONCATENATE($AK$5,$B68,$C68),SCSUN!$A$6:$M$53,13,FALSE),0)</f>
        <v>0</v>
      </c>
      <c r="AL68" s="103">
        <f>_xlfn.IFNA(VLOOKUP(CONCATENATE($AL$5,$B68,$C68),'MUR2'!$A$6:$M$500,13,FALSE),0)</f>
        <v>0</v>
      </c>
      <c r="AM68" s="103">
        <f>_xlfn.IFNA(VLOOKUP(CONCATENATE($AM$5,$B68,$C68),FEST!$A$6:$M$300,13,FALSE),0)</f>
        <v>0</v>
      </c>
      <c r="AN68" s="103">
        <f>_xlfn.IFNA(VLOOKUP(CONCATENATE($AN$5,$B68,$C68),FEST!$A$6:$M$300,13,FALSE),0)</f>
        <v>0</v>
      </c>
      <c r="AO68" s="103">
        <f>_xlfn.IFNA(VLOOKUP(CONCATENATE($AO$5,$B68,$C68),'DAR2'!$A$6:$M$60,13,FALSE),0)</f>
        <v>0</v>
      </c>
      <c r="AP68" s="103"/>
      <c r="AQ68" s="103"/>
      <c r="AR68" s="103"/>
      <c r="AS68" s="103"/>
      <c r="AT68" s="103"/>
      <c r="AU68" s="103"/>
      <c r="AV68" s="103">
        <f>_xlfn.IFNA(VLOOKUP(CONCATENATE($AV$5,$B68,$C68),SCSAT!$A$6:$M$528,13,FALSE),0)</f>
        <v>0</v>
      </c>
      <c r="AW68" s="103">
        <f>_xlfn.IFNA(VLOOKUP(CONCATENATE($AW$5,$B68,$C68),SCSUN!$A$6:$M$500,13,FALSE),0)</f>
        <v>0</v>
      </c>
      <c r="AX68" s="486"/>
    </row>
    <row r="69" spans="1:50" x14ac:dyDescent="0.25">
      <c r="A69" s="813"/>
      <c r="B69" s="97"/>
      <c r="C69" s="104"/>
      <c r="D69" s="104"/>
      <c r="E69" s="104"/>
      <c r="F69" s="105"/>
      <c r="G69" s="101"/>
      <c r="H69" s="99"/>
      <c r="I69" s="100"/>
      <c r="J69" s="101"/>
      <c r="K69" s="402">
        <f>_xlfn.IFNA(VLOOKUP(CONCATENATE($K$5,$B69,$C69),'ESP1'!$A$6:$M$500,13,FALSE),0)</f>
        <v>0</v>
      </c>
      <c r="L69" s="102"/>
      <c r="M69" s="102"/>
      <c r="N69" s="103">
        <f>_xlfn.IFNA(VLOOKUP(CONCATENATE($N$5,$B69,$C69),'MUR1'!$A$6:$M$133,13,FALSE),0)</f>
        <v>0</v>
      </c>
      <c r="O69" s="103">
        <f>_xlfn.IFNA(VLOOKUP(CONCATENATE($O$5,$B69,$C69),'SER1'!$A$6:$M$133,13,FALSE),0)</f>
        <v>0</v>
      </c>
      <c r="P69" s="103">
        <f>_xlfn.IFNA(VLOOKUP(CONCATENATE($P$5,$B69,$C69),'DAR1'!$A$6:$M$500,13,FALSE),0)</f>
        <v>0</v>
      </c>
      <c r="Q69" s="103">
        <f>_xlfn.IFNA(VLOOKUP(CONCATENATE($Q$5,$B69,$C69),'SER2'!$A$6:$M$167,13,FALSE),0)</f>
        <v>0</v>
      </c>
      <c r="R69" s="103"/>
      <c r="S69" s="103"/>
      <c r="T69" s="103">
        <f>_xlfn.IFNA(VLOOKUP(CONCATENATE($T$5,$B69,$C69),'BUS2'!$A$6:$M$135,13,FALSE),0)</f>
        <v>0</v>
      </c>
      <c r="U69" s="103">
        <f>_xlfn.IFNA(VLOOKUP(CONCATENATE($U$5,$B69,$C69),'ESP2'!$A$6:$M$192,13,FALSE),0)</f>
        <v>0</v>
      </c>
      <c r="V69" s="103">
        <f>_xlfn.IFNA(VLOOKUP(CONCATENATE($V$5,$B69,$C69),CAPE!$A$6:$M$133,13,FALSE),0)</f>
        <v>0</v>
      </c>
      <c r="W69" s="103">
        <f>_xlfn.IFNA(VLOOKUP(CONCATENATE($W$5,$B69,$C69),'OG1'!$A$6:$M$133,13,FALSE),0)</f>
        <v>0</v>
      </c>
      <c r="X69" s="103">
        <f>_xlfn.IFNA(VLOOKUP(CONCATENATE($X$5,$B69,$C69),'DRY1'!$A$8:$M$500,13,FALSE),0)</f>
        <v>0</v>
      </c>
      <c r="Y69" s="103">
        <f>_xlfn.IFNA(VLOOKUP(CONCATENATE($Y$5,$B69,$C69),'BAL3'!$A$6:$M$135,13,FALSE),0)</f>
        <v>0</v>
      </c>
      <c r="Z69" s="330"/>
      <c r="AA69" s="330">
        <f>_xlfn.IFNA(VLOOKUP(CONCATENATE($AA$5,$B69,$C69),'OG2'!$A$6:$M$132,13,FALSE),0)</f>
        <v>0</v>
      </c>
      <c r="AB69" s="103">
        <f>_xlfn.IFNA(VLOOKUP(CONCATENATE($AB$5,$B69,$C69),'SER3'!$A$6:$M$133,13,FALSE),0)</f>
        <v>0</v>
      </c>
      <c r="AC69" s="103"/>
      <c r="AD69" s="103">
        <f>_xlfn.IFNA(VLOOKUP(CONCATENATE($AD$5,$B69,$C69),'LOG1'!$A$6:$M$133,13,FALSE),0)</f>
        <v>0</v>
      </c>
      <c r="AE69" s="103">
        <f>_xlfn.IFNA(VLOOKUP(CONCATENATE($AE$5,$B69,$C69),'DRY2'!$A$6:$M$300,13,FALSE),0)</f>
        <v>0</v>
      </c>
      <c r="AF69" s="103"/>
      <c r="AG69" s="103">
        <f>_xlfn.IFNA(VLOOKUP(CONCATENATE($AG$5,$B69,$C69),'ESP3'!$A$6:$M$500,13,FALSE),0)</f>
        <v>0</v>
      </c>
      <c r="AH69" s="103">
        <v>0</v>
      </c>
      <c r="AI69" s="103"/>
      <c r="AJ69" s="103">
        <f>_xlfn.IFNA(VLOOKUP(CONCATENATE($AJ$5,$B69,$C69),SCSAT!$A$6:$M$53,13,FALSE),0)</f>
        <v>0</v>
      </c>
      <c r="AK69" s="103">
        <f>_xlfn.IFNA(VLOOKUP(CONCATENATE($AK$5,$B69,$C69),SCSUN!$A$6:$M$53,13,FALSE),0)</f>
        <v>0</v>
      </c>
      <c r="AL69" s="103">
        <f>_xlfn.IFNA(VLOOKUP(CONCATENATE($AL$5,$B69,$C69),'MUR2'!$A$6:$M$500,13,FALSE),0)</f>
        <v>0</v>
      </c>
      <c r="AM69" s="103">
        <f>_xlfn.IFNA(VLOOKUP(CONCATENATE($AM$5,$B69,$C69),FEST!$A$6:$M$300,13,FALSE),0)</f>
        <v>0</v>
      </c>
      <c r="AN69" s="103">
        <f>_xlfn.IFNA(VLOOKUP(CONCATENATE($AN$5,$B69,$C69),FEST!$A$6:$M$300,13,FALSE),0)</f>
        <v>0</v>
      </c>
      <c r="AO69" s="103">
        <f>_xlfn.IFNA(VLOOKUP(CONCATENATE($AO$5,$B69,$C69),'DAR2'!$A$6:$M$60,13,FALSE),0)</f>
        <v>0</v>
      </c>
      <c r="AP69" s="103"/>
      <c r="AQ69" s="103"/>
      <c r="AR69" s="103"/>
      <c r="AS69" s="103"/>
      <c r="AT69" s="103"/>
      <c r="AU69" s="103"/>
      <c r="AV69" s="103">
        <f>_xlfn.IFNA(VLOOKUP(CONCATENATE($AV$5,$B69,$C69),SCSAT!$A$6:$M$528,13,FALSE),0)</f>
        <v>0</v>
      </c>
      <c r="AW69" s="103">
        <f>_xlfn.IFNA(VLOOKUP(CONCATENATE($AW$5,$B69,$C69),SCSUN!$A$6:$M$500,13,FALSE),0)</f>
        <v>0</v>
      </c>
      <c r="AX69" s="486"/>
    </row>
    <row r="70" spans="1:50" x14ac:dyDescent="0.25">
      <c r="A70" s="813"/>
      <c r="B70" s="97"/>
      <c r="C70" s="104"/>
      <c r="D70" s="104"/>
      <c r="E70" s="104"/>
      <c r="F70" s="105"/>
      <c r="G70" s="101"/>
      <c r="H70" s="99"/>
      <c r="I70" s="100"/>
      <c r="J70" s="101"/>
      <c r="K70" s="102">
        <f>_xlfn.IFNA(VLOOKUP(CONCATENATE($K$5,$B70,$C70),'ESP1'!$A$6:$M$500,13,FALSE),0)</f>
        <v>0</v>
      </c>
      <c r="L70" s="102"/>
      <c r="M70" s="102"/>
      <c r="N70" s="103">
        <f>_xlfn.IFNA(VLOOKUP(CONCATENATE($N$5,$B70,$C70),'MUR1'!$A$6:$M$133,13,FALSE),0)</f>
        <v>0</v>
      </c>
      <c r="O70" s="103">
        <f>_xlfn.IFNA(VLOOKUP(CONCATENATE($O$5,$B70,$C70),'SER1'!$A$6:$M$133,13,FALSE),0)</f>
        <v>0</v>
      </c>
      <c r="P70" s="103">
        <f>_xlfn.IFNA(VLOOKUP(CONCATENATE($P$5,$B70,$C70),'DAR1'!$A$6:$M$500,13,FALSE),0)</f>
        <v>0</v>
      </c>
      <c r="Q70" s="103">
        <f>_xlfn.IFNA(VLOOKUP(CONCATENATE($Q$5,$B70,$C70),'SER2'!$A$6:$M$167,13,FALSE),0)</f>
        <v>0</v>
      </c>
      <c r="R70" s="103"/>
      <c r="S70" s="103"/>
      <c r="T70" s="103">
        <f>_xlfn.IFNA(VLOOKUP(CONCATENATE($T$5,$B70,$C70),'BUS2'!$A$6:$M$135,13,FALSE),0)</f>
        <v>0</v>
      </c>
      <c r="U70" s="103">
        <f>_xlfn.IFNA(VLOOKUP(CONCATENATE($U$5,$B70,$C70),'ESP2'!$A$6:$M$192,13,FALSE),0)</f>
        <v>0</v>
      </c>
      <c r="V70" s="103">
        <f>_xlfn.IFNA(VLOOKUP(CONCATENATE($V$5,$B70,$C70),CAPE!$A$6:$M$133,13,FALSE),0)</f>
        <v>0</v>
      </c>
      <c r="W70" s="103">
        <f>_xlfn.IFNA(VLOOKUP(CONCATENATE($W$5,$B70,$C70),'OG1'!$A$6:$M$133,13,FALSE),0)</f>
        <v>0</v>
      </c>
      <c r="X70" s="103">
        <f>_xlfn.IFNA(VLOOKUP(CONCATENATE($X$5,$B70,$C70),'DRY1'!$A$8:$M$500,13,FALSE),0)</f>
        <v>0</v>
      </c>
      <c r="Y70" s="103">
        <f>_xlfn.IFNA(VLOOKUP(CONCATENATE($Y$5,$B70,$C70),'BAL3'!$A$6:$M$135,13,FALSE),0)</f>
        <v>0</v>
      </c>
      <c r="Z70" s="330"/>
      <c r="AA70" s="330">
        <f>_xlfn.IFNA(VLOOKUP(CONCATENATE($AA$5,$B70,$C70),'OG2'!$A$6:$M$132,13,FALSE),0)</f>
        <v>0</v>
      </c>
      <c r="AB70" s="103">
        <f>_xlfn.IFNA(VLOOKUP(CONCATENATE($AB$5,$B70,$C70),'SER3'!$A$6:$M$133,13,FALSE),0)</f>
        <v>0</v>
      </c>
      <c r="AC70" s="103"/>
      <c r="AD70" s="103">
        <f>_xlfn.IFNA(VLOOKUP(CONCATENATE($AD$5,$B70,$C70),'LOG1'!$A$6:$M$133,13,FALSE),0)</f>
        <v>0</v>
      </c>
      <c r="AE70" s="103">
        <f>_xlfn.IFNA(VLOOKUP(CONCATENATE($AE$5,$B70,$C70),'DRY2'!$A$6:$M$300,13,FALSE),0)</f>
        <v>0</v>
      </c>
      <c r="AF70" s="103"/>
      <c r="AG70" s="103">
        <f>_xlfn.IFNA(VLOOKUP(CONCATENATE($AG$5,$B70,$C70),'ESP3'!$A$6:$M$500,13,FALSE),0)</f>
        <v>0</v>
      </c>
      <c r="AH70" s="103">
        <v>0</v>
      </c>
      <c r="AI70" s="103"/>
      <c r="AJ70" s="103">
        <f>_xlfn.IFNA(VLOOKUP(CONCATENATE($AJ$5,$B70,$C70),SCSAT!$A$6:$M$53,13,FALSE),0)</f>
        <v>0</v>
      </c>
      <c r="AK70" s="103">
        <f>_xlfn.IFNA(VLOOKUP(CONCATENATE($AK$5,$B70,$C70),SCSUN!$A$6:$M$53,13,FALSE),0)</f>
        <v>0</v>
      </c>
      <c r="AL70" s="103">
        <f>_xlfn.IFNA(VLOOKUP(CONCATENATE($AL$5,$B70,$C70),'MUR2'!$A$6:$M$500,13,FALSE),0)</f>
        <v>0</v>
      </c>
      <c r="AM70" s="103">
        <f>_xlfn.IFNA(VLOOKUP(CONCATENATE($AM$5,$B70,$C70),FEST!$A$6:$M$300,13,FALSE),0)</f>
        <v>0</v>
      </c>
      <c r="AN70" s="103">
        <f>_xlfn.IFNA(VLOOKUP(CONCATENATE($AN$5,$B70,$C70),FEST!$A$6:$M$300,13,FALSE),0)</f>
        <v>0</v>
      </c>
      <c r="AO70" s="103">
        <f>_xlfn.IFNA(VLOOKUP(CONCATENATE($AO$5,$B70,$C70),'DAR2'!$A$6:$M$60,13,FALSE),0)</f>
        <v>0</v>
      </c>
      <c r="AP70" s="103"/>
      <c r="AQ70" s="103"/>
      <c r="AR70" s="103"/>
      <c r="AS70" s="103"/>
      <c r="AT70" s="103"/>
      <c r="AU70" s="103"/>
      <c r="AV70" s="103">
        <f>_xlfn.IFNA(VLOOKUP(CONCATENATE($AV$5,$B70,$C70),SCSAT!$A$6:$M$528,13,FALSE),0)</f>
        <v>0</v>
      </c>
      <c r="AW70" s="103">
        <f>_xlfn.IFNA(VLOOKUP(CONCATENATE($AW$5,$B70,$C70),SCSUN!$A$6:$M$500,13,FALSE),0)</f>
        <v>0</v>
      </c>
      <c r="AX70" s="486"/>
    </row>
    <row r="71" spans="1:50" x14ac:dyDescent="0.25">
      <c r="A71" s="813"/>
      <c r="B71" s="97"/>
      <c r="C71" s="104"/>
      <c r="D71" s="104"/>
      <c r="E71" s="104"/>
      <c r="F71" s="105"/>
      <c r="G71" s="101"/>
      <c r="H71" s="99"/>
      <c r="I71" s="100"/>
      <c r="J71" s="101"/>
      <c r="K71" s="102">
        <f>_xlfn.IFNA(VLOOKUP(CONCATENATE($K$5,$B71,$C71),'ESP1'!$A$6:$M$500,13,FALSE),0)</f>
        <v>0</v>
      </c>
      <c r="L71" s="102"/>
      <c r="M71" s="102"/>
      <c r="N71" s="103">
        <f>_xlfn.IFNA(VLOOKUP(CONCATENATE($N$5,$B71,$C71),'MUR1'!$A$6:$M$133,13,FALSE),0)</f>
        <v>0</v>
      </c>
      <c r="O71" s="103">
        <f>_xlfn.IFNA(VLOOKUP(CONCATENATE($O$5,$B71,$C71),'SER1'!$A$6:$M$133,13,FALSE),0)</f>
        <v>0</v>
      </c>
      <c r="P71" s="103">
        <f>_xlfn.IFNA(VLOOKUP(CONCATENATE($P$5,$B71,$C71),'DAR1'!$A$6:$M$500,13,FALSE),0)</f>
        <v>0</v>
      </c>
      <c r="Q71" s="103">
        <f>_xlfn.IFNA(VLOOKUP(CONCATENATE($Q$5,$B71,$C71),'SER2'!$A$6:$M$167,13,FALSE),0)</f>
        <v>0</v>
      </c>
      <c r="R71" s="103"/>
      <c r="S71" s="103"/>
      <c r="T71" s="103">
        <f>_xlfn.IFNA(VLOOKUP(CONCATENATE($T$5,$B71,$C71),'BUS2'!$A$6:$M$135,13,FALSE),0)</f>
        <v>0</v>
      </c>
      <c r="U71" s="103">
        <f>_xlfn.IFNA(VLOOKUP(CONCATENATE($U$5,$B71,$C71),'ESP2'!$A$6:$M$192,13,FALSE),0)</f>
        <v>0</v>
      </c>
      <c r="V71" s="103">
        <f>_xlfn.IFNA(VLOOKUP(CONCATENATE($V$5,$B71,$C71),CAPE!$A$6:$M$133,13,FALSE),0)</f>
        <v>0</v>
      </c>
      <c r="W71" s="103">
        <f>_xlfn.IFNA(VLOOKUP(CONCATENATE($W$5,$B71,$C71),'OG1'!$A$6:$M$133,13,FALSE),0)</f>
        <v>0</v>
      </c>
      <c r="X71" s="103">
        <f>_xlfn.IFNA(VLOOKUP(CONCATENATE($X$5,$B71,$C71),'DRY1'!$A$8:$M$500,13,FALSE),0)</f>
        <v>0</v>
      </c>
      <c r="Y71" s="103">
        <f>_xlfn.IFNA(VLOOKUP(CONCATENATE($Y$5,$B71,$C71),'BAL3'!$A$6:$M$135,13,FALSE),0)</f>
        <v>0</v>
      </c>
      <c r="Z71" s="330"/>
      <c r="AA71" s="330">
        <f>_xlfn.IFNA(VLOOKUP(CONCATENATE($AA$5,$B71,$C71),'OG2'!$A$6:$M$132,13,FALSE),0)</f>
        <v>0</v>
      </c>
      <c r="AB71" s="103">
        <f>_xlfn.IFNA(VLOOKUP(CONCATENATE($AB$5,$B71,$C71),'SER3'!$A$6:$M$133,13,FALSE),0)</f>
        <v>0</v>
      </c>
      <c r="AC71" s="103"/>
      <c r="AD71" s="103">
        <f>_xlfn.IFNA(VLOOKUP(CONCATENATE($AD$5,$B71,$C71),'LOG1'!$A$6:$M$133,13,FALSE),0)</f>
        <v>0</v>
      </c>
      <c r="AE71" s="103">
        <f>_xlfn.IFNA(VLOOKUP(CONCATENATE($AE$5,$B71,$C71),'DRY2'!$A$6:$M$300,13,FALSE),0)</f>
        <v>0</v>
      </c>
      <c r="AF71" s="103"/>
      <c r="AG71" s="103">
        <f>_xlfn.IFNA(VLOOKUP(CONCATENATE($AG$5,$B71,$C71),'ESP3'!$A$6:$M$500,13,FALSE),0)</f>
        <v>0</v>
      </c>
      <c r="AH71" s="103">
        <v>0</v>
      </c>
      <c r="AI71" s="103"/>
      <c r="AJ71" s="103">
        <f>_xlfn.IFNA(VLOOKUP(CONCATENATE($AJ$5,$B71,$C71),SCSAT!$A$6:$M$53,13,FALSE),0)</f>
        <v>0</v>
      </c>
      <c r="AK71" s="103">
        <f>_xlfn.IFNA(VLOOKUP(CONCATENATE($AK$5,$B71,$C71),SCSUN!$A$6:$M$53,13,FALSE),0)</f>
        <v>0</v>
      </c>
      <c r="AL71" s="103">
        <f>_xlfn.IFNA(VLOOKUP(CONCATENATE($AL$5,$B71,$C71),'MUR2'!$A$6:$M$500,13,FALSE),0)</f>
        <v>0</v>
      </c>
      <c r="AM71" s="103">
        <f>_xlfn.IFNA(VLOOKUP(CONCATENATE($AM$5,$B71,$C71),FEST!$A$6:$M$300,13,FALSE),0)</f>
        <v>0</v>
      </c>
      <c r="AN71" s="103">
        <f>_xlfn.IFNA(VLOOKUP(CONCATENATE($AN$5,$B71,$C71),FEST!$A$6:$M$300,13,FALSE),0)</f>
        <v>0</v>
      </c>
      <c r="AO71" s="103">
        <f>_xlfn.IFNA(VLOOKUP(CONCATENATE($AO$5,$B71,$C71),'DAR2'!$A$6:$M$60,13,FALSE),0)</f>
        <v>0</v>
      </c>
      <c r="AP71" s="103"/>
      <c r="AQ71" s="103"/>
      <c r="AR71" s="103"/>
      <c r="AS71" s="103"/>
      <c r="AT71" s="103"/>
      <c r="AU71" s="103"/>
      <c r="AV71" s="103">
        <f>_xlfn.IFNA(VLOOKUP(CONCATENATE($AV$5,$B71,$C71),SCSAT!$A$6:$M$528,13,FALSE),0)</f>
        <v>0</v>
      </c>
      <c r="AW71" s="103">
        <f>_xlfn.IFNA(VLOOKUP(CONCATENATE($AW$5,$B71,$C71),SCSUN!$A$6:$M$500,13,FALSE),0)</f>
        <v>0</v>
      </c>
      <c r="AX71" s="486"/>
    </row>
    <row r="72" spans="1:50" x14ac:dyDescent="0.25">
      <c r="A72" s="813"/>
      <c r="B72" s="97"/>
      <c r="C72" s="104"/>
      <c r="D72" s="104"/>
      <c r="E72" s="104"/>
      <c r="F72" s="105"/>
      <c r="G72" s="101"/>
      <c r="H72" s="99"/>
      <c r="I72" s="100"/>
      <c r="J72" s="101"/>
      <c r="K72" s="102">
        <f>_xlfn.IFNA(VLOOKUP(CONCATENATE($K$5,$B72,$C72),'ESP1'!$A$6:$M$500,13,FALSE),0)</f>
        <v>0</v>
      </c>
      <c r="L72" s="102"/>
      <c r="M72" s="102"/>
      <c r="N72" s="103">
        <f>_xlfn.IFNA(VLOOKUP(CONCATENATE($N$5,$B72,$C72),'MUR1'!$A$6:$M$133,13,FALSE),0)</f>
        <v>0</v>
      </c>
      <c r="O72" s="103">
        <f>_xlfn.IFNA(VLOOKUP(CONCATENATE($O$5,$B72,$C72),'SER1'!$A$6:$M$133,13,FALSE),0)</f>
        <v>0</v>
      </c>
      <c r="P72" s="103">
        <f>_xlfn.IFNA(VLOOKUP(CONCATENATE($P$5,$B72,$C72),'DAR1'!$A$6:$M$500,13,FALSE),0)</f>
        <v>0</v>
      </c>
      <c r="Q72" s="103">
        <f>_xlfn.IFNA(VLOOKUP(CONCATENATE($Q$5,$B72,$C72),'SER2'!$A$6:$M$167,13,FALSE),0)</f>
        <v>0</v>
      </c>
      <c r="R72" s="103"/>
      <c r="S72" s="103"/>
      <c r="T72" s="103">
        <f>_xlfn.IFNA(VLOOKUP(CONCATENATE($T$5,$B72,$C72),'BUS2'!$A$6:$M$135,13,FALSE),0)</f>
        <v>0</v>
      </c>
      <c r="U72" s="103">
        <f>_xlfn.IFNA(VLOOKUP(CONCATENATE($U$5,$B72,$C72),'ESP2'!$A$6:$M$192,13,FALSE),0)</f>
        <v>0</v>
      </c>
      <c r="V72" s="103">
        <f>_xlfn.IFNA(VLOOKUP(CONCATENATE($V$5,$B72,$C72),CAPE!$A$6:$M$133,13,FALSE),0)</f>
        <v>0</v>
      </c>
      <c r="W72" s="103">
        <f>_xlfn.IFNA(VLOOKUP(CONCATENATE($W$5,$B72,$C72),'OG1'!$A$6:$M$133,13,FALSE),0)</f>
        <v>0</v>
      </c>
      <c r="X72" s="103">
        <f>_xlfn.IFNA(VLOOKUP(CONCATENATE($X$5,$B72,$C72),'DRY1'!$A$8:$M$500,13,FALSE),0)</f>
        <v>0</v>
      </c>
      <c r="Y72" s="103">
        <f>_xlfn.IFNA(VLOOKUP(CONCATENATE($Y$5,$B72,$C72),'BAL3'!$A$6:$M$135,13,FALSE),0)</f>
        <v>0</v>
      </c>
      <c r="Z72" s="330"/>
      <c r="AA72" s="330">
        <f>_xlfn.IFNA(VLOOKUP(CONCATENATE($AA$5,$B72,$C72),'OG2'!$A$6:$M$132,13,FALSE),0)</f>
        <v>0</v>
      </c>
      <c r="AB72" s="103">
        <f>_xlfn.IFNA(VLOOKUP(CONCATENATE($AB$5,$B72,$C72),'SER3'!$A$6:$M$133,13,FALSE),0)</f>
        <v>0</v>
      </c>
      <c r="AC72" s="103"/>
      <c r="AD72" s="103">
        <f>_xlfn.IFNA(VLOOKUP(CONCATENATE($AD$5,$B72,$C72),'LOG1'!$A$6:$M$133,13,FALSE),0)</f>
        <v>0</v>
      </c>
      <c r="AE72" s="103">
        <f>_xlfn.IFNA(VLOOKUP(CONCATENATE($AE$5,$B72,$C72),'DRY2'!$A$6:$M$300,13,FALSE),0)</f>
        <v>0</v>
      </c>
      <c r="AF72" s="103"/>
      <c r="AG72" s="103">
        <f>_xlfn.IFNA(VLOOKUP(CONCATENATE($AG$5,$B72,$C72),'ESP3'!$A$6:$M$500,13,FALSE),0)</f>
        <v>0</v>
      </c>
      <c r="AH72" s="103">
        <v>0</v>
      </c>
      <c r="AI72" s="103"/>
      <c r="AJ72" s="103">
        <f>_xlfn.IFNA(VLOOKUP(CONCATENATE($AJ$5,$B72,$C72),SCSAT!$A$6:$M$53,13,FALSE),0)</f>
        <v>0</v>
      </c>
      <c r="AK72" s="103">
        <f>_xlfn.IFNA(VLOOKUP(CONCATENATE($AK$5,$B72,$C72),SCSUN!$A$6:$M$53,13,FALSE),0)</f>
        <v>0</v>
      </c>
      <c r="AL72" s="103">
        <f>_xlfn.IFNA(VLOOKUP(CONCATENATE($AL$5,$B72,$C72),'MUR2'!$A$6:$M$500,13,FALSE),0)</f>
        <v>0</v>
      </c>
      <c r="AM72" s="103">
        <f>_xlfn.IFNA(VLOOKUP(CONCATENATE($AM$5,$B72,$C72),FEST!$A$6:$M$300,13,FALSE),0)</f>
        <v>0</v>
      </c>
      <c r="AN72" s="103">
        <f>_xlfn.IFNA(VLOOKUP(CONCATENATE($AN$5,$B72,$C72),FEST!$A$6:$M$300,13,FALSE),0)</f>
        <v>0</v>
      </c>
      <c r="AO72" s="103">
        <f>_xlfn.IFNA(VLOOKUP(CONCATENATE($AO$5,$B72,$C72),'DAR2'!$A$6:$M$60,13,FALSE),0)</f>
        <v>0</v>
      </c>
      <c r="AP72" s="103"/>
      <c r="AQ72" s="103"/>
      <c r="AR72" s="103"/>
      <c r="AS72" s="103"/>
      <c r="AT72" s="103"/>
      <c r="AU72" s="103"/>
      <c r="AV72" s="103">
        <f>_xlfn.IFNA(VLOOKUP(CONCATENATE($AV$5,$B72,$C72),SCSAT!$A$6:$M$528,13,FALSE),0)</f>
        <v>0</v>
      </c>
      <c r="AW72" s="103">
        <f>_xlfn.IFNA(VLOOKUP(CONCATENATE($AW$5,$B72,$C72),SCSUN!$A$6:$M$500,13,FALSE),0)</f>
        <v>0</v>
      </c>
      <c r="AX72" s="486"/>
    </row>
    <row r="73" spans="1:50" x14ac:dyDescent="0.25">
      <c r="A73" s="813"/>
      <c r="B73" s="97"/>
      <c r="C73" s="104"/>
      <c r="D73" s="104"/>
      <c r="E73" s="104"/>
      <c r="F73" s="105"/>
      <c r="G73" s="101"/>
      <c r="H73" s="99"/>
      <c r="I73" s="100"/>
      <c r="J73" s="101"/>
      <c r="K73" s="102">
        <f>_xlfn.IFNA(VLOOKUP(CONCATENATE($K$5,$B73,$C73),'ESP1'!$A$6:$M$500,13,FALSE),0)</f>
        <v>0</v>
      </c>
      <c r="L73" s="102"/>
      <c r="M73" s="102"/>
      <c r="N73" s="103">
        <f>_xlfn.IFNA(VLOOKUP(CONCATENATE($N$5,$B73,$C73),'MUR1'!$A$6:$M$133,13,FALSE),0)</f>
        <v>0</v>
      </c>
      <c r="O73" s="103">
        <f>_xlfn.IFNA(VLOOKUP(CONCATENATE($O$5,$B73,$C73),'SER1'!$A$6:$M$133,13,FALSE),0)</f>
        <v>0</v>
      </c>
      <c r="P73" s="103">
        <f>_xlfn.IFNA(VLOOKUP(CONCATENATE($P$5,$B73,$C73),'DAR1'!$A$6:$M$500,13,FALSE),0)</f>
        <v>0</v>
      </c>
      <c r="Q73" s="103">
        <f>_xlfn.IFNA(VLOOKUP(CONCATENATE($Q$5,$B73,$C73),'SER2'!$A$6:$M$167,13,FALSE),0)</f>
        <v>0</v>
      </c>
      <c r="R73" s="103"/>
      <c r="S73" s="103"/>
      <c r="T73" s="103">
        <f>_xlfn.IFNA(VLOOKUP(CONCATENATE($T$5,$B73,$C73),'BUS2'!$A$6:$M$135,13,FALSE),0)</f>
        <v>0</v>
      </c>
      <c r="U73" s="103">
        <f>_xlfn.IFNA(VLOOKUP(CONCATENATE($U$5,$B73,$C73),'ESP2'!$A$6:$M$192,13,FALSE),0)</f>
        <v>0</v>
      </c>
      <c r="V73" s="103">
        <f>_xlfn.IFNA(VLOOKUP(CONCATENATE($V$5,$B73,$C73),CAPE!$A$6:$M$133,13,FALSE),0)</f>
        <v>0</v>
      </c>
      <c r="W73" s="103">
        <f>_xlfn.IFNA(VLOOKUP(CONCATENATE($W$5,$B73,$C73),'OG1'!$A$6:$M$133,13,FALSE),0)</f>
        <v>0</v>
      </c>
      <c r="X73" s="103">
        <f>_xlfn.IFNA(VLOOKUP(CONCATENATE($X$5,$B73,$C73),'DRY1'!$A$8:$M$500,13,FALSE),0)</f>
        <v>0</v>
      </c>
      <c r="Y73" s="103">
        <f>_xlfn.IFNA(VLOOKUP(CONCATENATE($Y$5,$B73,$C73),'BAL3'!$A$6:$M$135,13,FALSE),0)</f>
        <v>0</v>
      </c>
      <c r="Z73" s="330"/>
      <c r="AA73" s="330">
        <f>_xlfn.IFNA(VLOOKUP(CONCATENATE($AA$5,$B73,$C73),'OG2'!$A$6:$M$132,13,FALSE),0)</f>
        <v>0</v>
      </c>
      <c r="AB73" s="103">
        <f>_xlfn.IFNA(VLOOKUP(CONCATENATE($AB$5,$B73,$C73),'SER3'!$A$6:$M$133,13,FALSE),0)</f>
        <v>0</v>
      </c>
      <c r="AC73" s="103"/>
      <c r="AD73" s="103">
        <f>_xlfn.IFNA(VLOOKUP(CONCATENATE($AD$5,$B73,$C73),'LOG1'!$A$6:$M$133,13,FALSE),0)</f>
        <v>0</v>
      </c>
      <c r="AE73" s="103">
        <f>_xlfn.IFNA(VLOOKUP(CONCATENATE($AE$5,$B73,$C73),'DRY2'!$A$6:$M$300,13,FALSE),0)</f>
        <v>0</v>
      </c>
      <c r="AF73" s="103"/>
      <c r="AG73" s="103">
        <f>_xlfn.IFNA(VLOOKUP(CONCATENATE($AG$5,$B73,$C73),'ESP3'!$A$6:$M$500,13,FALSE),0)</f>
        <v>0</v>
      </c>
      <c r="AH73" s="103">
        <v>0</v>
      </c>
      <c r="AI73" s="103"/>
      <c r="AJ73" s="103">
        <f>_xlfn.IFNA(VLOOKUP(CONCATENATE($AJ$5,$B73,$C73),SCSAT!$A$6:$M$53,13,FALSE),0)</f>
        <v>0</v>
      </c>
      <c r="AK73" s="103">
        <f>_xlfn.IFNA(VLOOKUP(CONCATENATE($AK$5,$B73,$C73),SCSUN!$A$6:$M$53,13,FALSE),0)</f>
        <v>0</v>
      </c>
      <c r="AL73" s="103">
        <f>_xlfn.IFNA(VLOOKUP(CONCATENATE($AL$5,$B73,$C73),'MUR2'!$A$6:$M$500,13,FALSE),0)</f>
        <v>0</v>
      </c>
      <c r="AM73" s="103">
        <f>_xlfn.IFNA(VLOOKUP(CONCATENATE($AM$5,$B73,$C73),FEST!$A$6:$M$300,13,FALSE),0)</f>
        <v>0</v>
      </c>
      <c r="AN73" s="103">
        <f>_xlfn.IFNA(VLOOKUP(CONCATENATE($AN$5,$B73,$C73),FEST!$A$6:$M$300,13,FALSE),0)</f>
        <v>0</v>
      </c>
      <c r="AO73" s="103">
        <f>_xlfn.IFNA(VLOOKUP(CONCATENATE($AO$5,$B73,$C73),'DAR2'!$A$6:$M$60,13,FALSE),0)</f>
        <v>0</v>
      </c>
      <c r="AP73" s="103"/>
      <c r="AQ73" s="103"/>
      <c r="AR73" s="103"/>
      <c r="AS73" s="103"/>
      <c r="AT73" s="103"/>
      <c r="AU73" s="103"/>
      <c r="AV73" s="103">
        <f>_xlfn.IFNA(VLOOKUP(CONCATENATE($AV$5,$B73,$C73),SCSAT!$A$6:$M$528,13,FALSE),0)</f>
        <v>0</v>
      </c>
      <c r="AW73" s="103">
        <f>_xlfn.IFNA(VLOOKUP(CONCATENATE($AW$5,$B73,$C73),SCSUN!$A$6:$M$500,13,FALSE),0)</f>
        <v>0</v>
      </c>
      <c r="AX73" s="486"/>
    </row>
    <row r="74" spans="1:50" x14ac:dyDescent="0.25">
      <c r="A74" s="813"/>
      <c r="B74" s="97"/>
      <c r="C74" s="104"/>
      <c r="D74" s="104"/>
      <c r="E74" s="104"/>
      <c r="F74" s="105"/>
      <c r="G74" s="101"/>
      <c r="H74" s="99"/>
      <c r="I74" s="100"/>
      <c r="J74" s="101"/>
      <c r="K74" s="102">
        <f>_xlfn.IFNA(VLOOKUP(CONCATENATE($K$5,$B74,$C74),'ESP1'!$A$6:$M$500,13,FALSE),0)</f>
        <v>0</v>
      </c>
      <c r="L74" s="102"/>
      <c r="M74" s="102"/>
      <c r="N74" s="103">
        <f>_xlfn.IFNA(VLOOKUP(CONCATENATE($N$5,$B74,$C74),'MUR1'!$A$6:$M$133,13,FALSE),0)</f>
        <v>0</v>
      </c>
      <c r="O74" s="103">
        <f>_xlfn.IFNA(VLOOKUP(CONCATENATE($O$5,$B74,$C74),'SER1'!$A$6:$M$133,13,FALSE),0)</f>
        <v>0</v>
      </c>
      <c r="P74" s="103">
        <f>_xlfn.IFNA(VLOOKUP(CONCATENATE($P$5,$B74,$C74),'DAR1'!$A$6:$M$500,13,FALSE),0)</f>
        <v>0</v>
      </c>
      <c r="Q74" s="103">
        <f>_xlfn.IFNA(VLOOKUP(CONCATENATE($Q$5,$B74,$C74),'SER2'!$A$6:$M$167,13,FALSE),0)</f>
        <v>0</v>
      </c>
      <c r="R74" s="103"/>
      <c r="S74" s="103"/>
      <c r="T74" s="103">
        <f>_xlfn.IFNA(VLOOKUP(CONCATENATE($T$5,$B74,$C74),'BUS2'!$A$6:$M$135,13,FALSE),0)</f>
        <v>0</v>
      </c>
      <c r="U74" s="103">
        <f>_xlfn.IFNA(VLOOKUP(CONCATENATE($U$5,$B74,$C74),'ESP2'!$A$6:$M$192,13,FALSE),0)</f>
        <v>0</v>
      </c>
      <c r="V74" s="103">
        <f>_xlfn.IFNA(VLOOKUP(CONCATENATE($V$5,$B74,$C74),CAPE!$A$6:$M$133,13,FALSE),0)</f>
        <v>0</v>
      </c>
      <c r="W74" s="103">
        <f>_xlfn.IFNA(VLOOKUP(CONCATENATE($W$5,$B74,$C74),'OG1'!$A$6:$M$133,13,FALSE),0)</f>
        <v>0</v>
      </c>
      <c r="X74" s="103">
        <f>_xlfn.IFNA(VLOOKUP(CONCATENATE($X$5,$B74,$C74),'DRY1'!$A$8:$M$500,13,FALSE),0)</f>
        <v>0</v>
      </c>
      <c r="Y74" s="103">
        <f>_xlfn.IFNA(VLOOKUP(CONCATENATE($Y$5,$B74,$C74),'BAL3'!$A$6:$M$135,13,FALSE),0)</f>
        <v>0</v>
      </c>
      <c r="Z74" s="330"/>
      <c r="AA74" s="330">
        <f>_xlfn.IFNA(VLOOKUP(CONCATENATE($AA$5,$B74,$C74),'OG2'!$A$6:$M$132,13,FALSE),0)</f>
        <v>0</v>
      </c>
      <c r="AB74" s="103">
        <f>_xlfn.IFNA(VLOOKUP(CONCATENATE($AB$5,$B74,$C74),'SER3'!$A$6:$M$133,13,FALSE),0)</f>
        <v>0</v>
      </c>
      <c r="AC74" s="103"/>
      <c r="AD74" s="103">
        <f>_xlfn.IFNA(VLOOKUP(CONCATENATE($AD$5,$B74,$C74),'LOG1'!$A$6:$M$133,13,FALSE),0)</f>
        <v>0</v>
      </c>
      <c r="AE74" s="103">
        <f>_xlfn.IFNA(VLOOKUP(CONCATENATE($AE$5,$B74,$C74),'DRY2'!$A$6:$M$300,13,FALSE),0)</f>
        <v>0</v>
      </c>
      <c r="AF74" s="103"/>
      <c r="AG74" s="103">
        <f>_xlfn.IFNA(VLOOKUP(CONCATENATE($AG$5,$B74,$C74),'ESP3'!$A$6:$M$500,13,FALSE),0)</f>
        <v>0</v>
      </c>
      <c r="AH74" s="103">
        <v>0</v>
      </c>
      <c r="AI74" s="103"/>
      <c r="AJ74" s="103">
        <f>_xlfn.IFNA(VLOOKUP(CONCATENATE($AJ$5,$B74,$C74),SCSAT!$A$6:$M$53,13,FALSE),0)</f>
        <v>0</v>
      </c>
      <c r="AK74" s="103">
        <f>_xlfn.IFNA(VLOOKUP(CONCATENATE($AK$5,$B74,$C74),SCSUN!$A$6:$M$53,13,FALSE),0)</f>
        <v>0</v>
      </c>
      <c r="AL74" s="103">
        <f>_xlfn.IFNA(VLOOKUP(CONCATENATE($AL$5,$B74,$C74),'MUR2'!$A$6:$M$500,13,FALSE),0)</f>
        <v>0</v>
      </c>
      <c r="AM74" s="103">
        <f>_xlfn.IFNA(VLOOKUP(CONCATENATE($AM$5,$B74,$C74),FEST!$A$6:$M$300,13,FALSE),0)</f>
        <v>0</v>
      </c>
      <c r="AN74" s="103">
        <f>_xlfn.IFNA(VLOOKUP(CONCATENATE($AN$5,$B74,$C74),FEST!$A$6:$M$300,13,FALSE),0)</f>
        <v>0</v>
      </c>
      <c r="AO74" s="103">
        <f>_xlfn.IFNA(VLOOKUP(CONCATENATE($AO$5,$B74,$C74),'DAR2'!$A$6:$M$60,13,FALSE),0)</f>
        <v>0</v>
      </c>
      <c r="AP74" s="103"/>
      <c r="AQ74" s="103"/>
      <c r="AR74" s="103"/>
      <c r="AS74" s="103"/>
      <c r="AT74" s="103"/>
      <c r="AU74" s="103"/>
      <c r="AV74" s="103">
        <f>_xlfn.IFNA(VLOOKUP(CONCATENATE($AV$5,$B74,$C74),SCSAT!$A$6:$M$528,13,FALSE),0)</f>
        <v>0</v>
      </c>
      <c r="AW74" s="103">
        <f>_xlfn.IFNA(VLOOKUP(CONCATENATE($AW$5,$B74,$C74),SCSUN!$A$6:$M$500,13,FALSE),0)</f>
        <v>0</v>
      </c>
      <c r="AX74" s="486"/>
    </row>
    <row r="75" spans="1:50" x14ac:dyDescent="0.25">
      <c r="A75" s="813"/>
      <c r="B75" s="97"/>
      <c r="C75" s="104"/>
      <c r="D75" s="104"/>
      <c r="E75" s="104"/>
      <c r="F75" s="105"/>
      <c r="G75" s="101"/>
      <c r="H75" s="99"/>
      <c r="I75" s="100"/>
      <c r="J75" s="101"/>
      <c r="K75" s="102">
        <f>_xlfn.IFNA(VLOOKUP(CONCATENATE($K$5,$B75,$C75),'ESP1'!$A$6:$M$500,13,FALSE),0)</f>
        <v>0</v>
      </c>
      <c r="L75" s="102"/>
      <c r="M75" s="102"/>
      <c r="N75" s="103">
        <f>_xlfn.IFNA(VLOOKUP(CONCATENATE($N$5,$B75,$C75),'MUR1'!$A$6:$M$133,13,FALSE),0)</f>
        <v>0</v>
      </c>
      <c r="O75" s="103">
        <f>_xlfn.IFNA(VLOOKUP(CONCATENATE($O$5,$B75,$C75),'SER1'!$A$6:$M$133,13,FALSE),0)</f>
        <v>0</v>
      </c>
      <c r="P75" s="103">
        <f>_xlfn.IFNA(VLOOKUP(CONCATENATE($P$5,$B75,$C75),'DAR1'!$A$6:$M$500,13,FALSE),0)</f>
        <v>0</v>
      </c>
      <c r="Q75" s="103">
        <f>_xlfn.IFNA(VLOOKUP(CONCATENATE($Q$5,$B75,$C75),'SER2'!$A$6:$M$167,13,FALSE),0)</f>
        <v>0</v>
      </c>
      <c r="R75" s="103"/>
      <c r="S75" s="103"/>
      <c r="T75" s="103">
        <f>_xlfn.IFNA(VLOOKUP(CONCATENATE($T$5,$B75,$C75),'BUS2'!$A$6:$M$135,13,FALSE),0)</f>
        <v>0</v>
      </c>
      <c r="U75" s="103">
        <f>_xlfn.IFNA(VLOOKUP(CONCATENATE($U$5,$B75,$C75),'ESP2'!$A$6:$M$192,13,FALSE),0)</f>
        <v>0</v>
      </c>
      <c r="V75" s="103">
        <f>_xlfn.IFNA(VLOOKUP(CONCATENATE($V$5,$B75,$C75),CAPE!$A$6:$M$133,13,FALSE),0)</f>
        <v>0</v>
      </c>
      <c r="W75" s="103">
        <f>_xlfn.IFNA(VLOOKUP(CONCATENATE($W$5,$B75,$C75),'OG1'!$A$6:$M$133,13,FALSE),0)</f>
        <v>0</v>
      </c>
      <c r="X75" s="103">
        <f>_xlfn.IFNA(VLOOKUP(CONCATENATE($X$5,$B75,$C75),'DRY1'!$A$8:$M$500,13,FALSE),0)</f>
        <v>0</v>
      </c>
      <c r="Y75" s="103">
        <f>_xlfn.IFNA(VLOOKUP(CONCATENATE($Y$5,$B75,$C75),'BAL3'!$A$6:$M$135,13,FALSE),0)</f>
        <v>0</v>
      </c>
      <c r="Z75" s="330"/>
      <c r="AA75" s="330">
        <f>_xlfn.IFNA(VLOOKUP(CONCATENATE($AA$5,$B75,$C75),'OG2'!$A$6:$M$132,13,FALSE),0)</f>
        <v>0</v>
      </c>
      <c r="AB75" s="103">
        <f>_xlfn.IFNA(VLOOKUP(CONCATENATE($AB$5,$B75,$C75),'SER3'!$A$6:$M$133,13,FALSE),0)</f>
        <v>0</v>
      </c>
      <c r="AC75" s="103"/>
      <c r="AD75" s="103">
        <f>_xlfn.IFNA(VLOOKUP(CONCATENATE($AD$5,$B75,$C75),'LOG1'!$A$6:$M$133,13,FALSE),0)</f>
        <v>0</v>
      </c>
      <c r="AE75" s="103">
        <f>_xlfn.IFNA(VLOOKUP(CONCATENATE($AE$5,$B75,$C75),'DRY2'!$A$6:$M$300,13,FALSE),0)</f>
        <v>0</v>
      </c>
      <c r="AF75" s="103"/>
      <c r="AG75" s="103">
        <f>_xlfn.IFNA(VLOOKUP(CONCATENATE($AG$5,$B75,$C75),'ESP3'!$A$6:$M$500,13,FALSE),0)</f>
        <v>0</v>
      </c>
      <c r="AH75" s="103">
        <v>0</v>
      </c>
      <c r="AI75" s="103"/>
      <c r="AJ75" s="103">
        <f>_xlfn.IFNA(VLOOKUP(CONCATENATE($AJ$5,$B75,$C75),SCSAT!$A$6:$M$53,13,FALSE),0)</f>
        <v>0</v>
      </c>
      <c r="AK75" s="103">
        <f>_xlfn.IFNA(VLOOKUP(CONCATENATE($AK$5,$B75,$C75),SCSUN!$A$6:$M$53,13,FALSE),0)</f>
        <v>0</v>
      </c>
      <c r="AL75" s="103">
        <f>_xlfn.IFNA(VLOOKUP(CONCATENATE($AL$5,$B75,$C75),'MUR2'!$A$6:$M$500,13,FALSE),0)</f>
        <v>0</v>
      </c>
      <c r="AM75" s="103">
        <f>_xlfn.IFNA(VLOOKUP(CONCATENATE($AM$5,$B75,$C75),FEST!$A$6:$M$300,13,FALSE),0)</f>
        <v>0</v>
      </c>
      <c r="AN75" s="103">
        <f>_xlfn.IFNA(VLOOKUP(CONCATENATE($AN$5,$B75,$C75),FEST!$A$6:$M$300,13,FALSE),0)</f>
        <v>0</v>
      </c>
      <c r="AO75" s="103">
        <f>_xlfn.IFNA(VLOOKUP(CONCATENATE($AO$5,$B75,$C75),'DAR2'!$A$6:$M$60,13,FALSE),0)</f>
        <v>0</v>
      </c>
      <c r="AP75" s="103"/>
      <c r="AQ75" s="103"/>
      <c r="AR75" s="103"/>
      <c r="AS75" s="103"/>
      <c r="AT75" s="103"/>
      <c r="AU75" s="103"/>
      <c r="AV75" s="103">
        <f>_xlfn.IFNA(VLOOKUP(CONCATENATE($AV$5,$B75,$C75),SCSAT!$A$6:$M$528,13,FALSE),0)</f>
        <v>0</v>
      </c>
      <c r="AW75" s="103">
        <f>_xlfn.IFNA(VLOOKUP(CONCATENATE($AW$5,$B75,$C75),SCSUN!$A$6:$M$500,13,FALSE),0)</f>
        <v>0</v>
      </c>
      <c r="AX75" s="486"/>
    </row>
    <row r="76" spans="1:50" ht="14.4" thickBot="1" x14ac:dyDescent="0.3">
      <c r="A76" s="813"/>
      <c r="B76" s="106"/>
      <c r="C76" s="107"/>
      <c r="D76" s="107"/>
      <c r="E76" s="107"/>
      <c r="F76" s="108"/>
      <c r="G76" s="109"/>
      <c r="H76" s="99"/>
      <c r="I76" s="100"/>
      <c r="J76" s="101"/>
      <c r="K76" s="102">
        <f>_xlfn.IFNA(VLOOKUP(CONCATENATE($K$5,$B76,$C76),'ESP1'!$A$6:$M$500,13,FALSE),0)</f>
        <v>0</v>
      </c>
      <c r="L76" s="102"/>
      <c r="M76" s="102"/>
      <c r="N76" s="103">
        <f>_xlfn.IFNA(VLOOKUP(CONCATENATE($N$5,$B76,$C76),CAPE!$A$6:$M$133,13,FALSE),0)</f>
        <v>0</v>
      </c>
      <c r="O76" s="103">
        <f>_xlfn.IFNA(VLOOKUP(CONCATENATE($O$5,$B76,$C76),'SER1'!$A$6:$M$133,13,FALSE),0)</f>
        <v>0</v>
      </c>
      <c r="P76" s="103">
        <f>_xlfn.IFNA(VLOOKUP(CONCATENATE($P$5,$B76,$C76),'OG1'!$A$6:$M$500,13,FALSE),0)</f>
        <v>0</v>
      </c>
      <c r="Q76" s="103">
        <f>_xlfn.IFNA(VLOOKUP(CONCATENATE($Q$5,$B76,$C76),'CAP2'!$A$6:$M$133,13,FALSE),0)</f>
        <v>0</v>
      </c>
      <c r="R76" s="103"/>
      <c r="S76" s="103"/>
      <c r="T76" s="103">
        <f>_xlfn.IFNA(VLOOKUP(CONCATENATE($T$5,$B76,$C76),'BUS2'!$A$6:$M$135,13,FALSE),0)</f>
        <v>0</v>
      </c>
      <c r="U76" s="103">
        <f>_xlfn.IFNA(VLOOKUP(CONCATENATE($U$5,$B76,$C76),'ESP2'!$A$6:$M$192,13,FALSE),0)</f>
        <v>0</v>
      </c>
      <c r="V76" s="103">
        <f>_xlfn.IFNA(VLOOKUP(CONCATENATE($V$5,$B76,$C76),CAPE!$A$6:$M$133,13,FALSE),0)</f>
        <v>0</v>
      </c>
      <c r="W76" s="103">
        <f>_xlfn.IFNA(VLOOKUP(CONCATENATE($W$5,$B76,$C76),'DAR1'!$A$6:$M$133,13,FALSE),0)</f>
        <v>0</v>
      </c>
      <c r="X76" s="103">
        <f>_xlfn.IFNA(VLOOKUP(CONCATENATE($X$5,$B76,$C76),SCSAT!$A$8:$M$526,13,FALSE),0)</f>
        <v>0</v>
      </c>
      <c r="Y76" s="103">
        <f>_xlfn.IFNA(VLOOKUP(CONCATENATE($Y$5,$B76,$C76),MR!$A$6:$M$138,13,FALSE),0)</f>
        <v>0</v>
      </c>
      <c r="Z76" s="103"/>
      <c r="AA76" s="103">
        <f>_xlfn.IFNA(VLOOKUP(CONCATENATE($V$5,$B76,$C76),'BUS2'!$A$6:$M$133,13,FALSE),0)</f>
        <v>0</v>
      </c>
      <c r="AB76" s="103"/>
      <c r="AC76" s="103"/>
      <c r="AD76" s="103">
        <f>_xlfn.IFNA(VLOOKUP(CONCATENATE($AD$5,$B76,$C76),'LOG1'!$A$6:$M$133,13,FALSE),0)</f>
        <v>0</v>
      </c>
      <c r="AE76" s="103">
        <f>_xlfn.IFNA(VLOOKUP(CONCATENATE($AE$5,$B76,$C76),FEST!$A$6:$M$300,13,FALSE),0)</f>
        <v>0</v>
      </c>
      <c r="AF76" s="103"/>
      <c r="AG76" s="103">
        <f>_xlfn.IFNA(VLOOKUP(CONCATENATE($AG$5,$B76,$C76),'DAR2'!$A$6:$M$500,13,FALSE),0)</f>
        <v>0</v>
      </c>
      <c r="AH76" s="103">
        <f>_xlfn.IFNA(VLOOKUP(CONCATENATE($AH$5,$B76,$C76),'OG3'!$A$6:$M$53,13,FALSE),0)</f>
        <v>0</v>
      </c>
      <c r="AI76" s="103"/>
      <c r="AJ76" s="103">
        <f>_xlfn.IFNA(VLOOKUP(CONCATENATE($AJ$5,$B76,$C76),SCSAT!$A$6:$M$53,13,FALSE),0)</f>
        <v>0</v>
      </c>
      <c r="AK76" s="103">
        <f>_xlfn.IFNA(VLOOKUP(CONCATENATE($AK$5,$B76,$C76),SCSUN!$A$6:$M$53,13,FALSE),0)</f>
        <v>0</v>
      </c>
      <c r="AL76" s="103">
        <f>_xlfn.IFNA(VLOOKUP(CONCATENATE($AL$5,$B76,$C76),'ESP3'!$A$6:$M$500,13,FALSE),0)</f>
        <v>0</v>
      </c>
      <c r="AM76" s="103">
        <f>_xlfn.IFNA(VLOOKUP(CONCATENATE($AM$5,$B76,$C76),'DRY2'!$A$6:$M$300,13,FALSE),0)</f>
        <v>0</v>
      </c>
      <c r="AN76" s="103">
        <f>_xlfn.IFNA(VLOOKUP(CONCATENATE($AN$5,$B76,$C76),'DRY2'!$A$6:$M$300,13,FALSE),0)</f>
        <v>0</v>
      </c>
      <c r="AO76" s="103">
        <f>_xlfn.IFNA(VLOOKUP(CONCATENATE($AO$5,$B76,$C76),'DAR2'!$A$6:$M$60,13,FALSE),0)</f>
        <v>0</v>
      </c>
      <c r="AP76" s="103"/>
      <c r="AQ76" s="103"/>
      <c r="AR76" s="103"/>
      <c r="AS76" s="103"/>
      <c r="AT76" s="103"/>
      <c r="AU76" s="103"/>
      <c r="AV76" s="103"/>
      <c r="AW76" s="103"/>
      <c r="AX76" s="486"/>
    </row>
    <row r="77" spans="1:50" x14ac:dyDescent="0.25">
      <c r="A77" s="486"/>
      <c r="B77" s="487"/>
      <c r="C77" s="455"/>
      <c r="D77" s="455"/>
      <c r="E77" s="455"/>
      <c r="F77" s="486"/>
      <c r="G77" s="486"/>
      <c r="H77" s="486"/>
      <c r="I77" s="486"/>
      <c r="J77" s="486"/>
      <c r="K77" s="450">
        <f>_xlfn.IFNA(VLOOKUP(CONCATENATE($K$5,$B77,$C77),'ESP1'!$A$6:$M$500,13,FALSE),0)</f>
        <v>0</v>
      </c>
      <c r="L77" s="450"/>
      <c r="M77" s="450"/>
      <c r="N77" s="450">
        <f>_xlfn.IFNA(VLOOKUP(CONCATENATE($N$5,$B77,$C77),CAPE!$A$6:$M$133,13,FALSE),0)</f>
        <v>0</v>
      </c>
      <c r="O77" s="450">
        <f>_xlfn.IFNA(VLOOKUP(CONCATENATE($O$5,$B77,$C77),'SER1'!$A$6:$M$133,13,FALSE),0)</f>
        <v>0</v>
      </c>
      <c r="P77" s="450">
        <f>_xlfn.IFNA(VLOOKUP(CONCATENATE($P$5,$B77,$C77),'OG1'!$A$6:$M$500,13,FALSE),0)</f>
        <v>0</v>
      </c>
      <c r="Q77" s="450">
        <f>_xlfn.IFNA(VLOOKUP(CONCATENATE($Q$5,$B77,$C77),'CAP2'!$A$6:$M$133,13,FALSE),0)</f>
        <v>0</v>
      </c>
      <c r="R77" s="450"/>
      <c r="S77" s="450"/>
      <c r="T77" s="450">
        <f>_xlfn.IFNA(VLOOKUP(CONCATENATE($T$5,$B77,$C77),'BUS2'!$A$6:$M$135,13,FALSE),0)</f>
        <v>0</v>
      </c>
      <c r="U77" s="450">
        <f>_xlfn.IFNA(VLOOKUP(CONCATENATE($U$5,$B77,$C77),'ESP2'!$A$6:$M$192,13,FALSE),0)</f>
        <v>0</v>
      </c>
      <c r="V77" s="450">
        <f>_xlfn.IFNA(VLOOKUP(CONCATENATE($V$5,$B77,$C77),CAPE!$A$6:$M$133,13,FALSE),0)</f>
        <v>0</v>
      </c>
      <c r="W77" s="450">
        <f>_xlfn.IFNA(VLOOKUP(CONCATENATE($W$5,$B77,$C77),'DAR1'!$A$6:$M$133,13,FALSE),0)</f>
        <v>0</v>
      </c>
      <c r="X77" s="450">
        <f>_xlfn.IFNA(VLOOKUP(CONCATENATE($X$5,$B77,$C77),SCSAT!$A$8:$M$526,13,FALSE),0)</f>
        <v>0</v>
      </c>
      <c r="Y77" s="450">
        <f>_xlfn.IFNA(VLOOKUP(CONCATENATE($Y$5,$B77,$C77),MR!$A$6:$M$138,13,FALSE),0)</f>
        <v>0</v>
      </c>
      <c r="Z77" s="450"/>
      <c r="AA77" s="450"/>
      <c r="AB77" s="450"/>
      <c r="AC77" s="450"/>
      <c r="AD77" s="450">
        <f>_xlfn.IFNA(VLOOKUP(CONCATENATE($AD$5,$B77,$C77),'LOG1'!$A$6:$M$133,13,FALSE),0)</f>
        <v>0</v>
      </c>
      <c r="AE77" s="450">
        <f>_xlfn.IFNA(VLOOKUP(CONCATENATE($AE$5,$B77,$C77),FEST!$A$6:$M$300,13,FALSE),0)</f>
        <v>0</v>
      </c>
      <c r="AF77" s="450"/>
      <c r="AG77" s="450">
        <f>_xlfn.IFNA(VLOOKUP(CONCATENATE($AG$5,$B77,$C77),'DAR2'!$A$6:$M$500,13,FALSE),0)</f>
        <v>0</v>
      </c>
      <c r="AH77" s="450">
        <f>_xlfn.IFNA(VLOOKUP(CONCATENATE($AH$5,$B77,$C77),'OG3'!$A$6:$M$53,13,FALSE),0)</f>
        <v>0</v>
      </c>
      <c r="AI77" s="450"/>
      <c r="AJ77" s="450">
        <f>_xlfn.IFNA(VLOOKUP(CONCATENATE($AJ$5,$B77,$C77),SCSAT!$A$6:$M$53,13,FALSE),0)</f>
        <v>0</v>
      </c>
      <c r="AK77" s="450">
        <f>_xlfn.IFNA(VLOOKUP(CONCATENATE($AK$5,$B77,$C77),SCSUN!$A$6:$M$53,13,FALSE),0)</f>
        <v>0</v>
      </c>
      <c r="AL77" s="450">
        <f>_xlfn.IFNA(VLOOKUP(CONCATENATE($AL$5,$B77,$C77),'ESP3'!$A$6:$M$500,13,FALSE),0)</f>
        <v>0</v>
      </c>
      <c r="AM77" s="450">
        <f>_xlfn.IFNA(VLOOKUP(CONCATENATE($AM$5,$B77,$C77),'DRY2'!$A$6:$M$300,13,FALSE),0)</f>
        <v>0</v>
      </c>
      <c r="AN77" s="450">
        <f>_xlfn.IFNA(VLOOKUP(CONCATENATE($AN$5,$B77,$C77),'DRY2'!$A$6:$M$300,13,FALSE),0)</f>
        <v>0</v>
      </c>
      <c r="AO77" s="450">
        <f>_xlfn.IFNA(VLOOKUP(CONCATENATE($AO$5,$B77,$C77),'DAR2'!$A$6:$M$60,13,FALSE),0)</f>
        <v>0</v>
      </c>
      <c r="AP77" s="450"/>
      <c r="AQ77" s="450"/>
      <c r="AR77" s="486"/>
      <c r="AS77" s="486"/>
      <c r="AT77" s="486"/>
      <c r="AU77" s="450"/>
      <c r="AV77" s="486"/>
      <c r="AW77" s="486"/>
      <c r="AX77" s="486"/>
    </row>
    <row r="78" spans="1:50" x14ac:dyDescent="0.25">
      <c r="B78" s="29"/>
      <c r="I78" s="4"/>
      <c r="J78" s="4"/>
    </row>
    <row r="79" spans="1:50" x14ac:dyDescent="0.25">
      <c r="B79" s="29"/>
      <c r="I79" s="4"/>
      <c r="J79" s="4"/>
    </row>
    <row r="80" spans="1:50" x14ac:dyDescent="0.25">
      <c r="B80" s="29"/>
      <c r="I80" s="4"/>
      <c r="J80" s="4"/>
    </row>
    <row r="81" spans="2:10" x14ac:dyDescent="0.25">
      <c r="B81" s="4"/>
      <c r="C81" s="4"/>
      <c r="D81" s="4"/>
      <c r="E81" s="4"/>
      <c r="I81" s="4"/>
      <c r="J81" s="4"/>
    </row>
    <row r="82" spans="2:10" x14ac:dyDescent="0.25">
      <c r="B82" s="4"/>
      <c r="C82" s="4"/>
      <c r="D82" s="4"/>
      <c r="E82" s="4"/>
      <c r="I82" s="4"/>
      <c r="J82" s="4"/>
    </row>
    <row r="83" spans="2:10" x14ac:dyDescent="0.25">
      <c r="B83" s="4"/>
      <c r="C83" s="4"/>
      <c r="D83" s="4"/>
      <c r="E83" s="4"/>
      <c r="I83" s="4"/>
      <c r="J83" s="4"/>
    </row>
    <row r="84" spans="2:10" x14ac:dyDescent="0.25">
      <c r="B84" s="4"/>
      <c r="C84" s="4"/>
      <c r="D84" s="4"/>
      <c r="E84" s="4"/>
      <c r="I84" s="4"/>
      <c r="J84" s="4"/>
    </row>
    <row r="85" spans="2:10" x14ac:dyDescent="0.25">
      <c r="B85" s="4"/>
      <c r="C85" s="4"/>
      <c r="D85" s="4"/>
      <c r="E85" s="4"/>
      <c r="I85" s="4"/>
      <c r="J85" s="4"/>
    </row>
    <row r="86" spans="2:10" x14ac:dyDescent="0.25">
      <c r="B86" s="29"/>
      <c r="I86" s="4"/>
      <c r="J86" s="4"/>
    </row>
    <row r="87" spans="2:10" x14ac:dyDescent="0.25">
      <c r="B87" s="4"/>
      <c r="C87" s="4"/>
      <c r="D87" s="4"/>
      <c r="E87" s="4"/>
      <c r="I87" s="4"/>
      <c r="J87" s="4"/>
    </row>
    <row r="88" spans="2:10" x14ac:dyDescent="0.25">
      <c r="B88" s="29"/>
      <c r="I88" s="4"/>
      <c r="J88" s="4"/>
    </row>
    <row r="89" spans="2:10" x14ac:dyDescent="0.25">
      <c r="I89" s="4"/>
      <c r="J89" s="4"/>
    </row>
    <row r="90" spans="2:10" x14ac:dyDescent="0.25">
      <c r="I90" s="4"/>
      <c r="J90" s="4"/>
    </row>
    <row r="91" spans="2:10" x14ac:dyDescent="0.25">
      <c r="B91" s="29"/>
      <c r="I91" s="4"/>
      <c r="J91" s="4"/>
    </row>
    <row r="92" spans="2:10" x14ac:dyDescent="0.25">
      <c r="B92" s="29"/>
      <c r="I92" s="4"/>
      <c r="J92" s="4"/>
    </row>
    <row r="93" spans="2:10" x14ac:dyDescent="0.25">
      <c r="B93" s="29"/>
      <c r="I93" s="4"/>
      <c r="J93" s="4"/>
    </row>
    <row r="94" spans="2:10" x14ac:dyDescent="0.25">
      <c r="B94" s="29"/>
      <c r="I94" s="4"/>
      <c r="J94" s="4"/>
    </row>
    <row r="95" spans="2:10" x14ac:dyDescent="0.25">
      <c r="B95" s="29"/>
      <c r="I95" s="4"/>
      <c r="J95" s="4"/>
    </row>
    <row r="96" spans="2:10" x14ac:dyDescent="0.25">
      <c r="B96" s="29"/>
      <c r="I96" s="4"/>
      <c r="J96" s="4"/>
    </row>
    <row r="97" spans="2:10" x14ac:dyDescent="0.25">
      <c r="B97" s="29"/>
      <c r="I97" s="4"/>
      <c r="J97" s="4"/>
    </row>
    <row r="98" spans="2:10" x14ac:dyDescent="0.25">
      <c r="B98" s="29"/>
      <c r="I98" s="4"/>
      <c r="J98" s="4"/>
    </row>
    <row r="99" spans="2:10" x14ac:dyDescent="0.25">
      <c r="B99" s="29"/>
      <c r="I99" s="4"/>
      <c r="J99" s="4"/>
    </row>
    <row r="100" spans="2:10" x14ac:dyDescent="0.25">
      <c r="B100" s="29"/>
      <c r="I100" s="4"/>
      <c r="J100" s="4"/>
    </row>
    <row r="101" spans="2:10" x14ac:dyDescent="0.25">
      <c r="B101" s="29"/>
      <c r="I101" s="4"/>
      <c r="J101" s="4"/>
    </row>
    <row r="102" spans="2:10" x14ac:dyDescent="0.25">
      <c r="B102" s="29"/>
      <c r="I102" s="4"/>
      <c r="J102" s="4"/>
    </row>
    <row r="103" spans="2:10" x14ac:dyDescent="0.25">
      <c r="B103" s="29"/>
      <c r="I103" s="4"/>
      <c r="J103" s="4"/>
    </row>
    <row r="104" spans="2:10" x14ac:dyDescent="0.25">
      <c r="B104" s="29"/>
      <c r="I104" s="4"/>
      <c r="J104" s="4"/>
    </row>
    <row r="105" spans="2:10" x14ac:dyDescent="0.25">
      <c r="B105" s="29"/>
      <c r="I105" s="4"/>
      <c r="J105" s="4"/>
    </row>
    <row r="106" spans="2:10" x14ac:dyDescent="0.25">
      <c r="B106" s="29"/>
      <c r="I106" s="4"/>
      <c r="J106" s="4"/>
    </row>
    <row r="107" spans="2:10" x14ac:dyDescent="0.25">
      <c r="B107" s="29"/>
      <c r="I107" s="4"/>
      <c r="J107" s="4"/>
    </row>
    <row r="108" spans="2:10" x14ac:dyDescent="0.25">
      <c r="B108" s="29"/>
      <c r="I108" s="4"/>
      <c r="J108" s="4"/>
    </row>
    <row r="109" spans="2:10" x14ac:dyDescent="0.25">
      <c r="B109" s="29"/>
      <c r="I109" s="4"/>
      <c r="J109" s="4"/>
    </row>
    <row r="110" spans="2:10" x14ac:dyDescent="0.25">
      <c r="B110" s="29"/>
      <c r="I110" s="4"/>
      <c r="J110" s="4"/>
    </row>
    <row r="111" spans="2:10" x14ac:dyDescent="0.25">
      <c r="B111" s="29"/>
      <c r="I111" s="4"/>
      <c r="J111" s="4"/>
    </row>
    <row r="112" spans="2:10" x14ac:dyDescent="0.25">
      <c r="B112" s="29"/>
      <c r="I112" s="4"/>
      <c r="J112" s="4"/>
    </row>
    <row r="113" spans="2:10" x14ac:dyDescent="0.25">
      <c r="B113" s="29"/>
      <c r="I113" s="4"/>
      <c r="J113" s="4"/>
    </row>
    <row r="114" spans="2:10" x14ac:dyDescent="0.25">
      <c r="B114" s="29"/>
      <c r="I114" s="4"/>
      <c r="J114" s="4"/>
    </row>
    <row r="115" spans="2:10" x14ac:dyDescent="0.25">
      <c r="B115" s="29"/>
      <c r="I115" s="4"/>
      <c r="J115" s="4"/>
    </row>
    <row r="116" spans="2:10" x14ac:dyDescent="0.25">
      <c r="B116" s="29"/>
    </row>
    <row r="117" spans="2:10" x14ac:dyDescent="0.25">
      <c r="B117" s="29"/>
    </row>
    <row r="118" spans="2:10" x14ac:dyDescent="0.25">
      <c r="B118" s="29"/>
    </row>
    <row r="119" spans="2:10" x14ac:dyDescent="0.25">
      <c r="B119" s="29"/>
    </row>
    <row r="120" spans="2:10" x14ac:dyDescent="0.25">
      <c r="B120" s="29"/>
    </row>
    <row r="121" spans="2:10" x14ac:dyDescent="0.25">
      <c r="B121" s="29"/>
    </row>
    <row r="122" spans="2:10" x14ac:dyDescent="0.25">
      <c r="B122" s="29"/>
    </row>
    <row r="123" spans="2:10" x14ac:dyDescent="0.25">
      <c r="B123" s="29"/>
    </row>
    <row r="124" spans="2:10" x14ac:dyDescent="0.25">
      <c r="B124" s="29"/>
    </row>
    <row r="125" spans="2:10" x14ac:dyDescent="0.25">
      <c r="B125" s="29"/>
    </row>
    <row r="126" spans="2:10" x14ac:dyDescent="0.25">
      <c r="B126" s="29"/>
    </row>
    <row r="127" spans="2:10" x14ac:dyDescent="0.25">
      <c r="B127" s="29"/>
    </row>
    <row r="128" spans="2:10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</sheetData>
  <sortState xmlns:xlrd2="http://schemas.microsoft.com/office/spreadsheetml/2017/richdata2" ref="B11:J16">
    <sortCondition descending="1" ref="H11:H16"/>
  </sortState>
  <mergeCells count="36">
    <mergeCell ref="L1:M2"/>
    <mergeCell ref="L3:M4"/>
    <mergeCell ref="S3:T4"/>
    <mergeCell ref="S1:T2"/>
    <mergeCell ref="A1:A76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G3:G4"/>
    <mergeCell ref="AU3:AW3"/>
    <mergeCell ref="Q1:R2"/>
    <mergeCell ref="Q3:R4"/>
    <mergeCell ref="Y1:Z2"/>
    <mergeCell ref="Y3:Z4"/>
    <mergeCell ref="AH1:AI2"/>
    <mergeCell ref="AH3:AI4"/>
    <mergeCell ref="AE1:AF2"/>
    <mergeCell ref="AB3:AC4"/>
    <mergeCell ref="AB1:AC2"/>
    <mergeCell ref="AO1:AP2"/>
    <mergeCell ref="AO3:AP4"/>
    <mergeCell ref="AE3:AF4"/>
    <mergeCell ref="G1:G2"/>
    <mergeCell ref="H1:H2"/>
    <mergeCell ref="I1:I2"/>
    <mergeCell ref="J1:J2"/>
    <mergeCell ref="H3:H4"/>
    <mergeCell ref="I3:I4"/>
    <mergeCell ref="J3:J4"/>
  </mergeCells>
  <phoneticPr fontId="13" type="noConversion"/>
  <conditionalFormatting sqref="C12:D12">
    <cfRule type="duplicateValues" dxfId="257" priority="42"/>
    <cfRule type="duplicateValues" dxfId="256" priority="43"/>
    <cfRule type="duplicateValues" dxfId="255" priority="44"/>
  </conditionalFormatting>
  <conditionalFormatting sqref="C13:D73 C9:D9">
    <cfRule type="duplicateValues" dxfId="254" priority="824"/>
    <cfRule type="duplicateValues" dxfId="253" priority="826"/>
    <cfRule type="duplicateValues" dxfId="252" priority="827"/>
  </conditionalFormatting>
  <conditionalFormatting sqref="C74:D74">
    <cfRule type="duplicateValues" dxfId="251" priority="525"/>
    <cfRule type="duplicateValues" dxfId="250" priority="526"/>
    <cfRule type="duplicateValues" dxfId="249" priority="527"/>
  </conditionalFormatting>
  <conditionalFormatting sqref="C88:D1048576 C75:D80 C86:D86 C1:D1 C8:D8 C3:D3 C2 C5:D6 C4">
    <cfRule type="duplicateValues" dxfId="248" priority="513"/>
    <cfRule type="duplicateValues" dxfId="247" priority="517"/>
    <cfRule type="duplicateValues" dxfId="246" priority="518"/>
  </conditionalFormatting>
  <conditionalFormatting sqref="Q1">
    <cfRule type="duplicateValues" dxfId="245" priority="7"/>
  </conditionalFormatting>
  <conditionalFormatting sqref="S1">
    <cfRule type="duplicateValues" dxfId="244" priority="6"/>
  </conditionalFormatting>
  <conditionalFormatting sqref="X1">
    <cfRule type="duplicateValues" dxfId="243" priority="5"/>
  </conditionalFormatting>
  <conditionalFormatting sqref="Y1">
    <cfRule type="duplicateValues" dxfId="242" priority="4"/>
  </conditionalFormatting>
  <conditionalFormatting sqref="AE1 AG1:AH1">
    <cfRule type="duplicateValues" dxfId="241" priority="8"/>
  </conditionalFormatting>
  <conditionalFormatting sqref="AJ1">
    <cfRule type="duplicateValues" dxfId="240" priority="3"/>
  </conditionalFormatting>
  <conditionalFormatting sqref="AK1 U1:W1 AA1:AB1 AM1:AO1 N1:P1 K1:L1 AD1 AQ1">
    <cfRule type="duplicateValues" dxfId="239" priority="1242"/>
  </conditionalFormatting>
  <conditionalFormatting sqref="AL1">
    <cfRule type="duplicateValues" dxfId="238" priority="2"/>
  </conditionalFormatting>
  <conditionalFormatting sqref="AR6:AT76 AV6:AW76 K6:AQ77 AU6:AU77">
    <cfRule type="cellIs" dxfId="237" priority="10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4240-6964-421C-B0F2-292E51048AF5}">
  <sheetPr codeName="Sheet7">
    <tabColor theme="9"/>
    <pageSetUpPr fitToPage="1"/>
  </sheetPr>
  <dimension ref="A1:AX160"/>
  <sheetViews>
    <sheetView showZeros="0" zoomScale="80" zoomScaleNormal="80" zoomScaleSheetLayoutView="90" workbookViewId="0">
      <pane xSplit="6" ySplit="5" topLeftCell="G6" activePane="bottomRight" state="frozen"/>
      <selection pane="topRight" activeCell="H9" sqref="H9"/>
      <selection pane="bottomLeft" activeCell="H9" sqref="H9"/>
      <selection pane="bottomRight" activeCell="J10" sqref="J10"/>
    </sheetView>
  </sheetViews>
  <sheetFormatPr defaultColWidth="14.44140625" defaultRowHeight="13.8" x14ac:dyDescent="0.25"/>
  <cols>
    <col min="1" max="1" width="3.6640625" style="4" bestFit="1" customWidth="1"/>
    <col min="2" max="2" width="20.109375" style="5" bestFit="1" customWidth="1"/>
    <col min="3" max="3" width="26.33203125" style="5" bestFit="1" customWidth="1"/>
    <col min="4" max="4" width="26.33203125" style="5" customWidth="1"/>
    <col min="5" max="5" width="19.33203125" style="5" bestFit="1" customWidth="1"/>
    <col min="6" max="6" width="14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6384" width="14.44140625" style="4"/>
  </cols>
  <sheetData>
    <row r="1" spans="1:50" s="3" customFormat="1" ht="12.75" customHeight="1" x14ac:dyDescent="0.25">
      <c r="A1" s="813" t="s">
        <v>167</v>
      </c>
      <c r="B1" s="814" t="s">
        <v>1</v>
      </c>
      <c r="C1" s="814" t="s">
        <v>185</v>
      </c>
      <c r="D1" s="814" t="s">
        <v>74</v>
      </c>
      <c r="E1" s="814" t="s">
        <v>3</v>
      </c>
      <c r="F1" s="814" t="s">
        <v>4</v>
      </c>
      <c r="G1" s="800" t="s">
        <v>5</v>
      </c>
      <c r="H1" s="801" t="s">
        <v>6</v>
      </c>
      <c r="I1" s="803" t="s">
        <v>7</v>
      </c>
      <c r="J1" s="804" t="s">
        <v>8</v>
      </c>
      <c r="K1" s="532" t="s">
        <v>75</v>
      </c>
      <c r="L1" s="807" t="s">
        <v>504</v>
      </c>
      <c r="M1" s="808"/>
      <c r="N1" s="532" t="s">
        <v>47</v>
      </c>
      <c r="O1" s="532" t="s">
        <v>45</v>
      </c>
      <c r="P1" s="670" t="s">
        <v>46</v>
      </c>
      <c r="Q1" s="807" t="s">
        <v>50</v>
      </c>
      <c r="R1" s="808"/>
      <c r="S1" s="807" t="s">
        <v>76</v>
      </c>
      <c r="T1" s="808"/>
      <c r="U1" s="532" t="s">
        <v>77</v>
      </c>
      <c r="V1" s="532" t="s">
        <v>53</v>
      </c>
      <c r="W1" s="532" t="s">
        <v>78</v>
      </c>
      <c r="X1" s="532" t="s">
        <v>79</v>
      </c>
      <c r="Y1" s="807" t="s">
        <v>52</v>
      </c>
      <c r="Z1" s="808"/>
      <c r="AA1" s="532" t="s">
        <v>80</v>
      </c>
      <c r="AB1" s="807" t="s">
        <v>81</v>
      </c>
      <c r="AC1" s="808"/>
      <c r="AD1" s="532" t="s">
        <v>82</v>
      </c>
      <c r="AE1" s="807" t="s">
        <v>83</v>
      </c>
      <c r="AF1" s="808"/>
      <c r="AG1" s="532" t="s">
        <v>9</v>
      </c>
      <c r="AH1" s="807" t="s">
        <v>62</v>
      </c>
      <c r="AI1" s="808"/>
      <c r="AJ1" s="532" t="s">
        <v>84</v>
      </c>
      <c r="AK1" s="532" t="s">
        <v>69</v>
      </c>
      <c r="AL1" s="532" t="s">
        <v>71</v>
      </c>
      <c r="AM1" s="532" t="s">
        <v>70</v>
      </c>
      <c r="AN1" s="532" t="s">
        <v>85</v>
      </c>
      <c r="AO1" s="807" t="s">
        <v>86</v>
      </c>
      <c r="AP1" s="808"/>
      <c r="AQ1" s="532" t="s">
        <v>60</v>
      </c>
      <c r="AR1" s="558" t="s">
        <v>87</v>
      </c>
      <c r="AS1" s="553" t="s">
        <v>88</v>
      </c>
      <c r="AT1" s="553" t="s">
        <v>89</v>
      </c>
      <c r="AU1" s="553" t="s">
        <v>56</v>
      </c>
      <c r="AV1" s="553" t="s">
        <v>917</v>
      </c>
      <c r="AW1" s="553" t="s">
        <v>918</v>
      </c>
      <c r="AX1" s="558"/>
    </row>
    <row r="2" spans="1:50" s="3" customFormat="1" ht="12.75" customHeight="1" x14ac:dyDescent="0.25">
      <c r="A2" s="813"/>
      <c r="B2" s="815"/>
      <c r="C2" s="815"/>
      <c r="D2" s="815"/>
      <c r="E2" s="815"/>
      <c r="F2" s="815"/>
      <c r="G2" s="800"/>
      <c r="H2" s="802"/>
      <c r="I2" s="800"/>
      <c r="J2" s="805"/>
      <c r="K2" s="533"/>
      <c r="L2" s="809"/>
      <c r="M2" s="810"/>
      <c r="N2" s="533"/>
      <c r="O2" s="533"/>
      <c r="P2" s="671"/>
      <c r="Q2" s="809"/>
      <c r="R2" s="810"/>
      <c r="S2" s="809"/>
      <c r="T2" s="810"/>
      <c r="U2" s="533"/>
      <c r="V2" s="533"/>
      <c r="W2" s="533"/>
      <c r="X2" s="533"/>
      <c r="Y2" s="809"/>
      <c r="Z2" s="810"/>
      <c r="AA2" s="533"/>
      <c r="AB2" s="809"/>
      <c r="AC2" s="810"/>
      <c r="AD2" s="533"/>
      <c r="AE2" s="809"/>
      <c r="AF2" s="810"/>
      <c r="AG2" s="533"/>
      <c r="AH2" s="809"/>
      <c r="AI2" s="810"/>
      <c r="AJ2" s="533"/>
      <c r="AK2" s="533"/>
      <c r="AL2" s="533"/>
      <c r="AM2" s="533"/>
      <c r="AN2" s="533"/>
      <c r="AO2" s="809"/>
      <c r="AP2" s="810"/>
      <c r="AQ2" s="533"/>
      <c r="AR2" s="559"/>
      <c r="AS2" s="560"/>
      <c r="AT2" s="560"/>
      <c r="AU2" s="553"/>
      <c r="AV2" s="553"/>
      <c r="AW2" s="553"/>
      <c r="AX2" s="558"/>
    </row>
    <row r="3" spans="1:50" s="3" customFormat="1" ht="12.75" customHeight="1" x14ac:dyDescent="0.25">
      <c r="A3" s="813"/>
      <c r="B3" s="815" t="s">
        <v>30</v>
      </c>
      <c r="C3" s="815" t="s">
        <v>31</v>
      </c>
      <c r="D3" s="815" t="s">
        <v>90</v>
      </c>
      <c r="E3" s="815" t="s">
        <v>32</v>
      </c>
      <c r="F3" s="815" t="s">
        <v>33</v>
      </c>
      <c r="G3" s="816" t="s">
        <v>34</v>
      </c>
      <c r="H3" s="802" t="s">
        <v>35</v>
      </c>
      <c r="I3" s="800" t="s">
        <v>36</v>
      </c>
      <c r="J3" s="805" t="s">
        <v>37</v>
      </c>
      <c r="K3" s="534">
        <v>45305</v>
      </c>
      <c r="L3" s="811">
        <v>45340</v>
      </c>
      <c r="M3" s="812"/>
      <c r="N3" s="531">
        <v>45346</v>
      </c>
      <c r="O3" s="531">
        <v>45347</v>
      </c>
      <c r="P3" s="672">
        <v>45348</v>
      </c>
      <c r="Q3" s="811">
        <v>45361</v>
      </c>
      <c r="R3" s="812"/>
      <c r="S3" s="811">
        <v>45367</v>
      </c>
      <c r="T3" s="812"/>
      <c r="U3" s="531">
        <v>45368</v>
      </c>
      <c r="V3" s="531">
        <v>45383</v>
      </c>
      <c r="W3" s="531">
        <v>45388</v>
      </c>
      <c r="X3" s="531">
        <v>45395</v>
      </c>
      <c r="Y3" s="811">
        <v>45403</v>
      </c>
      <c r="Z3" s="812"/>
      <c r="AA3" s="531">
        <v>45417</v>
      </c>
      <c r="AB3" s="811">
        <v>45423</v>
      </c>
      <c r="AC3" s="812"/>
      <c r="AD3" s="531">
        <v>45459</v>
      </c>
      <c r="AE3" s="811">
        <v>45473</v>
      </c>
      <c r="AF3" s="812"/>
      <c r="AG3" s="531">
        <v>45480</v>
      </c>
      <c r="AH3" s="811">
        <v>45494</v>
      </c>
      <c r="AI3" s="812"/>
      <c r="AJ3" s="531">
        <v>45515</v>
      </c>
      <c r="AK3" s="531">
        <v>45536</v>
      </c>
      <c r="AL3" s="531">
        <v>45542</v>
      </c>
      <c r="AM3" s="531">
        <v>45550</v>
      </c>
      <c r="AN3" s="531">
        <v>45563</v>
      </c>
      <c r="AO3" s="811">
        <v>45563</v>
      </c>
      <c r="AP3" s="812"/>
      <c r="AQ3" s="531">
        <v>45565</v>
      </c>
      <c r="AR3" s="557">
        <v>45575</v>
      </c>
      <c r="AS3" s="557">
        <v>45591</v>
      </c>
      <c r="AT3" s="557">
        <v>45599</v>
      </c>
      <c r="AU3" s="817" t="s">
        <v>91</v>
      </c>
      <c r="AV3" s="817"/>
      <c r="AW3" s="817"/>
      <c r="AX3" s="553"/>
    </row>
    <row r="4" spans="1:50" s="2" customFormat="1" ht="12.75" customHeight="1" x14ac:dyDescent="0.25">
      <c r="A4" s="813"/>
      <c r="B4" s="815" t="s">
        <v>30</v>
      </c>
      <c r="C4" s="815"/>
      <c r="D4" s="815"/>
      <c r="E4" s="815"/>
      <c r="F4" s="815"/>
      <c r="G4" s="816"/>
      <c r="H4" s="802"/>
      <c r="I4" s="800"/>
      <c r="J4" s="805"/>
      <c r="K4" s="535"/>
      <c r="L4" s="807"/>
      <c r="M4" s="808"/>
      <c r="N4" s="532"/>
      <c r="O4" s="532"/>
      <c r="P4" s="670"/>
      <c r="Q4" s="807"/>
      <c r="R4" s="808"/>
      <c r="S4" s="807"/>
      <c r="T4" s="808"/>
      <c r="U4" s="532"/>
      <c r="V4" s="532"/>
      <c r="W4" s="532"/>
      <c r="X4" s="532"/>
      <c r="Y4" s="807"/>
      <c r="Z4" s="808"/>
      <c r="AA4" s="532"/>
      <c r="AB4" s="807"/>
      <c r="AC4" s="808"/>
      <c r="AD4" s="532"/>
      <c r="AE4" s="807"/>
      <c r="AF4" s="808"/>
      <c r="AG4" s="532"/>
      <c r="AH4" s="807"/>
      <c r="AI4" s="808"/>
      <c r="AJ4" s="532"/>
      <c r="AK4" s="532"/>
      <c r="AL4" s="532"/>
      <c r="AM4" s="532"/>
      <c r="AN4" s="532"/>
      <c r="AO4" s="807"/>
      <c r="AP4" s="808"/>
      <c r="AQ4" s="532"/>
      <c r="AR4" s="555"/>
      <c r="AS4" s="555"/>
      <c r="AT4" s="555"/>
      <c r="AU4" s="555"/>
      <c r="AV4" s="555"/>
      <c r="AW4" s="555"/>
      <c r="AX4" s="561"/>
    </row>
    <row r="5" spans="1:50" s="2" customFormat="1" ht="16.2" thickBot="1" x14ac:dyDescent="0.3">
      <c r="A5" s="813"/>
      <c r="B5" s="93"/>
      <c r="C5" s="93"/>
      <c r="D5" s="93"/>
      <c r="E5" s="93"/>
      <c r="F5" s="332"/>
      <c r="G5" s="331"/>
      <c r="H5" s="112" t="s">
        <v>38</v>
      </c>
      <c r="I5" s="113" t="s">
        <v>36</v>
      </c>
      <c r="J5" s="114" t="s">
        <v>39</v>
      </c>
      <c r="K5" s="578" t="s">
        <v>532</v>
      </c>
      <c r="L5" s="614" t="s">
        <v>779</v>
      </c>
      <c r="M5" s="339" t="s">
        <v>532</v>
      </c>
      <c r="N5" s="339" t="s">
        <v>532</v>
      </c>
      <c r="O5" s="339" t="s">
        <v>532</v>
      </c>
      <c r="P5" s="339" t="s">
        <v>532</v>
      </c>
      <c r="Q5" s="339" t="s">
        <v>779</v>
      </c>
      <c r="R5" s="339" t="s">
        <v>780</v>
      </c>
      <c r="S5" s="339" t="s">
        <v>779</v>
      </c>
      <c r="T5" s="339" t="s">
        <v>532</v>
      </c>
      <c r="U5" s="339" t="s">
        <v>532</v>
      </c>
      <c r="V5" s="339" t="s">
        <v>532</v>
      </c>
      <c r="W5" s="339" t="s">
        <v>532</v>
      </c>
      <c r="X5" s="339" t="s">
        <v>532</v>
      </c>
      <c r="Y5" s="339" t="s">
        <v>779</v>
      </c>
      <c r="Z5" s="339" t="s">
        <v>780</v>
      </c>
      <c r="AA5" s="339" t="s">
        <v>532</v>
      </c>
      <c r="AB5" s="339" t="s">
        <v>779</v>
      </c>
      <c r="AC5" s="339" t="s">
        <v>532</v>
      </c>
      <c r="AD5" s="339" t="s">
        <v>532</v>
      </c>
      <c r="AE5" s="339" t="s">
        <v>532</v>
      </c>
      <c r="AF5" s="339" t="s">
        <v>780</v>
      </c>
      <c r="AG5" s="339" t="s">
        <v>532</v>
      </c>
      <c r="AH5" s="339" t="s">
        <v>779</v>
      </c>
      <c r="AI5" s="339" t="s">
        <v>780</v>
      </c>
      <c r="AJ5" s="339" t="s">
        <v>532</v>
      </c>
      <c r="AK5" s="339" t="s">
        <v>532</v>
      </c>
      <c r="AL5" s="339" t="s">
        <v>532</v>
      </c>
      <c r="AM5" s="339" t="s">
        <v>532</v>
      </c>
      <c r="AN5" s="339" t="s">
        <v>532</v>
      </c>
      <c r="AO5" s="339" t="s">
        <v>532</v>
      </c>
      <c r="AP5" s="339" t="s">
        <v>780</v>
      </c>
      <c r="AQ5" s="339" t="s">
        <v>532</v>
      </c>
      <c r="AR5" s="339" t="s">
        <v>532</v>
      </c>
      <c r="AS5" s="339" t="s">
        <v>532</v>
      </c>
      <c r="AT5" s="339" t="s">
        <v>532</v>
      </c>
      <c r="AU5" s="339" t="s">
        <v>532</v>
      </c>
      <c r="AV5" s="339" t="s">
        <v>532</v>
      </c>
      <c r="AW5" s="614" t="s">
        <v>532</v>
      </c>
      <c r="AX5" s="561"/>
    </row>
    <row r="6" spans="1:50" s="3" customFormat="1" x14ac:dyDescent="0.25">
      <c r="A6" s="813"/>
      <c r="B6" s="707" t="s">
        <v>192</v>
      </c>
      <c r="C6" s="708" t="s">
        <v>193</v>
      </c>
      <c r="D6" s="708"/>
      <c r="E6" s="708" t="s">
        <v>115</v>
      </c>
      <c r="F6" s="709">
        <v>45374</v>
      </c>
      <c r="G6" s="722">
        <v>14</v>
      </c>
      <c r="H6" s="725">
        <f t="shared" ref="H6:H32" si="0">COUNTIF(K6:AW6,"&gt;0")</f>
        <v>7</v>
      </c>
      <c r="I6" s="718">
        <f t="shared" ref="I6:I32" si="1">SUM(K6:AW6)</f>
        <v>63</v>
      </c>
      <c r="J6" s="729">
        <f t="shared" ref="J6:J32" si="2">RANK(I6,$I$6:$I$67)</f>
        <v>1</v>
      </c>
      <c r="K6" s="567">
        <f>_xlfn.IFNA(VLOOKUP(CONCATENATE($K$5,$B6,$C6),'ESP1'!$A$6:$M$500,13,FALSE),0)</f>
        <v>0</v>
      </c>
      <c r="L6" s="567">
        <f>_xlfn.IFNA(VLOOKUP(CONCATENATE($L$5,$B6,$C6),CAPE!$A$6:$M$500,13,FALSE),0)</f>
        <v>0</v>
      </c>
      <c r="M6" s="567">
        <f>_xlfn.IFNA(VLOOKUP(CONCATENATE($M$5,$B6,$C6),[1]CAPE!$A$6:$M$500,13,FALSE),0)</f>
        <v>0</v>
      </c>
      <c r="N6" s="567">
        <f>_xlfn.IFNA(VLOOKUP(CONCATENATE($N$5,$B6,$C6),'SER1'!$A$6:$M$500,13,FALSE),0)</f>
        <v>7</v>
      </c>
      <c r="O6" s="567">
        <f>_xlfn.IFNA(VLOOKUP(CONCATENATE($O$5,$B6,$C6),'MUR1'!$A$6:$M$500,13,FALSE),0)</f>
        <v>0</v>
      </c>
      <c r="P6" s="567">
        <f>_xlfn.IFNA(VLOOKUP(CONCATENATE($P$5,$B6,$C6),BAL!$A$6:$M$500,13,FALSE),0)</f>
        <v>0</v>
      </c>
      <c r="Q6" s="567">
        <f>_xlfn.IFNA(VLOOKUP(CONCATENATE($Q$5,$B6,$C6),'OG1'!$A$6:$M$500,13,FALSE),0)</f>
        <v>0</v>
      </c>
      <c r="R6" s="567">
        <f>_xlfn.IFNA(VLOOKUP(CONCATENATE($R$5,$B6,$C6),'OG1'!$A$6:$M$500,13,FALSE),0)</f>
        <v>0</v>
      </c>
      <c r="S6" s="567">
        <f>_xlfn.IFNA(VLOOKUP(CONCATENATE($S$5,$B6,$C6),'DRY1'!$A$6:$M$500,13,FALSE),0)</f>
        <v>0</v>
      </c>
      <c r="T6" s="567">
        <f>_xlfn.IFNA(VLOOKUP(CONCATENATE($T$5,$B6,$C6),'DRY1'!$A$6:$M$500,13,FALSE),0)</f>
        <v>0</v>
      </c>
      <c r="U6" s="567">
        <f>_xlfn.IFNA(VLOOKUP(CONCATENATE($U$5,$B6,$C6),'HOR1'!$A$6:$M$300,13,FALSE),0)</f>
        <v>0</v>
      </c>
      <c r="V6" s="567">
        <f>_xlfn.IFNA(VLOOKUP(CONCATENATE($V$5,$B6,$C6),'SER2'!$A$6:$M$534,13,FALSE),0)</f>
        <v>6</v>
      </c>
      <c r="W6" s="567">
        <f>_xlfn.IFNA(VLOOKUP(CONCATENATE($W$5,$B6,$C6),'DAR1'!$A$6:$M$500,13,FALSE),0)</f>
        <v>7</v>
      </c>
      <c r="X6" s="567">
        <f>_xlfn.IFNA(VLOOKUP(CONCATENATE($X$5,$B6,$C6),BEV!$A$6:$M$500,13,FALSE),0)</f>
        <v>0</v>
      </c>
      <c r="Y6" s="567">
        <f>_xlfn.IFNA(VLOOKUP(CONCATENATE($Y$5,$B6,$C6),'OG2'!$A$6:$M$500,13,FALSE),0)</f>
        <v>0</v>
      </c>
      <c r="Z6" s="567">
        <f>_xlfn.IFNA(VLOOKUP(CONCATENATE($Z$5,$B6,$C6),'OG2'!$A$6:$M$500,13,FALSE),0)</f>
        <v>0</v>
      </c>
      <c r="AA6" s="567">
        <f>_xlfn.IFNA(VLOOKUP(CONCATENATE($AA$5,$B6,$C6),'LOG1'!$A$6:$M$500,13,FALSE),0)</f>
        <v>0</v>
      </c>
      <c r="AB6" s="567">
        <f>_xlfn.IFNA(VLOOKUP(CONCATENATE($AB$5,$B6,$C6),'DRY2'!$A$6:$M$500,13,FALSE),0)</f>
        <v>0</v>
      </c>
      <c r="AC6" s="567">
        <f>_xlfn.IFNA(VLOOKUP(CONCATENATE($AC$5,$B6,$C6),'DRY2'!$A$6:$M$500,13,FALSE),0)</f>
        <v>0</v>
      </c>
      <c r="AD6" s="567">
        <f>_xlfn.IFNA(VLOOKUP(CONCATENATE($AD$5,$B6,$C6),'CAP2'!$A$6:$M$500,13,FALSE),0)</f>
        <v>0</v>
      </c>
      <c r="AE6" s="567">
        <f>_xlfn.IFNA(VLOOKUP(CONCATENATE($AE$5,$B6,$C6),'ESP2'!$A$6:$M$500,13,FALSE),0)</f>
        <v>0</v>
      </c>
      <c r="AF6" s="567">
        <f>_xlfn.IFNA(VLOOKUP(CONCATENATE($AF$5,$B6,$C6),'ESP2'!$A$6:$M$500,13,FALSE),0)</f>
        <v>0</v>
      </c>
      <c r="AG6" s="567">
        <f>_xlfn.IFNA(VLOOKUP(CONCATENATE($AG$5,$B6,$C6),MR!$A$6:$M$468,13,FALSE),0)</f>
        <v>0</v>
      </c>
      <c r="AH6" s="567">
        <f>_xlfn.IFNA(VLOOKUP(CONCATENATE($AH$5,$B6,$C6),'OG3'!$A$6:$M$500,13,FALSE),0)</f>
        <v>0</v>
      </c>
      <c r="AI6" s="567">
        <f>_xlfn.IFNA(VLOOKUP(CONCATENATE($AI$5,$B6,$C6),'OG3'!$A$6:$M$500,13,FALSE),0)</f>
        <v>0</v>
      </c>
      <c r="AJ6" s="567">
        <f>_xlfn.IFNA(VLOOKUP(CONCATENATE($AJ$5,$B6,$C6),WEST!$A$6:$M$500,13,FALSE),0)</f>
        <v>0</v>
      </c>
      <c r="AK6" s="567">
        <f>_xlfn.IFNA(VLOOKUP(CONCATENATE($AK$5,$B6,$C6),'SER3'!$A$6:$M$500,13,FALSE),0)</f>
        <v>0</v>
      </c>
      <c r="AL6" s="567">
        <f>_xlfn.IFNA(VLOOKUP(CONCATENATE($AL$5,$B6,$C6),[4]DARD2!$A$6:$M$500,13,FALSE),0)</f>
        <v>0</v>
      </c>
      <c r="AM6" s="567">
        <f>_xlfn.IFNA(VLOOKUP(CONCATENATE($AM$5,$B6,$C6),'MUR2'!$A$6:$M$500,13,FALSE),0)</f>
        <v>0</v>
      </c>
      <c r="AN6" s="567">
        <f>_xlfn.IFNA(VLOOKUP(CONCATENATE($AN$5,$B6,$C6),RAS!$A$7:$M$501,13,FALSE),0)</f>
        <v>0</v>
      </c>
      <c r="AO6" s="567">
        <f>_xlfn.IFNA(VLOOKUP(CONCATENATE($AO$5,$B6,$C6),'ESP3'!$A$6:$M$500,13,FALSE),0)</f>
        <v>0</v>
      </c>
      <c r="AP6" s="567">
        <f>_xlfn.IFNA(VLOOKUP(CONCATENATE($AP$5,$B6,$C6),'ESP3'!$A$6:$M$500,13,FALSE),0)</f>
        <v>0</v>
      </c>
      <c r="AQ6" s="567">
        <f>_xlfn.IFNA(VLOOKUP(CONCATENATE($AQ$5,$B6,$C6),FEST!$A$6:$M$500,13,FALSE),0)</f>
        <v>0</v>
      </c>
      <c r="AR6" s="567">
        <f>_xlfn.IFNA(VLOOKUP(CONCATENATE($AR$5,$B6,$C6),'HOR2'!$A$6:$M$200,13,FALSE),0)</f>
        <v>7</v>
      </c>
      <c r="AS6" s="567">
        <f>_xlfn.IFNA(VLOOKUP(CONCATENATE($AS$5,$B6,$C6),GIDG!$A$6:$M$200,13,FALSE),0)</f>
        <v>0</v>
      </c>
      <c r="AT6" s="567">
        <f>_xlfn.IFNA(VLOOKUP(CONCATENATE($AT$5,$B6,$C6),[7]cap3!$A$6:$M$500,13,FALSE),0)</f>
        <v>0</v>
      </c>
      <c r="AU6" s="567">
        <f>_xlfn.IFNA(VLOOKUP(CONCATENATE($AU$5,$B6,$C6),SCSAT!$A$6:$M$528,13,FALSE),0)</f>
        <v>12</v>
      </c>
      <c r="AV6" s="567">
        <f>_xlfn.IFNA(VLOOKUP(CONCATENATE($AV$5,$B6,$C6),SCSAT!$A$6:$M$528,13,FALSE),0)</f>
        <v>12</v>
      </c>
      <c r="AW6" s="567">
        <f>_xlfn.IFNA(VLOOKUP(CONCATENATE($AW$5,$B6,$C6),SCSUN!$A$6:$M$500,13,FALSE),0)</f>
        <v>12</v>
      </c>
      <c r="AX6" s="553"/>
    </row>
    <row r="7" spans="1:50" s="3" customFormat="1" x14ac:dyDescent="0.25">
      <c r="A7" s="813"/>
      <c r="B7" s="713" t="s">
        <v>281</v>
      </c>
      <c r="C7" s="714" t="s">
        <v>282</v>
      </c>
      <c r="D7" s="714"/>
      <c r="E7" s="714" t="s">
        <v>1441</v>
      </c>
      <c r="F7" s="715">
        <v>45466</v>
      </c>
      <c r="G7" s="724">
        <v>14</v>
      </c>
      <c r="H7" s="717">
        <f t="shared" si="0"/>
        <v>7</v>
      </c>
      <c r="I7" s="718">
        <f t="shared" si="1"/>
        <v>43</v>
      </c>
      <c r="J7" s="726">
        <f t="shared" si="2"/>
        <v>2</v>
      </c>
      <c r="K7" s="567">
        <f>_xlfn.IFNA(VLOOKUP(CONCATENATE($K$5,$B7,$C7),'ESP1'!$A$6:$M$500,13,FALSE),0)</f>
        <v>0</v>
      </c>
      <c r="L7" s="567">
        <f>_xlfn.IFNA(VLOOKUP(CONCATENATE($L$5,$B7,$C7),CAPE!$A$6:$M$500,13,FALSE),0)</f>
        <v>0</v>
      </c>
      <c r="M7" s="567">
        <f>_xlfn.IFNA(VLOOKUP(CONCATENATE($M$5,$B7,$C7),[1]CAPE!$A$6:$M$500,13,FALSE),0)</f>
        <v>0</v>
      </c>
      <c r="N7" s="567">
        <f>_xlfn.IFNA(VLOOKUP(CONCATENATE($N$5,$B7,$C7),'SER1'!$A$6:$M$500,13,FALSE),0)</f>
        <v>1</v>
      </c>
      <c r="O7" s="567">
        <f>_xlfn.IFNA(VLOOKUP(CONCATENATE($O$5,$B7,$C7),'MUR1'!$A$6:$M$500,13,FALSE),0)</f>
        <v>0</v>
      </c>
      <c r="P7" s="567">
        <f>_xlfn.IFNA(VLOOKUP(CONCATENATE($P$5,$B7,$C7),BAL!$A$6:$M$500,13,FALSE),0)</f>
        <v>0</v>
      </c>
      <c r="Q7" s="567">
        <f>_xlfn.IFNA(VLOOKUP(CONCATENATE($Q$5,$B7,$C7),'OG1'!$A$6:$M$500,13,FALSE),0)</f>
        <v>0</v>
      </c>
      <c r="R7" s="567">
        <f>_xlfn.IFNA(VLOOKUP(CONCATENATE($R$5,$B7,$C7),'OG1'!$A$6:$M$500,13,FALSE),0)</f>
        <v>0</v>
      </c>
      <c r="S7" s="567">
        <f>_xlfn.IFNA(VLOOKUP(CONCATENATE($S$5,$B7,$C7),'DRY1'!$A$6:$M$500,13,FALSE),0)</f>
        <v>0</v>
      </c>
      <c r="T7" s="567">
        <f>_xlfn.IFNA(VLOOKUP(CONCATENATE($T$5,$B7,$C7),'DRY1'!$A$6:$M$500,13,FALSE),0)</f>
        <v>0</v>
      </c>
      <c r="U7" s="567">
        <f>_xlfn.IFNA(VLOOKUP(CONCATENATE($U$5,$B7,$C7),'HOR1'!$A$6:$M$300,13,FALSE),0)</f>
        <v>6</v>
      </c>
      <c r="V7" s="567">
        <f>_xlfn.IFNA(VLOOKUP(CONCATENATE($V$5,$B7,$C7),'SER2'!$A$6:$M$534,13,FALSE),0)</f>
        <v>1</v>
      </c>
      <c r="W7" s="567">
        <f>_xlfn.IFNA(VLOOKUP(CONCATENATE($W$5,$B7,$C7),'DAR1'!$A$6:$M$500,13,FALSE),0)</f>
        <v>0</v>
      </c>
      <c r="X7" s="567">
        <f>_xlfn.IFNA(VLOOKUP(CONCATENATE($X$5,$B7,$C7),BEV!$A$6:$M$500,13,FALSE),0)</f>
        <v>0</v>
      </c>
      <c r="Y7" s="567">
        <f>_xlfn.IFNA(VLOOKUP(CONCATENATE($Y$5,$B7,$C7),'OG2'!$A$6:$M$500,13,FALSE),0)</f>
        <v>0</v>
      </c>
      <c r="Z7" s="567">
        <f>_xlfn.IFNA(VLOOKUP(CONCATENATE($Z$5,$B7,$C7),'OG2'!$A$6:$M$500,13,FALSE),0)</f>
        <v>0</v>
      </c>
      <c r="AA7" s="567">
        <f>_xlfn.IFNA(VLOOKUP(CONCATENATE($AA$5,$B7,$C7),'LOG1'!$A$6:$M$500,13,FALSE),0)</f>
        <v>0</v>
      </c>
      <c r="AB7" s="567">
        <f>_xlfn.IFNA(VLOOKUP(CONCATENATE($AB$5,$B7,$C7),'DRY2'!$A$6:$M$500,13,FALSE),0)</f>
        <v>0</v>
      </c>
      <c r="AC7" s="567">
        <f>_xlfn.IFNA(VLOOKUP(CONCATENATE($AC$5,$B7,$C7),'DRY2'!$A$6:$M$500,13,FALSE),0)</f>
        <v>0</v>
      </c>
      <c r="AD7" s="567">
        <f>_xlfn.IFNA(VLOOKUP(CONCATENATE($AD$5,$B7,$C7),'CAP2'!$A$6:$M$500,13,FALSE),0)</f>
        <v>0</v>
      </c>
      <c r="AE7" s="567">
        <f>_xlfn.IFNA(VLOOKUP(CONCATENATE($AE$5,$B7,$C7),'ESP2'!$A$6:$M$500,13,FALSE),0)</f>
        <v>0</v>
      </c>
      <c r="AF7" s="567">
        <f>_xlfn.IFNA(VLOOKUP(CONCATENATE($AF$5,$B7,$C7),'ESP2'!$A$6:$M$500,13,FALSE),0)</f>
        <v>0</v>
      </c>
      <c r="AG7" s="567">
        <f>_xlfn.IFNA(VLOOKUP(CONCATENATE($AG$5,$B7,$C7),MR!$A$6:$M$468,13,FALSE),0)</f>
        <v>0</v>
      </c>
      <c r="AH7" s="567">
        <f>_xlfn.IFNA(VLOOKUP(CONCATENATE($AH$5,$B7,$C7),'OG3'!$A$6:$M$500,13,FALSE),0)</f>
        <v>0</v>
      </c>
      <c r="AI7" s="567">
        <f>_xlfn.IFNA(VLOOKUP(CONCATENATE($AI$5,$B7,$C7),'OG3'!$A$6:$M$500,13,FALSE),0)</f>
        <v>0</v>
      </c>
      <c r="AJ7" s="567">
        <f>_xlfn.IFNA(VLOOKUP(CONCATENATE($AJ$5,$B7,$C7),WEST!$A$6:$M$500,13,FALSE),0)</f>
        <v>0</v>
      </c>
      <c r="AK7" s="567">
        <f>_xlfn.IFNA(VLOOKUP(CONCATENATE($AK$5,$B7,$C7),'SER3'!$A$6:$M$500,13,FALSE),0)</f>
        <v>0</v>
      </c>
      <c r="AL7" s="567">
        <f>_xlfn.IFNA(VLOOKUP(CONCATENATE($AL$5,$B7,$C7),[4]DARD2!$A$6:$M$500,13,FALSE),0)</f>
        <v>0</v>
      </c>
      <c r="AM7" s="567">
        <f>_xlfn.IFNA(VLOOKUP(CONCATENATE($AM$5,$B7,$C7),'MUR2'!$A$6:$M$500,13,FALSE),0)</f>
        <v>0</v>
      </c>
      <c r="AN7" s="567">
        <f>_xlfn.IFNA(VLOOKUP(CONCATENATE($AN$5,$B7,$C7),RAS!$A$7:$M$501,13,FALSE),0)</f>
        <v>0</v>
      </c>
      <c r="AO7" s="567">
        <f>_xlfn.IFNA(VLOOKUP(CONCATENATE($AO$5,$B7,$C7),'ESP3'!$A$6:$M$500,13,FALSE),0)</f>
        <v>0</v>
      </c>
      <c r="AP7" s="567">
        <f>_xlfn.IFNA(VLOOKUP(CONCATENATE($AP$5,$B7,$C7),'ESP3'!$A$6:$M$500,13,FALSE),0)</f>
        <v>0</v>
      </c>
      <c r="AQ7" s="567">
        <f>_xlfn.IFNA(VLOOKUP(CONCATENATE($AQ$5,$B7,$C7),FEST!$A$6:$M$500,13,FALSE),0)</f>
        <v>0</v>
      </c>
      <c r="AR7" s="567">
        <f>_xlfn.IFNA(VLOOKUP(CONCATENATE($AR$5,$B7,$C7),'HOR2'!$A$6:$M$200,13,FALSE),0)</f>
        <v>7</v>
      </c>
      <c r="AS7" s="567">
        <f>_xlfn.IFNA(VLOOKUP(CONCATENATE($AS$5,$B7,$C7),GIDG!$A$6:$M$200,13,FALSE),0)</f>
        <v>0</v>
      </c>
      <c r="AT7" s="567">
        <f>_xlfn.IFNA(VLOOKUP(CONCATENATE($AT$5,$B7,$C7),[7]cap3!$A$6:$M$500,13,FALSE),0)</f>
        <v>0</v>
      </c>
      <c r="AU7" s="567">
        <f>_xlfn.IFNA(VLOOKUP(CONCATENATE($AU$5,$B7,$C7),SC!$A$6:$M$500,13,FALSE),0)</f>
        <v>12</v>
      </c>
      <c r="AV7" s="567">
        <f>_xlfn.IFNA(VLOOKUP(CONCATENATE($AV$5,$B7,$C7),SCSAT!$A$6:$M$528,13,FALSE),0)</f>
        <v>14</v>
      </c>
      <c r="AW7" s="567">
        <f>_xlfn.IFNA(VLOOKUP(CONCATENATE($AW$5,$B7,$C7),SCSUN!$A$6:$M$500,13,FALSE),0)</f>
        <v>2</v>
      </c>
      <c r="AX7" s="553"/>
    </row>
    <row r="8" spans="1:50" s="3" customFormat="1" x14ac:dyDescent="0.25">
      <c r="A8" s="813"/>
      <c r="B8" s="713" t="s">
        <v>209</v>
      </c>
      <c r="C8" s="720" t="s">
        <v>210</v>
      </c>
      <c r="D8" s="720"/>
      <c r="E8" s="720" t="s">
        <v>115</v>
      </c>
      <c r="F8" s="721">
        <v>45425</v>
      </c>
      <c r="G8" s="726">
        <v>13</v>
      </c>
      <c r="H8" s="717">
        <f t="shared" si="0"/>
        <v>6</v>
      </c>
      <c r="I8" s="718">
        <f t="shared" si="1"/>
        <v>37</v>
      </c>
      <c r="J8" s="726">
        <f t="shared" si="2"/>
        <v>3</v>
      </c>
      <c r="K8" s="567">
        <f>_xlfn.IFNA(VLOOKUP(CONCATENATE($K$5,$B8,$C8),'ESP1'!$A$6:$M$500,13,FALSE),0)</f>
        <v>0</v>
      </c>
      <c r="L8" s="567">
        <f>_xlfn.IFNA(VLOOKUP(CONCATENATE($L$5,$B8,$C8),CAPE!$A$6:$M$500,13,FALSE),0)</f>
        <v>0</v>
      </c>
      <c r="M8" s="567">
        <f>_xlfn.IFNA(VLOOKUP(CONCATENATE($M$5,$B8,$C8),[1]CAPE!$A$6:$M$500,13,FALSE),0)</f>
        <v>0</v>
      </c>
      <c r="N8" s="567">
        <f>_xlfn.IFNA(VLOOKUP(CONCATENATE($N$5,$B8,$C8),'SER1'!$A$6:$M$500,13,FALSE),0)</f>
        <v>6</v>
      </c>
      <c r="O8" s="567">
        <f>_xlfn.IFNA(VLOOKUP(CONCATENATE($O$5,$B8,$C8),'MUR1'!$A$6:$M$500,13,FALSE),0)</f>
        <v>5</v>
      </c>
      <c r="P8" s="567">
        <f>_xlfn.IFNA(VLOOKUP(CONCATENATE($P$5,$B8,$C8),BAL!$A$6:$M$500,13,FALSE),0)</f>
        <v>0</v>
      </c>
      <c r="Q8" s="567">
        <f>_xlfn.IFNA(VLOOKUP(CONCATENATE($Q$5,$B8,$C8),'OG1'!$A$6:$M$500,13,FALSE),0)</f>
        <v>6</v>
      </c>
      <c r="R8" s="567">
        <f>_xlfn.IFNA(VLOOKUP(CONCATENATE($R$5,$B8,$C8),'OG1'!$A$6:$M$500,13,FALSE),0)</f>
        <v>0</v>
      </c>
      <c r="S8" s="567">
        <f>_xlfn.IFNA(VLOOKUP(CONCATENATE($S$5,$B8,$C8),'DRY1'!$A$6:$M$500,13,FALSE),0)</f>
        <v>0</v>
      </c>
      <c r="T8" s="567">
        <f>_xlfn.IFNA(VLOOKUP(CONCATENATE($T$5,$B8,$C8),'DRY1'!$A$6:$M$500,13,FALSE),0)</f>
        <v>0</v>
      </c>
      <c r="U8" s="567">
        <f>_xlfn.IFNA(VLOOKUP(CONCATENATE($U$5,$B8,$C8),'HOR1'!$A$6:$M$300,13,FALSE),0)</f>
        <v>0</v>
      </c>
      <c r="V8" s="567">
        <f>_xlfn.IFNA(VLOOKUP(CONCATENATE($V$5,$B8,$C8),'SER2'!$A$6:$M$534,13,FALSE),0)</f>
        <v>6</v>
      </c>
      <c r="W8" s="567">
        <f>_xlfn.IFNA(VLOOKUP(CONCATENATE($W$5,$B8,$C8),'DAR1'!$A$6:$M$500,13,FALSE),0)</f>
        <v>0</v>
      </c>
      <c r="X8" s="567">
        <f>_xlfn.IFNA(VLOOKUP(CONCATENATE($X$5,$B8,$C8),BEV!$A$6:$M$500,13,FALSE),0)</f>
        <v>0</v>
      </c>
      <c r="Y8" s="567">
        <f>_xlfn.IFNA(VLOOKUP(CONCATENATE($Y$5,$B8,$C8),'OG2'!$A$6:$M$500,13,FALSE),0)</f>
        <v>0</v>
      </c>
      <c r="Z8" s="567">
        <f>_xlfn.IFNA(VLOOKUP(CONCATENATE($Z$5,$B8,$C8),'OG2'!$A$6:$M$500,13,FALSE),0)</f>
        <v>0</v>
      </c>
      <c r="AA8" s="567">
        <f>_xlfn.IFNA(VLOOKUP(CONCATENATE($AA$5,$B8,$C8),'LOG1'!$A$6:$M$500,13,FALSE),0)</f>
        <v>0</v>
      </c>
      <c r="AB8" s="567">
        <f>_xlfn.IFNA(VLOOKUP(CONCATENATE($AB$5,$B8,$C8),'DRY2'!$A$6:$M$500,13,FALSE),0)</f>
        <v>0</v>
      </c>
      <c r="AC8" s="567">
        <f>_xlfn.IFNA(VLOOKUP(CONCATENATE($AC$5,$B8,$C8),'DRY2'!$A$6:$M$500,13,FALSE),0)</f>
        <v>0</v>
      </c>
      <c r="AD8" s="567">
        <f>_xlfn.IFNA(VLOOKUP(CONCATENATE($AD$5,$B8,$C8),'CAP2'!$A$6:$M$500,13,FALSE),0)</f>
        <v>0</v>
      </c>
      <c r="AE8" s="567">
        <f>_xlfn.IFNA(VLOOKUP(CONCATENATE($AE$5,$B8,$C8),'ESP2'!$A$6:$M$500,13,FALSE),0)</f>
        <v>0</v>
      </c>
      <c r="AF8" s="567">
        <f>_xlfn.IFNA(VLOOKUP(CONCATENATE($AF$5,$B8,$C8),'ESP2'!$A$6:$M$500,13,FALSE),0)</f>
        <v>0</v>
      </c>
      <c r="AG8" s="567">
        <f>_xlfn.IFNA(VLOOKUP(CONCATENATE($AG$5,$B8,$C8),MR!$A$6:$M$468,13,FALSE),0)</f>
        <v>0</v>
      </c>
      <c r="AH8" s="567">
        <f>_xlfn.IFNA(VLOOKUP(CONCATENATE($AH$5,$B8,$C8),'OG3'!$A$6:$M$500,13,FALSE),0)</f>
        <v>0</v>
      </c>
      <c r="AI8" s="567">
        <f>_xlfn.IFNA(VLOOKUP(CONCATENATE($AI$5,$B8,$C8),'OG3'!$A$6:$M$500,13,FALSE),0)</f>
        <v>0</v>
      </c>
      <c r="AJ8" s="567">
        <f>_xlfn.IFNA(VLOOKUP(CONCATENATE($AJ$5,$B8,$C8),WEST!$A$6:$M$500,13,FALSE),0)</f>
        <v>0</v>
      </c>
      <c r="AK8" s="567">
        <f>_xlfn.IFNA(VLOOKUP(CONCATENATE($AK$5,$B8,$C8),'SER3'!$A$6:$M$500,13,FALSE),0)</f>
        <v>0</v>
      </c>
      <c r="AL8" s="567">
        <f>_xlfn.IFNA(VLOOKUP(CONCATENATE($AL$5,$B8,$C8),[4]DARD2!$A$6:$M$500,13,FALSE),0)</f>
        <v>0</v>
      </c>
      <c r="AM8" s="567">
        <f>_xlfn.IFNA(VLOOKUP(CONCATENATE($AM$5,$B8,$C8),'MUR2'!$A$6:$M$500,13,FALSE),0)</f>
        <v>0</v>
      </c>
      <c r="AN8" s="567">
        <f>_xlfn.IFNA(VLOOKUP(CONCATENATE($AN$5,$B8,$C8),RAS!$A$7:$M$501,13,FALSE),0)</f>
        <v>0</v>
      </c>
      <c r="AO8" s="567">
        <f>_xlfn.IFNA(VLOOKUP(CONCATENATE($AO$5,$B8,$C8),'ESP3'!$A$6:$M$500,13,FALSE),0)</f>
        <v>0</v>
      </c>
      <c r="AP8" s="567">
        <f>_xlfn.IFNA(VLOOKUP(CONCATENATE($AP$5,$B8,$C8),'ESP3'!$A$6:$M$500,13,FALSE),0)</f>
        <v>0</v>
      </c>
      <c r="AQ8" s="567">
        <f>_xlfn.IFNA(VLOOKUP(CONCATENATE($AQ$5,$B8,$C8),FEST!$A$6:$M$500,13,FALSE),0)</f>
        <v>0</v>
      </c>
      <c r="AR8" s="567">
        <f>_xlfn.IFNA(VLOOKUP(CONCATENATE($AR$5,$B8,$C8),'HOR2'!$A$6:$M$200,13,FALSE),0)</f>
        <v>0</v>
      </c>
      <c r="AS8" s="567">
        <f>_xlfn.IFNA(VLOOKUP(CONCATENATE($AS$5,$B8,$C8),GIDG!$A$6:$M$200,13,FALSE),0)</f>
        <v>0</v>
      </c>
      <c r="AT8" s="567">
        <f>_xlfn.IFNA(VLOOKUP(CONCATENATE($AT$5,$B8,$C8),[7]cap3!$A$6:$M$500,13,FALSE),0)</f>
        <v>0</v>
      </c>
      <c r="AU8" s="567">
        <f>_xlfn.IFNA(VLOOKUP(CONCATENATE($AU$5,$B8,$C8),SC!$A$6:$M$500,13,FALSE),0)</f>
        <v>2</v>
      </c>
      <c r="AV8" s="567">
        <f>_xlfn.IFNA(VLOOKUP(CONCATENATE($AV$5,$B8,$C8),SCSAT!$A$6:$M$528,13,FALSE),0)</f>
        <v>12</v>
      </c>
      <c r="AW8" s="567">
        <f>_xlfn.IFNA(VLOOKUP(CONCATENATE($AW$5,$B8,$C8),SCSUN!$A$6:$M$500,13,FALSE),0)</f>
        <v>0</v>
      </c>
      <c r="AX8" s="553"/>
    </row>
    <row r="9" spans="1:50" s="3" customFormat="1" x14ac:dyDescent="0.25">
      <c r="A9" s="813"/>
      <c r="B9" s="713" t="s">
        <v>164</v>
      </c>
      <c r="C9" s="720" t="s">
        <v>165</v>
      </c>
      <c r="D9" s="720"/>
      <c r="E9" s="720" t="s">
        <v>163</v>
      </c>
      <c r="F9" s="721">
        <v>45479</v>
      </c>
      <c r="G9" s="726">
        <v>13</v>
      </c>
      <c r="H9" s="717">
        <f t="shared" si="0"/>
        <v>5</v>
      </c>
      <c r="I9" s="718">
        <f t="shared" si="1"/>
        <v>33</v>
      </c>
      <c r="J9" s="726">
        <f t="shared" si="2"/>
        <v>4</v>
      </c>
      <c r="K9" s="567">
        <f>_xlfn.IFNA(VLOOKUP(CONCATENATE($K$5,$B9,$C9),'ESP1'!$A$6:$M$500,13,FALSE),0)</f>
        <v>0</v>
      </c>
      <c r="L9" s="567">
        <f>_xlfn.IFNA(VLOOKUP(CONCATENATE($L$5,$B9,$C9),CAPE!$A$6:$M$500,13,FALSE),0)</f>
        <v>0</v>
      </c>
      <c r="M9" s="567">
        <f>_xlfn.IFNA(VLOOKUP(CONCATENATE($M$5,$B9,$C9),[1]CAPE!$A$6:$M$500,13,FALSE),0)</f>
        <v>0</v>
      </c>
      <c r="N9" s="567">
        <f>_xlfn.IFNA(VLOOKUP(CONCATENATE($N$5,$B9,$C9),'SER1'!$A$6:$M$500,13,FALSE),0)</f>
        <v>2</v>
      </c>
      <c r="O9" s="567">
        <f>_xlfn.IFNA(VLOOKUP(CONCATENATE($O$5,$B9,$C9),'MUR1'!$A$6:$M$500,13,FALSE),0)</f>
        <v>0</v>
      </c>
      <c r="P9" s="567">
        <f>_xlfn.IFNA(VLOOKUP(CONCATENATE($P$5,$B9,$C9),BAL!$A$6:$M$500,13,FALSE),0)</f>
        <v>0</v>
      </c>
      <c r="Q9" s="567">
        <f>_xlfn.IFNA(VLOOKUP(CONCATENATE($Q$5,$B9,$C9),'OG1'!$A$6:$M$500,13,FALSE),0)</f>
        <v>0</v>
      </c>
      <c r="R9" s="567">
        <f>_xlfn.IFNA(VLOOKUP(CONCATENATE($R$5,$B9,$C9),'OG1'!$A$6:$M$500,13,FALSE),0)</f>
        <v>0</v>
      </c>
      <c r="S9" s="567">
        <f>_xlfn.IFNA(VLOOKUP(CONCATENATE($S$5,$B9,$C9),'DRY1'!$A$6:$M$500,13,FALSE),0)</f>
        <v>0</v>
      </c>
      <c r="T9" s="567">
        <f>_xlfn.IFNA(VLOOKUP(CONCATENATE($T$5,$B9,$C9),'DRY1'!$A$6:$M$500,13,FALSE),0)</f>
        <v>0</v>
      </c>
      <c r="U9" s="567">
        <f>_xlfn.IFNA(VLOOKUP(CONCATENATE($U$5,$B9,$C9),'HOR1'!$A$6:$M$300,13,FALSE),0)</f>
        <v>7</v>
      </c>
      <c r="V9" s="567">
        <f>_xlfn.IFNA(VLOOKUP(CONCATENATE($V$5,$B9,$C9),'SER2'!$A$6:$M$534,13,FALSE),0)</f>
        <v>0</v>
      </c>
      <c r="W9" s="567">
        <f>_xlfn.IFNA(VLOOKUP(CONCATENATE($W$5,$B9,$C9),'DAR1'!$A$6:$M$500,13,FALSE),0)</f>
        <v>0</v>
      </c>
      <c r="X9" s="567">
        <f>_xlfn.IFNA(VLOOKUP(CONCATENATE($X$5,$B9,$C9),BEV!$A$6:$M$500,13,FALSE),0)</f>
        <v>0</v>
      </c>
      <c r="Y9" s="567">
        <f>_xlfn.IFNA(VLOOKUP(CONCATENATE($Y$5,$B9,$C9),'OG2'!$A$6:$M$500,13,FALSE),0)</f>
        <v>0</v>
      </c>
      <c r="Z9" s="567">
        <f>_xlfn.IFNA(VLOOKUP(CONCATENATE($Z$5,$B9,$C9),'OG2'!$A$6:$M$500,13,FALSE),0)</f>
        <v>0</v>
      </c>
      <c r="AA9" s="567">
        <f>_xlfn.IFNA(VLOOKUP(CONCATENATE($AA$5,$B9,$C9),'LOG1'!$A$6:$M$500,13,FALSE),0)</f>
        <v>0</v>
      </c>
      <c r="AB9" s="567">
        <f>_xlfn.IFNA(VLOOKUP(CONCATENATE($AB$5,$B9,$C9),'DRY2'!$A$6:$M$500,13,FALSE),0)</f>
        <v>0</v>
      </c>
      <c r="AC9" s="567">
        <f>_xlfn.IFNA(VLOOKUP(CONCATENATE($AC$5,$B9,$C9),'DRY2'!$A$6:$M$500,13,FALSE),0)</f>
        <v>0</v>
      </c>
      <c r="AD9" s="567">
        <f>_xlfn.IFNA(VLOOKUP(CONCATENATE($AD$5,$B9,$C9),'CAP2'!$A$6:$M$500,13,FALSE),0)</f>
        <v>0</v>
      </c>
      <c r="AE9" s="567">
        <f>_xlfn.IFNA(VLOOKUP(CONCATENATE($AE$5,$B9,$C9),'ESP2'!$A$6:$M$500,13,FALSE),0)</f>
        <v>0</v>
      </c>
      <c r="AF9" s="567">
        <f>_xlfn.IFNA(VLOOKUP(CONCATENATE($AF$5,$B9,$C9),'ESP2'!$A$6:$M$500,13,FALSE),0)</f>
        <v>0</v>
      </c>
      <c r="AG9" s="567">
        <f>_xlfn.IFNA(VLOOKUP(CONCATENATE($AG$5,$B9,$C9),MR!$A$6:$M$468,13,FALSE),0)</f>
        <v>0</v>
      </c>
      <c r="AH9" s="567">
        <f>_xlfn.IFNA(VLOOKUP(CONCATENATE($AH$5,$B9,$C9),'OG3'!$A$6:$M$500,13,FALSE),0)</f>
        <v>0</v>
      </c>
      <c r="AI9" s="567">
        <f>_xlfn.IFNA(VLOOKUP(CONCATENATE($AI$5,$B9,$C9),'OG3'!$A$6:$M$500,13,FALSE),0)</f>
        <v>0</v>
      </c>
      <c r="AJ9" s="567">
        <f>_xlfn.IFNA(VLOOKUP(CONCATENATE($AJ$5,$B9,$C9),WEST!$A$6:$M$500,13,FALSE),0)</f>
        <v>0</v>
      </c>
      <c r="AK9" s="567">
        <f>_xlfn.IFNA(VLOOKUP(CONCATENATE($AK$5,$B9,$C9),'SER3'!$A$6:$M$500,13,FALSE),0)</f>
        <v>0</v>
      </c>
      <c r="AL9" s="567">
        <f>_xlfn.IFNA(VLOOKUP(CONCATENATE($AL$5,$B9,$C9),[4]DARD2!$A$6:$M$500,13,FALSE),0)</f>
        <v>0</v>
      </c>
      <c r="AM9" s="567">
        <f>_xlfn.IFNA(VLOOKUP(CONCATENATE($AM$5,$B9,$C9),'MUR2'!$A$6:$M$500,13,FALSE),0)</f>
        <v>0</v>
      </c>
      <c r="AN9" s="567">
        <f>_xlfn.IFNA(VLOOKUP(CONCATENATE($AN$5,$B9,$C9),RAS!$A$7:$M$501,13,FALSE),0)</f>
        <v>0</v>
      </c>
      <c r="AO9" s="567">
        <f>_xlfn.IFNA(VLOOKUP(CONCATENATE($AO$5,$B9,$C9),'ESP3'!$A$6:$M$500,13,FALSE),0)</f>
        <v>0</v>
      </c>
      <c r="AP9" s="567">
        <f>_xlfn.IFNA(VLOOKUP(CONCATENATE($AP$5,$B9,$C9),'ESP3'!$A$6:$M$500,13,FALSE),0)</f>
        <v>0</v>
      </c>
      <c r="AQ9" s="567">
        <f>_xlfn.IFNA(VLOOKUP(CONCATENATE($AQ$5,$B9,$C9),FEST!$A$6:$M$500,13,FALSE),0)</f>
        <v>0</v>
      </c>
      <c r="AR9" s="567">
        <f>_xlfn.IFNA(VLOOKUP(CONCATENATE($AR$5,$B9,$C9),'HOR2'!$A$6:$M$200,13,FALSE),0)</f>
        <v>0</v>
      </c>
      <c r="AS9" s="567">
        <f>_xlfn.IFNA(VLOOKUP(CONCATENATE($AS$5,$B9,$C9),GIDG!$A$6:$M$200,13,FALSE),0)</f>
        <v>0</v>
      </c>
      <c r="AT9" s="567">
        <f>_xlfn.IFNA(VLOOKUP(CONCATENATE($AT$5,$B9,$C9),[7]cap3!$A$6:$M$500,13,FALSE),0)</f>
        <v>0</v>
      </c>
      <c r="AU9" s="567">
        <f>_xlfn.IFNA(VLOOKUP(CONCATENATE($AU$5,$B9,$C9),SC!$A$6:$M$500,13,FALSE),0)</f>
        <v>2</v>
      </c>
      <c r="AV9" s="567">
        <f>_xlfn.IFNA(VLOOKUP(CONCATENATE($AV$5,$B9,$C9),SCSAT!$A$6:$M$528,13,FALSE),0)</f>
        <v>14</v>
      </c>
      <c r="AW9" s="567">
        <f>_xlfn.IFNA(VLOOKUP(CONCATENATE($AW$5,$B9,$C9),SCSUN!$A$6:$M$500,13,FALSE),0)</f>
        <v>8</v>
      </c>
      <c r="AX9" s="553"/>
    </row>
    <row r="10" spans="1:50" s="3" customFormat="1" x14ac:dyDescent="0.25">
      <c r="A10" s="813"/>
      <c r="B10" s="713" t="s">
        <v>116</v>
      </c>
      <c r="C10" s="720" t="s">
        <v>166</v>
      </c>
      <c r="D10" s="720"/>
      <c r="E10" s="720" t="s">
        <v>109</v>
      </c>
      <c r="F10" s="721">
        <v>45490</v>
      </c>
      <c r="G10" s="726">
        <v>13</v>
      </c>
      <c r="H10" s="717">
        <f t="shared" si="0"/>
        <v>3</v>
      </c>
      <c r="I10" s="718">
        <f t="shared" si="1"/>
        <v>18</v>
      </c>
      <c r="J10" s="726">
        <f t="shared" si="2"/>
        <v>5</v>
      </c>
      <c r="K10" s="567">
        <f>_xlfn.IFNA(VLOOKUP(CONCATENATE($K$5,$B10,$C10),'ESP1'!$A$6:$M$500,13,FALSE),0)</f>
        <v>0</v>
      </c>
      <c r="L10" s="567">
        <f>_xlfn.IFNA(VLOOKUP(CONCATENATE($L$5,$B10,$C10),CAPE!$A$6:$M$500,13,FALSE),0)</f>
        <v>0</v>
      </c>
      <c r="M10" s="567">
        <f>_xlfn.IFNA(VLOOKUP(CONCATENATE($M$5,$B10,$C10),[1]CAPE!$A$6:$M$500,13,FALSE),0)</f>
        <v>0</v>
      </c>
      <c r="N10" s="567">
        <f>_xlfn.IFNA(VLOOKUP(CONCATENATE($N$5,$B10,$C10),'SER1'!$A$6:$M$500,13,FALSE),0)</f>
        <v>0</v>
      </c>
      <c r="O10" s="567">
        <f>_xlfn.IFNA(VLOOKUP(CONCATENATE($O$5,$B10,$C10),'MUR1'!$A$6:$M$500,13,FALSE),0)</f>
        <v>0</v>
      </c>
      <c r="P10" s="567">
        <f>_xlfn.IFNA(VLOOKUP(CONCATENATE($P$5,$B10,$C10),BAL!$A$6:$M$500,13,FALSE),0)</f>
        <v>0</v>
      </c>
      <c r="Q10" s="567">
        <f>_xlfn.IFNA(VLOOKUP(CONCATENATE($Q$5,$B10,$C10),'OG1'!$A$6:$M$500,13,FALSE),0)</f>
        <v>0</v>
      </c>
      <c r="R10" s="567">
        <f>_xlfn.IFNA(VLOOKUP(CONCATENATE($R$5,$B10,$C10),'OG1'!$A$6:$M$500,13,FALSE),0)</f>
        <v>0</v>
      </c>
      <c r="S10" s="567">
        <f>_xlfn.IFNA(VLOOKUP(CONCATENATE($S$5,$B10,$C10),'DRY1'!$A$6:$M$500,13,FALSE),0)</f>
        <v>0</v>
      </c>
      <c r="T10" s="567">
        <f>_xlfn.IFNA(VLOOKUP(CONCATENATE($T$5,$B10,$C10),'DRY1'!$A$6:$M$500,13,FALSE),0)</f>
        <v>0</v>
      </c>
      <c r="U10" s="567">
        <f>_xlfn.IFNA(VLOOKUP(CONCATENATE($U$5,$B10,$C10),'HOR1'!$A$6:$M$300,13,FALSE),0)</f>
        <v>0</v>
      </c>
      <c r="V10" s="567">
        <f>_xlfn.IFNA(VLOOKUP(CONCATENATE($V$5,$B10,$C10),'SER2'!$A$6:$M$534,13,FALSE),0)</f>
        <v>0</v>
      </c>
      <c r="W10" s="567">
        <f>_xlfn.IFNA(VLOOKUP(CONCATENATE($W$5,$B10,$C10),'DAR1'!$A$6:$M$500,13,FALSE),0)</f>
        <v>0</v>
      </c>
      <c r="X10" s="567">
        <f>_xlfn.IFNA(VLOOKUP(CONCATENATE($X$5,$B10,$C10),BEV!$A$6:$M$500,13,FALSE),0)</f>
        <v>0</v>
      </c>
      <c r="Y10" s="567">
        <f>_xlfn.IFNA(VLOOKUP(CONCATENATE($Y$5,$B10,$C10),'OG2'!$A$6:$M$500,13,FALSE),0)</f>
        <v>0</v>
      </c>
      <c r="Z10" s="567">
        <f>_xlfn.IFNA(VLOOKUP(CONCATENATE($Z$5,$B10,$C10),'OG2'!$A$6:$M$500,13,FALSE),0)</f>
        <v>0</v>
      </c>
      <c r="AA10" s="567">
        <f>_xlfn.IFNA(VLOOKUP(CONCATENATE($AA$5,$B10,$C10),'LOG1'!$A$6:$M$500,13,FALSE),0)</f>
        <v>0</v>
      </c>
      <c r="AB10" s="567">
        <f>_xlfn.IFNA(VLOOKUP(CONCATENATE($AB$5,$B10,$C10),'DRY2'!$A$6:$M$500,13,FALSE),0)</f>
        <v>0</v>
      </c>
      <c r="AC10" s="567">
        <f>_xlfn.IFNA(VLOOKUP(CONCATENATE($AC$5,$B10,$C10),'DRY2'!$A$6:$M$500,13,FALSE),0)</f>
        <v>0</v>
      </c>
      <c r="AD10" s="567">
        <f>_xlfn.IFNA(VLOOKUP(CONCATENATE($AD$5,$B10,$C10),'CAP2'!$A$6:$M$500,13,FALSE),0)</f>
        <v>0</v>
      </c>
      <c r="AE10" s="567">
        <f>_xlfn.IFNA(VLOOKUP(CONCATENATE($AE$5,$B10,$C10),'ESP2'!$A$6:$M$500,13,FALSE),0)</f>
        <v>0</v>
      </c>
      <c r="AF10" s="567">
        <f>_xlfn.IFNA(VLOOKUP(CONCATENATE($AF$5,$B10,$C10),'ESP2'!$A$6:$M$500,13,FALSE),0)</f>
        <v>0</v>
      </c>
      <c r="AG10" s="567">
        <f>_xlfn.IFNA(VLOOKUP(CONCATENATE($AG$5,$B10,$C10),MR!$A$6:$M$468,13,FALSE),0)</f>
        <v>0</v>
      </c>
      <c r="AH10" s="567">
        <f>_xlfn.IFNA(VLOOKUP(CONCATENATE($AH$5,$B10,$C10),'OG3'!$A$6:$M$500,13,FALSE),0)</f>
        <v>0</v>
      </c>
      <c r="AI10" s="567">
        <f>_xlfn.IFNA(VLOOKUP(CONCATENATE($AI$5,$B10,$C10),'OG3'!$A$6:$M$500,13,FALSE),0)</f>
        <v>0</v>
      </c>
      <c r="AJ10" s="567">
        <f>_xlfn.IFNA(VLOOKUP(CONCATENATE($AJ$5,$B10,$C10),WEST!$A$6:$M$500,13,FALSE),0)</f>
        <v>0</v>
      </c>
      <c r="AK10" s="567">
        <f>_xlfn.IFNA(VLOOKUP(CONCATENATE($AK$5,$B10,$C10),'SER3'!$A$6:$M$500,13,FALSE),0)</f>
        <v>0</v>
      </c>
      <c r="AL10" s="567">
        <f>_xlfn.IFNA(VLOOKUP(CONCATENATE($AL$5,$B10,$C10),[4]DARD2!$A$6:$M$500,13,FALSE),0)</f>
        <v>0</v>
      </c>
      <c r="AM10" s="567">
        <f>_xlfn.IFNA(VLOOKUP(CONCATENATE($AM$5,$B10,$C10),'MUR2'!$A$6:$M$500,13,FALSE),0)</f>
        <v>0</v>
      </c>
      <c r="AN10" s="567">
        <f>_xlfn.IFNA(VLOOKUP(CONCATENATE($AN$5,$B10,$C10),RAS!$A$7:$M$501,13,FALSE),0)</f>
        <v>6</v>
      </c>
      <c r="AO10" s="567">
        <f>_xlfn.IFNA(VLOOKUP(CONCATENATE($AO$5,$B10,$C10),'ESP3'!$A$6:$M$500,13,FALSE),0)</f>
        <v>0</v>
      </c>
      <c r="AP10" s="567">
        <f>_xlfn.IFNA(VLOOKUP(CONCATENATE($AP$5,$B10,$C10),'ESP3'!$A$6:$M$500,13,FALSE),0)</f>
        <v>0</v>
      </c>
      <c r="AQ10" s="567">
        <f>_xlfn.IFNA(VLOOKUP(CONCATENATE($AQ$5,$B10,$C10),FEST!$A$6:$M$500,13,FALSE),0)</f>
        <v>0</v>
      </c>
      <c r="AR10" s="567">
        <f>_xlfn.IFNA(VLOOKUP(CONCATENATE($AR$5,$B10,$C10),'HOR2'!$A$6:$M$200,13,FALSE),0)</f>
        <v>0</v>
      </c>
      <c r="AS10" s="567">
        <f>_xlfn.IFNA(VLOOKUP(CONCATENATE($AS$5,$B10,$C10),GIDG!$A$6:$M$200,13,FALSE),0)</f>
        <v>0</v>
      </c>
      <c r="AT10" s="567">
        <f>_xlfn.IFNA(VLOOKUP(CONCATENATE($AT$5,$B10,$C10),[7]cap3!$A$6:$M$500,13,FALSE),0)</f>
        <v>0</v>
      </c>
      <c r="AU10" s="567">
        <f>_xlfn.IFNA(VLOOKUP(CONCATENATE($AU$5,$B10,$C10),SC!$A$6:$M$500,13,FALSE),0)</f>
        <v>0</v>
      </c>
      <c r="AV10" s="567">
        <f>_xlfn.IFNA(VLOOKUP(CONCATENATE($AV$5,$B10,$C10),SCSAT!$A$6:$M$528,13,FALSE),0)</f>
        <v>4</v>
      </c>
      <c r="AW10" s="567">
        <f>_xlfn.IFNA(VLOOKUP(CONCATENATE($AW$5,$B10,$C10),SCSUN!$A$6:$M$500,13,FALSE),0)</f>
        <v>8</v>
      </c>
      <c r="AX10" s="553"/>
    </row>
    <row r="11" spans="1:50" s="3" customFormat="1" x14ac:dyDescent="0.25">
      <c r="A11" s="813"/>
      <c r="B11" s="713" t="s">
        <v>155</v>
      </c>
      <c r="C11" s="720" t="s">
        <v>156</v>
      </c>
      <c r="D11" s="720"/>
      <c r="E11" s="720" t="s">
        <v>105</v>
      </c>
      <c r="F11" s="721">
        <v>45435</v>
      </c>
      <c r="G11" s="726">
        <v>14</v>
      </c>
      <c r="H11" s="717">
        <f t="shared" si="0"/>
        <v>4</v>
      </c>
      <c r="I11" s="718">
        <f t="shared" si="1"/>
        <v>17</v>
      </c>
      <c r="J11" s="726">
        <f t="shared" si="2"/>
        <v>6</v>
      </c>
      <c r="K11" s="567">
        <f>_xlfn.IFNA(VLOOKUP(CONCATENATE($K$5,$B11,$C11),'ESP1'!$A$6:$M$500,13,FALSE),0)</f>
        <v>0</v>
      </c>
      <c r="L11" s="567">
        <f>_xlfn.IFNA(VLOOKUP(CONCATENATE($L$5,$B11,$C11),CAPE!$A$6:$M$500,13,FALSE),0)</f>
        <v>0</v>
      </c>
      <c r="M11" s="567">
        <f>_xlfn.IFNA(VLOOKUP(CONCATENATE($M$5,$B11,$C11),[1]CAPE!$A$6:$M$500,13,FALSE),0)</f>
        <v>0</v>
      </c>
      <c r="N11" s="567">
        <f>_xlfn.IFNA(VLOOKUP(CONCATENATE($N$5,$B11,$C11),'SER1'!$A$6:$M$500,13,FALSE),0)</f>
        <v>0</v>
      </c>
      <c r="O11" s="567">
        <f>_xlfn.IFNA(VLOOKUP(CONCATENATE($O$5,$B11,$C11),'MUR1'!$A$6:$M$500,13,FALSE),0)</f>
        <v>0</v>
      </c>
      <c r="P11" s="567">
        <f>_xlfn.IFNA(VLOOKUP(CONCATENATE($P$5,$B11,$C11),BAL!$A$6:$M$500,13,FALSE),0)</f>
        <v>0</v>
      </c>
      <c r="Q11" s="567">
        <f>_xlfn.IFNA(VLOOKUP(CONCATENATE($Q$5,$B11,$C11),'OG1'!$A$6:$M$500,13,FALSE),0)</f>
        <v>0</v>
      </c>
      <c r="R11" s="567">
        <f>_xlfn.IFNA(VLOOKUP(CONCATENATE($R$5,$B11,$C11),'OG1'!$A$6:$M$500,13,FALSE),0)</f>
        <v>0</v>
      </c>
      <c r="S11" s="567">
        <f>_xlfn.IFNA(VLOOKUP(CONCATENATE($S$5,$B11,$C11),'DRY1'!$A$6:$M$500,13,FALSE),0)</f>
        <v>0</v>
      </c>
      <c r="T11" s="567">
        <f>_xlfn.IFNA(VLOOKUP(CONCATENATE($T$5,$B11,$C11),'DRY1'!$A$6:$M$500,13,FALSE),0)</f>
        <v>0</v>
      </c>
      <c r="U11" s="567">
        <f>_xlfn.IFNA(VLOOKUP(CONCATENATE($U$5,$B11,$C11),'HOR1'!$A$6:$M$300,13,FALSE),0)</f>
        <v>0</v>
      </c>
      <c r="V11" s="567">
        <f>_xlfn.IFNA(VLOOKUP(CONCATENATE($V$5,$B11,$C11),'SER2'!$A$6:$M$534,13,FALSE),0)</f>
        <v>0</v>
      </c>
      <c r="W11" s="567">
        <f>_xlfn.IFNA(VLOOKUP(CONCATENATE($W$5,$B11,$C11),'DAR1'!$A$6:$M$500,13,FALSE),0)</f>
        <v>4</v>
      </c>
      <c r="X11" s="567">
        <f>_xlfn.IFNA(VLOOKUP(CONCATENATE($X$5,$B11,$C11),BEV!$A$6:$M$500,13,FALSE),0)</f>
        <v>0</v>
      </c>
      <c r="Y11" s="567">
        <f>_xlfn.IFNA(VLOOKUP(CONCATENATE($Y$5,$B11,$C11),'OG2'!$A$6:$M$500,13,FALSE),0)</f>
        <v>0</v>
      </c>
      <c r="Z11" s="567">
        <f>_xlfn.IFNA(VLOOKUP(CONCATENATE($Z$5,$B11,$C11),'OG2'!$A$6:$M$500,13,FALSE),0)</f>
        <v>0</v>
      </c>
      <c r="AA11" s="567">
        <f>_xlfn.IFNA(VLOOKUP(CONCATENATE($AA$5,$B11,$C11),'LOG1'!$A$6:$M$500,13,FALSE),0)</f>
        <v>0</v>
      </c>
      <c r="AB11" s="567">
        <f>_xlfn.IFNA(VLOOKUP(CONCATENATE($AB$5,$B11,$C11),'DRY2'!$A$6:$M$500,13,FALSE),0)</f>
        <v>0</v>
      </c>
      <c r="AC11" s="567">
        <f>_xlfn.IFNA(VLOOKUP(CONCATENATE($AC$5,$B11,$C11),'DRY2'!$A$6:$M$500,13,FALSE),0)</f>
        <v>0</v>
      </c>
      <c r="AD11" s="567">
        <f>_xlfn.IFNA(VLOOKUP(CONCATENATE($AD$5,$B11,$C11),'CAP2'!$A$6:$M$500,13,FALSE),0)</f>
        <v>3</v>
      </c>
      <c r="AE11" s="567">
        <f>_xlfn.IFNA(VLOOKUP(CONCATENATE($AE$5,$B11,$C11),'ESP2'!$A$6:$M$500,13,FALSE),0)</f>
        <v>0</v>
      </c>
      <c r="AF11" s="567">
        <f>_xlfn.IFNA(VLOOKUP(CONCATENATE($AF$5,$B11,$C11),'ESP2'!$A$6:$M$500,13,FALSE),0)</f>
        <v>0</v>
      </c>
      <c r="AG11" s="567">
        <f>_xlfn.IFNA(VLOOKUP(CONCATENATE($AG$5,$B11,$C11),MR!$A$6:$M$468,13,FALSE),0)</f>
        <v>0</v>
      </c>
      <c r="AH11" s="567">
        <f>_xlfn.IFNA(VLOOKUP(CONCATENATE($AH$5,$B11,$C11),'OG3'!$A$6:$M$500,13,FALSE),0)</f>
        <v>0</v>
      </c>
      <c r="AI11" s="567">
        <f>_xlfn.IFNA(VLOOKUP(CONCATENATE($AI$5,$B11,$C11),'OG3'!$A$6:$M$500,13,FALSE),0)</f>
        <v>0</v>
      </c>
      <c r="AJ11" s="567">
        <f>_xlfn.IFNA(VLOOKUP(CONCATENATE($AJ$5,$B11,$C11),WEST!$A$6:$M$500,13,FALSE),0)</f>
        <v>0</v>
      </c>
      <c r="AK11" s="567">
        <f>_xlfn.IFNA(VLOOKUP(CONCATENATE($AK$5,$B11,$C11),'SER3'!$A$6:$M$500,13,FALSE),0)</f>
        <v>0</v>
      </c>
      <c r="AL11" s="567">
        <f>_xlfn.IFNA(VLOOKUP(CONCATENATE($AL$5,$B11,$C11),[4]DARD2!$A$6:$M$500,13,FALSE),0)</f>
        <v>0</v>
      </c>
      <c r="AM11" s="567">
        <f>_xlfn.IFNA(VLOOKUP(CONCATENATE($AM$5,$B11,$C11),'MUR2'!$A$6:$M$500,13,FALSE),0)</f>
        <v>0</v>
      </c>
      <c r="AN11" s="567">
        <f>_xlfn.IFNA(VLOOKUP(CONCATENATE($AN$5,$B11,$C11),RAS!$A$7:$M$501,13,FALSE),0)</f>
        <v>0</v>
      </c>
      <c r="AO11" s="567">
        <f>_xlfn.IFNA(VLOOKUP(CONCATENATE($AO$5,$B11,$C11),'ESP3'!$A$6:$M$500,13,FALSE),0)</f>
        <v>0</v>
      </c>
      <c r="AP11" s="567">
        <f>_xlfn.IFNA(VLOOKUP(CONCATENATE($AP$5,$B11,$C11),'ESP3'!$A$6:$M$500,13,FALSE),0)</f>
        <v>0</v>
      </c>
      <c r="AQ11" s="567">
        <f>_xlfn.IFNA(VLOOKUP(CONCATENATE($AQ$5,$B11,$C11),FEST!$A$6:$M$500,13,FALSE),0)</f>
        <v>0</v>
      </c>
      <c r="AR11" s="567">
        <f>_xlfn.IFNA(VLOOKUP(CONCATENATE($AR$5,$B11,$C11),'HOR2'!$A$6:$M$200,13,FALSE),0)</f>
        <v>0</v>
      </c>
      <c r="AS11" s="567">
        <f>_xlfn.IFNA(VLOOKUP(CONCATENATE($AS$5,$B11,$C11),GIDG!$A$6:$M$200,13,FALSE),0)</f>
        <v>0</v>
      </c>
      <c r="AT11" s="567">
        <f>_xlfn.IFNA(VLOOKUP(CONCATENATE($AT$5,$B11,$C11),[7]cap3!$A$6:$M$500,13,FALSE),0)</f>
        <v>0</v>
      </c>
      <c r="AU11" s="567">
        <f>_xlfn.IFNA(VLOOKUP(CONCATENATE($AU$5,$B11,$C11),SC!$A$6:$M$500,13,FALSE),0)</f>
        <v>2</v>
      </c>
      <c r="AV11" s="567">
        <f>_xlfn.IFNA(VLOOKUP(CONCATENATE($AV$5,$B11,$C11),SCSAT!$A$6:$M$528,13,FALSE),0)</f>
        <v>8</v>
      </c>
      <c r="AW11" s="567">
        <f>_xlfn.IFNA(VLOOKUP(CONCATENATE($AW$5,$B11,$C11),SCSUN!$A$6:$M$500,13,FALSE),0)</f>
        <v>0</v>
      </c>
      <c r="AX11" s="553"/>
    </row>
    <row r="12" spans="1:50" x14ac:dyDescent="0.25">
      <c r="A12" s="813"/>
      <c r="B12" s="97" t="s">
        <v>192</v>
      </c>
      <c r="C12" s="104" t="s">
        <v>1539</v>
      </c>
      <c r="D12" s="104"/>
      <c r="E12" s="104" t="s">
        <v>115</v>
      </c>
      <c r="F12" s="105">
        <v>45374</v>
      </c>
      <c r="G12" s="300">
        <v>14</v>
      </c>
      <c r="H12" s="99">
        <f t="shared" si="0"/>
        <v>2</v>
      </c>
      <c r="I12" s="100">
        <f t="shared" si="1"/>
        <v>14</v>
      </c>
      <c r="J12" s="300">
        <f t="shared" si="2"/>
        <v>7</v>
      </c>
      <c r="K12" s="567">
        <f>_xlfn.IFNA(VLOOKUP(CONCATENATE($K$5,$B12,$C12),'ESP1'!$A$6:$M$500,13,FALSE),0)</f>
        <v>0</v>
      </c>
      <c r="L12" s="567">
        <f>_xlfn.IFNA(VLOOKUP(CONCATENATE($L$5,$B12,$C12),CAPE!$A$6:$M$500,13,FALSE),0)</f>
        <v>0</v>
      </c>
      <c r="M12" s="567">
        <f>_xlfn.IFNA(VLOOKUP(CONCATENATE($M$5,$B12,$C12),[1]CAPE!$A$6:$M$500,13,FALSE),0)</f>
        <v>0</v>
      </c>
      <c r="N12" s="567">
        <f>_xlfn.IFNA(VLOOKUP(CONCATENATE($N$5,$B12,$C12),'SER1'!$A$6:$M$500,13,FALSE),0)</f>
        <v>0</v>
      </c>
      <c r="O12" s="567">
        <f>_xlfn.IFNA(VLOOKUP(CONCATENATE($O$5,$B12,$C12),'MUR1'!$A$6:$M$500,13,FALSE),0)</f>
        <v>7</v>
      </c>
      <c r="P12" s="567">
        <f>_xlfn.IFNA(VLOOKUP(CONCATENATE($P$5,$B12,$C12),BAL!$A$6:$M$500,13,FALSE),0)</f>
        <v>0</v>
      </c>
      <c r="Q12" s="567">
        <f>_xlfn.IFNA(VLOOKUP(CONCATENATE($Q$5,$B12,$C12),'OG1'!$A$6:$M$500,13,FALSE),0)</f>
        <v>0</v>
      </c>
      <c r="R12" s="567">
        <f>_xlfn.IFNA(VLOOKUP(CONCATENATE($R$5,$B12,$C12),'OG1'!$A$6:$M$500,13,FALSE),0)</f>
        <v>0</v>
      </c>
      <c r="S12" s="567">
        <f>_xlfn.IFNA(VLOOKUP(CONCATENATE($S$5,$B12,$C12),'DRY1'!$A$6:$M$500,13,FALSE),0)</f>
        <v>0</v>
      </c>
      <c r="T12" s="567">
        <f>_xlfn.IFNA(VLOOKUP(CONCATENATE($T$5,$B12,$C12),'DRY1'!$A$6:$M$500,13,FALSE),0)</f>
        <v>7</v>
      </c>
      <c r="U12" s="567">
        <f>_xlfn.IFNA(VLOOKUP(CONCATENATE($U$5,$B12,$C12),'HOR1'!$A$6:$M$300,13,FALSE),0)</f>
        <v>0</v>
      </c>
      <c r="V12" s="567">
        <f>_xlfn.IFNA(VLOOKUP(CONCATENATE($V$5,$B12,$C12),'SER2'!$A$6:$M$534,13,FALSE),0)</f>
        <v>0</v>
      </c>
      <c r="W12" s="567">
        <f>_xlfn.IFNA(VLOOKUP(CONCATENATE($W$5,$B12,$C12),'DAR1'!$A$6:$M$500,13,FALSE),0)</f>
        <v>0</v>
      </c>
      <c r="X12" s="567">
        <f>_xlfn.IFNA(VLOOKUP(CONCATENATE($X$5,$B12,$C12),BEV!$A$6:$M$500,13,FALSE),0)</f>
        <v>0</v>
      </c>
      <c r="Y12" s="567">
        <f>_xlfn.IFNA(VLOOKUP(CONCATENATE($Y$5,$B12,$C12),'OG2'!$A$6:$M$500,13,FALSE),0)</f>
        <v>0</v>
      </c>
      <c r="Z12" s="567">
        <f>_xlfn.IFNA(VLOOKUP(CONCATENATE($Z$5,$B12,$C12),'OG2'!$A$6:$M$500,13,FALSE),0)</f>
        <v>0</v>
      </c>
      <c r="AA12" s="567">
        <f>_xlfn.IFNA(VLOOKUP(CONCATENATE($AA$5,$B12,$C12),'LOG1'!$A$6:$M$500,13,FALSE),0)</f>
        <v>0</v>
      </c>
      <c r="AB12" s="567">
        <f>_xlfn.IFNA(VLOOKUP(CONCATENATE($AB$5,$B12,$C12),'DRY2'!$A$6:$M$500,13,FALSE),0)</f>
        <v>0</v>
      </c>
      <c r="AC12" s="567">
        <f>_xlfn.IFNA(VLOOKUP(CONCATENATE($AC$5,$B12,$C12),'DRY2'!$A$6:$M$500,13,FALSE),0)</f>
        <v>0</v>
      </c>
      <c r="AD12" s="567">
        <f>_xlfn.IFNA(VLOOKUP(CONCATENATE($AD$5,$B12,$C12),'CAP2'!$A$6:$M$500,13,FALSE),0)</f>
        <v>0</v>
      </c>
      <c r="AE12" s="567">
        <f>_xlfn.IFNA(VLOOKUP(CONCATENATE($AE$5,$B12,$C12),'ESP2'!$A$6:$M$500,13,FALSE),0)</f>
        <v>0</v>
      </c>
      <c r="AF12" s="567">
        <f>_xlfn.IFNA(VLOOKUP(CONCATENATE($AF$5,$B12,$C12),'ESP2'!$A$6:$M$500,13,FALSE),0)</f>
        <v>0</v>
      </c>
      <c r="AG12" s="567">
        <f>_xlfn.IFNA(VLOOKUP(CONCATENATE($AG$5,$B12,$C12),MR!$A$6:$M$468,13,FALSE),0)</f>
        <v>0</v>
      </c>
      <c r="AH12" s="567">
        <f>_xlfn.IFNA(VLOOKUP(CONCATENATE($AH$5,$B12,$C12),'OG3'!$A$6:$M$500,13,FALSE),0)</f>
        <v>0</v>
      </c>
      <c r="AI12" s="567">
        <f>_xlfn.IFNA(VLOOKUP(CONCATENATE($AI$5,$B12,$C12),'OG3'!$A$6:$M$500,13,FALSE),0)</f>
        <v>0</v>
      </c>
      <c r="AJ12" s="567">
        <f>_xlfn.IFNA(VLOOKUP(CONCATENATE($AJ$5,$B12,$C12),WEST!$A$6:$M$500,13,FALSE),0)</f>
        <v>0</v>
      </c>
      <c r="AK12" s="567">
        <f>_xlfn.IFNA(VLOOKUP(CONCATENATE($AK$5,$B12,$C12),'SER3'!$A$6:$M$500,13,FALSE),0)</f>
        <v>0</v>
      </c>
      <c r="AL12" s="567">
        <f>_xlfn.IFNA(VLOOKUP(CONCATENATE($AL$5,$B12,$C12),[4]DARD2!$A$6:$M$500,13,FALSE),0)</f>
        <v>0</v>
      </c>
      <c r="AM12" s="567">
        <f>_xlfn.IFNA(VLOOKUP(CONCATENATE($AM$5,$B12,$C12),'MUR2'!$A$6:$M$500,13,FALSE),0)</f>
        <v>0</v>
      </c>
      <c r="AN12" s="567">
        <f>_xlfn.IFNA(VLOOKUP(CONCATENATE($AN$5,$B12,$C12),RAS!$A$7:$M$501,13,FALSE),0)</f>
        <v>0</v>
      </c>
      <c r="AO12" s="567">
        <f>_xlfn.IFNA(VLOOKUP(CONCATENATE($AO$5,$B12,$C12),'ESP3'!$A$6:$M$500,13,FALSE),0)</f>
        <v>0</v>
      </c>
      <c r="AP12" s="567">
        <f>_xlfn.IFNA(VLOOKUP(CONCATENATE($AP$5,$B12,$C12),'ESP3'!$A$6:$M$500,13,FALSE),0)</f>
        <v>0</v>
      </c>
      <c r="AQ12" s="567">
        <f>_xlfn.IFNA(VLOOKUP(CONCATENATE($AQ$5,$B12,$C12),FEST!$A$6:$M$500,13,FALSE),0)</f>
        <v>0</v>
      </c>
      <c r="AR12" s="567">
        <f>_xlfn.IFNA(VLOOKUP(CONCATENATE($AR$5,$B12,$C12),'HOR2'!$A$6:$M$200,13,FALSE),0)</f>
        <v>0</v>
      </c>
      <c r="AS12" s="567">
        <f>_xlfn.IFNA(VLOOKUP(CONCATENATE($AS$5,$B12,$C12),GIDG!$A$6:$M$200,13,FALSE),0)</f>
        <v>0</v>
      </c>
      <c r="AT12" s="567">
        <f>_xlfn.IFNA(VLOOKUP(CONCATENATE($AT$5,$B12,$C12),[7]cap3!$A$6:$M$500,13,FALSE),0)</f>
        <v>0</v>
      </c>
      <c r="AU12" s="567">
        <f>_xlfn.IFNA(VLOOKUP(CONCATENATE($AU$5,$B12,$C12),SC!$A$6:$M$500,13,FALSE),0)</f>
        <v>0</v>
      </c>
      <c r="AV12" s="567">
        <f>_xlfn.IFNA(VLOOKUP(CONCATENATE($AV$5,$B12,$C12),SCSAT!$A$6:$M$528,13,FALSE),0)</f>
        <v>0</v>
      </c>
      <c r="AW12" s="567">
        <f>_xlfn.IFNA(VLOOKUP(CONCATENATE($AW$5,$B12,$C12),SCSUN!$A$6:$M$500,13,FALSE),0)</f>
        <v>0</v>
      </c>
      <c r="AX12" s="486"/>
    </row>
    <row r="13" spans="1:50" x14ac:dyDescent="0.25">
      <c r="A13" s="813"/>
      <c r="B13" s="97" t="s">
        <v>148</v>
      </c>
      <c r="C13" s="104" t="s">
        <v>149</v>
      </c>
      <c r="D13" s="104" t="s">
        <v>150</v>
      </c>
      <c r="E13" s="104" t="s">
        <v>162</v>
      </c>
      <c r="F13" s="105">
        <v>45372</v>
      </c>
      <c r="G13" s="300">
        <v>13</v>
      </c>
      <c r="H13" s="99">
        <f t="shared" si="0"/>
        <v>2</v>
      </c>
      <c r="I13" s="100">
        <f t="shared" si="1"/>
        <v>11</v>
      </c>
      <c r="J13" s="300">
        <f t="shared" si="2"/>
        <v>8</v>
      </c>
      <c r="K13" s="567">
        <f>_xlfn.IFNA(VLOOKUP(CONCATENATE($K$5,$B13,$C13),'ESP1'!$A$6:$M$500,13,FALSE),0)</f>
        <v>0</v>
      </c>
      <c r="L13" s="567">
        <f>_xlfn.IFNA(VLOOKUP(CONCATENATE($L$5,$B13,$C13),CAPE!$A$6:$M$500,13,FALSE),0)</f>
        <v>5</v>
      </c>
      <c r="M13" s="567">
        <f>_xlfn.IFNA(VLOOKUP(CONCATENATE($M$5,$B13,$C13),[1]CAPE!$A$6:$M$500,13,FALSE),0)</f>
        <v>0</v>
      </c>
      <c r="N13" s="567">
        <f>_xlfn.IFNA(VLOOKUP(CONCATENATE($N$5,$B13,$C13),'SER1'!$A$6:$M$500,13,FALSE),0)</f>
        <v>0</v>
      </c>
      <c r="O13" s="567">
        <f>_xlfn.IFNA(VLOOKUP(CONCATENATE($O$5,$B13,$C13),'MUR1'!$A$6:$M$500,13,FALSE),0)</f>
        <v>0</v>
      </c>
      <c r="P13" s="567">
        <f>_xlfn.IFNA(VLOOKUP(CONCATENATE($P$5,$B13,$C13),BAL!$A$6:$M$500,13,FALSE),0)</f>
        <v>0</v>
      </c>
      <c r="Q13" s="567">
        <f>_xlfn.IFNA(VLOOKUP(CONCATENATE($Q$5,$B13,$C13),'OG1'!$A$6:$M$500,13,FALSE),0)</f>
        <v>0</v>
      </c>
      <c r="R13" s="567">
        <f>_xlfn.IFNA(VLOOKUP(CONCATENATE($R$5,$B13,$C13),'OG1'!$A$6:$M$500,13,FALSE),0)</f>
        <v>0</v>
      </c>
      <c r="S13" s="567">
        <f>_xlfn.IFNA(VLOOKUP(CONCATENATE($S$5,$B13,$C13),'DRY1'!$A$6:$M$500,13,FALSE),0)</f>
        <v>0</v>
      </c>
      <c r="T13" s="567">
        <f>_xlfn.IFNA(VLOOKUP(CONCATENATE($T$5,$B13,$C13),'DRY1'!$A$6:$M$500,13,FALSE),0)</f>
        <v>0</v>
      </c>
      <c r="U13" s="567">
        <f>_xlfn.IFNA(VLOOKUP(CONCATENATE($U$5,$B13,$C13),'HOR1'!$A$6:$M$300,13,FALSE),0)</f>
        <v>0</v>
      </c>
      <c r="V13" s="567">
        <f>_xlfn.IFNA(VLOOKUP(CONCATENATE($V$5,$B13,$C13),'SER2'!$A$6:$M$534,13,FALSE),0)</f>
        <v>0</v>
      </c>
      <c r="W13" s="567">
        <f>_xlfn.IFNA(VLOOKUP(CONCATENATE($W$5,$B13,$C13),'DAR1'!$A$6:$M$500,13,FALSE),0)</f>
        <v>0</v>
      </c>
      <c r="X13" s="567">
        <f>_xlfn.IFNA(VLOOKUP(CONCATENATE($X$5,$B13,$C13),BEV!$A$6:$M$500,13,FALSE),0)</f>
        <v>0</v>
      </c>
      <c r="Y13" s="567">
        <f>_xlfn.IFNA(VLOOKUP(CONCATENATE($Y$5,$B13,$C13),'OG2'!$A$6:$M$500,13,FALSE),0)</f>
        <v>0</v>
      </c>
      <c r="Z13" s="567">
        <f>_xlfn.IFNA(VLOOKUP(CONCATENATE($Z$5,$B13,$C13),'OG2'!$A$6:$M$500,13,FALSE),0)</f>
        <v>0</v>
      </c>
      <c r="AA13" s="567">
        <f>_xlfn.IFNA(VLOOKUP(CONCATENATE($AA$5,$B13,$C13),'LOG1'!$A$6:$M$500,13,FALSE),0)</f>
        <v>0</v>
      </c>
      <c r="AB13" s="567">
        <f>_xlfn.IFNA(VLOOKUP(CONCATENATE($AB$5,$B13,$C13),'DRY2'!$A$6:$M$500,13,FALSE),0)</f>
        <v>0</v>
      </c>
      <c r="AC13" s="567">
        <f>_xlfn.IFNA(VLOOKUP(CONCATENATE($AC$5,$B13,$C13),'DRY2'!$A$6:$M$500,13,FALSE),0)</f>
        <v>0</v>
      </c>
      <c r="AD13" s="567">
        <f>_xlfn.IFNA(VLOOKUP(CONCATENATE($AD$5,$B13,$C13),'CAP2'!$A$6:$M$500,13,FALSE),0)</f>
        <v>6</v>
      </c>
      <c r="AE13" s="567">
        <f>_xlfn.IFNA(VLOOKUP(CONCATENATE($AE$5,$B13,$C13),'ESP2'!$A$6:$M$500,13,FALSE),0)</f>
        <v>0</v>
      </c>
      <c r="AF13" s="567">
        <f>_xlfn.IFNA(VLOOKUP(CONCATENATE($AF$5,$B13,$C13),'ESP2'!$A$6:$M$500,13,FALSE),0)</f>
        <v>0</v>
      </c>
      <c r="AG13" s="567">
        <f>_xlfn.IFNA(VLOOKUP(CONCATENATE($AG$5,$B13,$C13),MR!$A$6:$M$468,13,FALSE),0)</f>
        <v>0</v>
      </c>
      <c r="AH13" s="567">
        <f>_xlfn.IFNA(VLOOKUP(CONCATENATE($AH$5,$B13,$C13),'OG3'!$A$6:$M$500,13,FALSE),0)</f>
        <v>0</v>
      </c>
      <c r="AI13" s="567">
        <f>_xlfn.IFNA(VLOOKUP(CONCATENATE($AI$5,$B13,$C13),'OG3'!$A$6:$M$500,13,FALSE),0)</f>
        <v>0</v>
      </c>
      <c r="AJ13" s="567">
        <f>_xlfn.IFNA(VLOOKUP(CONCATENATE($AJ$5,$B13,$C13),WEST!$A$6:$M$500,13,FALSE),0)</f>
        <v>0</v>
      </c>
      <c r="AK13" s="567">
        <f>_xlfn.IFNA(VLOOKUP(CONCATENATE($AK$5,$B13,$C13),'SER3'!$A$6:$M$500,13,FALSE),0)</f>
        <v>0</v>
      </c>
      <c r="AL13" s="567">
        <f>_xlfn.IFNA(VLOOKUP(CONCATENATE($AL$5,$B13,$C13),[4]DARD2!$A$6:$M$500,13,FALSE),0)</f>
        <v>0</v>
      </c>
      <c r="AM13" s="567">
        <f>_xlfn.IFNA(VLOOKUP(CONCATENATE($AM$5,$B13,$C13),'MUR2'!$A$6:$M$500,13,FALSE),0)</f>
        <v>0</v>
      </c>
      <c r="AN13" s="567">
        <f>_xlfn.IFNA(VLOOKUP(CONCATENATE($AN$5,$B13,$C13),RAS!$A$7:$M$501,13,FALSE),0)</f>
        <v>0</v>
      </c>
      <c r="AO13" s="567">
        <f>_xlfn.IFNA(VLOOKUP(CONCATENATE($AO$5,$B13,$C13),'ESP3'!$A$6:$M$500,13,FALSE),0)</f>
        <v>0</v>
      </c>
      <c r="AP13" s="567">
        <f>_xlfn.IFNA(VLOOKUP(CONCATENATE($AP$5,$B13,$C13),'ESP3'!$A$6:$M$500,13,FALSE),0)</f>
        <v>0</v>
      </c>
      <c r="AQ13" s="567">
        <f>_xlfn.IFNA(VLOOKUP(CONCATENATE($AQ$5,$B13,$C13),FEST!$A$6:$M$500,13,FALSE),0)</f>
        <v>0</v>
      </c>
      <c r="AR13" s="567">
        <f>_xlfn.IFNA(VLOOKUP(CONCATENATE($AR$5,$B13,$C13),'HOR2'!$A$6:$M$200,13,FALSE),0)</f>
        <v>0</v>
      </c>
      <c r="AS13" s="567">
        <f>_xlfn.IFNA(VLOOKUP(CONCATENATE($AS$5,$B13,$C13),GIDG!$A$6:$M$200,13,FALSE),0)</f>
        <v>0</v>
      </c>
      <c r="AT13" s="567">
        <f>_xlfn.IFNA(VLOOKUP(CONCATENATE($AT$5,$B13,$C13),[7]cap3!$A$6:$M$500,13,FALSE),0)</f>
        <v>0</v>
      </c>
      <c r="AU13" s="567">
        <f>_xlfn.IFNA(VLOOKUP(CONCATENATE($AU$5,$B13,$C13),SC!$A$6:$M$500,13,FALSE),0)</f>
        <v>0</v>
      </c>
      <c r="AV13" s="567">
        <f>_xlfn.IFNA(VLOOKUP(CONCATENATE($AV$5,$B13,$C13),SCSAT!$A$6:$M$528,13,FALSE),0)</f>
        <v>0</v>
      </c>
      <c r="AW13" s="567">
        <f>_xlfn.IFNA(VLOOKUP(CONCATENATE($AW$5,$B13,$C13),SCSUN!$A$6:$M$500,13,FALSE),0)</f>
        <v>0</v>
      </c>
      <c r="AX13" s="486"/>
    </row>
    <row r="14" spans="1:50" x14ac:dyDescent="0.25">
      <c r="A14" s="813"/>
      <c r="B14" s="97" t="s">
        <v>253</v>
      </c>
      <c r="C14" s="104" t="s">
        <v>254</v>
      </c>
      <c r="D14" s="104"/>
      <c r="E14" s="104" t="s">
        <v>196</v>
      </c>
      <c r="F14" s="105">
        <v>45487</v>
      </c>
      <c r="G14" s="300">
        <v>15</v>
      </c>
      <c r="H14" s="99">
        <f t="shared" si="0"/>
        <v>2</v>
      </c>
      <c r="I14" s="100">
        <f t="shared" si="1"/>
        <v>8</v>
      </c>
      <c r="J14" s="300">
        <f t="shared" si="2"/>
        <v>9</v>
      </c>
      <c r="K14" s="567">
        <f>_xlfn.IFNA(VLOOKUP(CONCATENATE($K$5,$B14,$C14),'ESP1'!$A$6:$M$500,13,FALSE),0)</f>
        <v>0</v>
      </c>
      <c r="L14" s="567">
        <f>_xlfn.IFNA(VLOOKUP(CONCATENATE($L$5,$B14,$C14),CAPE!$A$6:$M$500,13,FALSE),0)</f>
        <v>0</v>
      </c>
      <c r="M14" s="567">
        <f>_xlfn.IFNA(VLOOKUP(CONCATENATE($M$5,$B14,$C14),[1]CAPE!$A$6:$M$500,13,FALSE),0)</f>
        <v>0</v>
      </c>
      <c r="N14" s="567">
        <f>_xlfn.IFNA(VLOOKUP(CONCATENATE($N$5,$B14,$C14),'SER1'!$A$6:$M$500,13,FALSE),0)</f>
        <v>0</v>
      </c>
      <c r="O14" s="567">
        <f>_xlfn.IFNA(VLOOKUP(CONCATENATE($O$5,$B14,$C14),'MUR1'!$A$6:$M$500,13,FALSE),0)</f>
        <v>0</v>
      </c>
      <c r="P14" s="567">
        <f>_xlfn.IFNA(VLOOKUP(CONCATENATE($P$5,$B14,$C14),BAL!$A$6:$M$500,13,FALSE),0)</f>
        <v>0</v>
      </c>
      <c r="Q14" s="567">
        <f>_xlfn.IFNA(VLOOKUP(CONCATENATE($Q$5,$B14,$C14),'OG1'!$A$6:$M$500,13,FALSE),0)</f>
        <v>0</v>
      </c>
      <c r="R14" s="567">
        <f>_xlfn.IFNA(VLOOKUP(CONCATENATE($R$5,$B14,$C14),'OG1'!$A$6:$M$500,13,FALSE),0)</f>
        <v>0</v>
      </c>
      <c r="S14" s="567">
        <f>_xlfn.IFNA(VLOOKUP(CONCATENATE($S$5,$B14,$C14),'DRY1'!$A$6:$M$500,13,FALSE),0)</f>
        <v>2</v>
      </c>
      <c r="T14" s="567">
        <f>_xlfn.IFNA(VLOOKUP(CONCATENATE($T$5,$B14,$C14),'DRY1'!$A$6:$M$500,13,FALSE),0)</f>
        <v>0</v>
      </c>
      <c r="U14" s="567">
        <f>_xlfn.IFNA(VLOOKUP(CONCATENATE($U$5,$B14,$C14),'HOR1'!$A$6:$M$300,13,FALSE),0)</f>
        <v>0</v>
      </c>
      <c r="V14" s="567">
        <f>_xlfn.IFNA(VLOOKUP(CONCATENATE($V$5,$B14,$C14),'SER2'!$A$6:$M$534,13,FALSE),0)</f>
        <v>0</v>
      </c>
      <c r="W14" s="567">
        <f>_xlfn.IFNA(VLOOKUP(CONCATENATE($W$5,$B14,$C14),'DAR1'!$A$6:$M$500,13,FALSE),0)</f>
        <v>0</v>
      </c>
      <c r="X14" s="567">
        <f>_xlfn.IFNA(VLOOKUP(CONCATENATE($X$5,$B14,$C14),BEV!$A$6:$M$500,13,FALSE),0)</f>
        <v>0</v>
      </c>
      <c r="Y14" s="567">
        <f>_xlfn.IFNA(VLOOKUP(CONCATENATE($Y$5,$B14,$C14),'OG2'!$A$6:$M$500,13,FALSE),0)</f>
        <v>0</v>
      </c>
      <c r="Z14" s="567">
        <f>_xlfn.IFNA(VLOOKUP(CONCATENATE($Z$5,$B14,$C14),'OG2'!$A$6:$M$500,13,FALSE),0)</f>
        <v>0</v>
      </c>
      <c r="AA14" s="567">
        <f>_xlfn.IFNA(VLOOKUP(CONCATENATE($AA$5,$B14,$C14),'LOG1'!$A$6:$M$500,13,FALSE),0)</f>
        <v>0</v>
      </c>
      <c r="AB14" s="567">
        <f>_xlfn.IFNA(VLOOKUP(CONCATENATE($AB$5,$B14,$C14),'DRY2'!$A$6:$M$500,13,FALSE),0)</f>
        <v>6</v>
      </c>
      <c r="AC14" s="567">
        <f>_xlfn.IFNA(VLOOKUP(CONCATENATE($AC$5,$B14,$C14),'DRY2'!$A$6:$M$500,13,FALSE),0)</f>
        <v>0</v>
      </c>
      <c r="AD14" s="567">
        <f>_xlfn.IFNA(VLOOKUP(CONCATENATE($AD$5,$B14,$C14),'CAP2'!$A$6:$M$500,13,FALSE),0)</f>
        <v>0</v>
      </c>
      <c r="AE14" s="567">
        <f>_xlfn.IFNA(VLOOKUP(CONCATENATE($AE$5,$B14,$C14),'ESP2'!$A$6:$M$500,13,FALSE),0)</f>
        <v>0</v>
      </c>
      <c r="AF14" s="567">
        <f>_xlfn.IFNA(VLOOKUP(CONCATENATE($AF$5,$B14,$C14),'ESP2'!$A$6:$M$500,13,FALSE),0)</f>
        <v>0</v>
      </c>
      <c r="AG14" s="567">
        <f>_xlfn.IFNA(VLOOKUP(CONCATENATE($AG$5,$B14,$C14),MR!$A$6:$M$468,13,FALSE),0)</f>
        <v>0</v>
      </c>
      <c r="AH14" s="567">
        <f>_xlfn.IFNA(VLOOKUP(CONCATENATE($AH$5,$B14,$C14),'OG3'!$A$6:$M$500,13,FALSE),0)</f>
        <v>0</v>
      </c>
      <c r="AI14" s="567">
        <f>_xlfn.IFNA(VLOOKUP(CONCATENATE($AI$5,$B14,$C14),'OG3'!$A$6:$M$500,13,FALSE),0)</f>
        <v>0</v>
      </c>
      <c r="AJ14" s="567">
        <f>_xlfn.IFNA(VLOOKUP(CONCATENATE($AJ$5,$B14,$C14),WEST!$A$6:$M$500,13,FALSE),0)</f>
        <v>0</v>
      </c>
      <c r="AK14" s="567">
        <f>_xlfn.IFNA(VLOOKUP(CONCATENATE($AK$5,$B14,$C14),'SER3'!$A$6:$M$500,13,FALSE),0)</f>
        <v>0</v>
      </c>
      <c r="AL14" s="567">
        <f>_xlfn.IFNA(VLOOKUP(CONCATENATE($AL$5,$B14,$C14),[4]DARD2!$A$6:$M$500,13,FALSE),0)</f>
        <v>0</v>
      </c>
      <c r="AM14" s="567">
        <f>_xlfn.IFNA(VLOOKUP(CONCATENATE($AM$5,$B14,$C14),'MUR2'!$A$6:$M$500,13,FALSE),0)</f>
        <v>0</v>
      </c>
      <c r="AN14" s="567">
        <f>_xlfn.IFNA(VLOOKUP(CONCATENATE($AN$5,$B14,$C14),RAS!$A$7:$M$501,13,FALSE),0)</f>
        <v>0</v>
      </c>
      <c r="AO14" s="567">
        <f>_xlfn.IFNA(VLOOKUP(CONCATENATE($AO$5,$B14,$C14),'ESP3'!$A$6:$M$500,13,FALSE),0)</f>
        <v>0</v>
      </c>
      <c r="AP14" s="567">
        <f>_xlfn.IFNA(VLOOKUP(CONCATENATE($AP$5,$B14,$C14),'ESP3'!$A$6:$M$500,13,FALSE),0)</f>
        <v>0</v>
      </c>
      <c r="AQ14" s="567">
        <f>_xlfn.IFNA(VLOOKUP(CONCATENATE($AQ$5,$B14,$C14),FEST!$A$6:$M$500,13,FALSE),0)</f>
        <v>0</v>
      </c>
      <c r="AR14" s="567">
        <f>_xlfn.IFNA(VLOOKUP(CONCATENATE($AR$5,$B14,$C14),'HOR2'!$A$6:$M$200,13,FALSE),0)</f>
        <v>0</v>
      </c>
      <c r="AS14" s="567">
        <f>_xlfn.IFNA(VLOOKUP(CONCATENATE($AS$5,$B14,$C14),GIDG!$A$6:$M$200,13,FALSE),0)</f>
        <v>0</v>
      </c>
      <c r="AT14" s="567">
        <f>_xlfn.IFNA(VLOOKUP(CONCATENATE($AT$5,$B14,$C14),[7]cap3!$A$6:$M$500,13,FALSE),0)</f>
        <v>0</v>
      </c>
      <c r="AU14" s="567">
        <f>_xlfn.IFNA(VLOOKUP(CONCATENATE($AU$5,$B14,$C14),SC!$A$6:$M$500,13,FALSE),0)</f>
        <v>0</v>
      </c>
      <c r="AV14" s="567">
        <f>_xlfn.IFNA(VLOOKUP(CONCATENATE($AV$5,$B14,$C14),SCSAT!$A$6:$M$528,13,FALSE),0)</f>
        <v>0</v>
      </c>
      <c r="AW14" s="567">
        <f>_xlfn.IFNA(VLOOKUP(CONCATENATE($AW$5,$B14,$C14),SCSUN!$A$6:$M$500,13,FALSE),0)</f>
        <v>0</v>
      </c>
      <c r="AX14" s="486"/>
    </row>
    <row r="15" spans="1:50" x14ac:dyDescent="0.25">
      <c r="A15" s="813"/>
      <c r="B15" s="97" t="s">
        <v>249</v>
      </c>
      <c r="C15" s="104" t="s">
        <v>250</v>
      </c>
      <c r="D15" s="104"/>
      <c r="E15" s="104" t="s">
        <v>534</v>
      </c>
      <c r="F15" s="105">
        <v>45451</v>
      </c>
      <c r="G15" s="300">
        <v>15</v>
      </c>
      <c r="H15" s="99">
        <f t="shared" si="0"/>
        <v>1</v>
      </c>
      <c r="I15" s="100">
        <f t="shared" si="1"/>
        <v>6</v>
      </c>
      <c r="J15" s="300">
        <f t="shared" si="2"/>
        <v>10</v>
      </c>
      <c r="K15" s="567">
        <f>_xlfn.IFNA(VLOOKUP(CONCATENATE($K$5,$B15,$C15),'ESP1'!$A$6:$M$500,13,FALSE),0)</f>
        <v>0</v>
      </c>
      <c r="L15" s="567">
        <f>_xlfn.IFNA(VLOOKUP(CONCATENATE($L$5,$B15,$C15),CAPE!$A$6:$M$500,13,FALSE),0)</f>
        <v>0</v>
      </c>
      <c r="M15" s="567">
        <f>_xlfn.IFNA(VLOOKUP(CONCATENATE($M$5,$B15,$C15),[1]CAPE!$A$6:$M$500,13,FALSE),0)</f>
        <v>0</v>
      </c>
      <c r="N15" s="567">
        <f>_xlfn.IFNA(VLOOKUP(CONCATENATE($N$5,$B15,$C15),'SER1'!$A$6:$M$500,13,FALSE),0)</f>
        <v>0</v>
      </c>
      <c r="O15" s="567">
        <f>_xlfn.IFNA(VLOOKUP(CONCATENATE($O$5,$B15,$C15),'MUR1'!$A$6:$M$500,13,FALSE),0)</f>
        <v>0</v>
      </c>
      <c r="P15" s="567">
        <f>_xlfn.IFNA(VLOOKUP(CONCATENATE($P$5,$B15,$C15),BAL!$A$6:$M$500,13,FALSE),0)</f>
        <v>0</v>
      </c>
      <c r="Q15" s="567">
        <f>_xlfn.IFNA(VLOOKUP(CONCATENATE($Q$5,$B15,$C15),'OG1'!$A$6:$M$500,13,FALSE),0)</f>
        <v>0</v>
      </c>
      <c r="R15" s="567">
        <f>_xlfn.IFNA(VLOOKUP(CONCATENATE($R$5,$B15,$C15),'OG1'!$A$6:$M$500,13,FALSE),0)</f>
        <v>0</v>
      </c>
      <c r="S15" s="567">
        <f>_xlfn.IFNA(VLOOKUP(CONCATENATE($S$5,$B15,$C15),'DRY1'!$A$6:$M$500,13,FALSE),0)</f>
        <v>0</v>
      </c>
      <c r="T15" s="567">
        <f>_xlfn.IFNA(VLOOKUP(CONCATENATE($T$5,$B15,$C15),'DRY1'!$A$6:$M$500,13,FALSE),0)</f>
        <v>0</v>
      </c>
      <c r="U15" s="567">
        <f>_xlfn.IFNA(VLOOKUP(CONCATENATE($U$5,$B15,$C15),'HOR1'!$A$6:$M$300,13,FALSE),0)</f>
        <v>0</v>
      </c>
      <c r="V15" s="567">
        <f>_xlfn.IFNA(VLOOKUP(CONCATENATE($V$5,$B15,$C15),'SER2'!$A$6:$M$534,13,FALSE),0)</f>
        <v>0</v>
      </c>
      <c r="W15" s="567">
        <f>_xlfn.IFNA(VLOOKUP(CONCATENATE($W$5,$B15,$C15),'DAR1'!$A$6:$M$500,13,FALSE),0)</f>
        <v>0</v>
      </c>
      <c r="X15" s="567">
        <f>_xlfn.IFNA(VLOOKUP(CONCATENATE($X$5,$B15,$C15),BEV!$A$6:$M$500,13,FALSE),0)</f>
        <v>0</v>
      </c>
      <c r="Y15" s="567">
        <f>_xlfn.IFNA(VLOOKUP(CONCATENATE($Y$5,$B15,$C15),'OG2'!$A$6:$M$500,13,FALSE),0)</f>
        <v>6</v>
      </c>
      <c r="Z15" s="567">
        <f>_xlfn.IFNA(VLOOKUP(CONCATENATE($Z$5,$B15,$C15),'OG2'!$A$6:$M$500,13,FALSE),0)</f>
        <v>0</v>
      </c>
      <c r="AA15" s="567">
        <f>_xlfn.IFNA(VLOOKUP(CONCATENATE($AA$5,$B15,$C15),'LOG1'!$A$6:$M$500,13,FALSE),0)</f>
        <v>0</v>
      </c>
      <c r="AB15" s="567">
        <f>_xlfn.IFNA(VLOOKUP(CONCATENATE($AB$5,$B15,$C15),'DRY2'!$A$6:$M$500,13,FALSE),0)</f>
        <v>0</v>
      </c>
      <c r="AC15" s="567">
        <f>_xlfn.IFNA(VLOOKUP(CONCATENATE($AC$5,$B15,$C15),'DRY2'!$A$6:$M$500,13,FALSE),0)</f>
        <v>0</v>
      </c>
      <c r="AD15" s="567">
        <f>_xlfn.IFNA(VLOOKUP(CONCATENATE($AD$5,$B15,$C15),'CAP2'!$A$6:$M$500,13,FALSE),0)</f>
        <v>0</v>
      </c>
      <c r="AE15" s="567">
        <f>_xlfn.IFNA(VLOOKUP(CONCATENATE($AE$5,$B15,$C15),'ESP2'!$A$6:$M$500,13,FALSE),0)</f>
        <v>0</v>
      </c>
      <c r="AF15" s="567">
        <f>_xlfn.IFNA(VLOOKUP(CONCATENATE($AF$5,$B15,$C15),'ESP2'!$A$6:$M$500,13,FALSE),0)</f>
        <v>0</v>
      </c>
      <c r="AG15" s="567">
        <f>_xlfn.IFNA(VLOOKUP(CONCATENATE($AG$5,$B15,$C15),MR!$A$6:$M$468,13,FALSE),0)</f>
        <v>0</v>
      </c>
      <c r="AH15" s="567">
        <f>_xlfn.IFNA(VLOOKUP(CONCATENATE($AH$5,$B15,$C15),'OG3'!$A$6:$M$500,13,FALSE),0)</f>
        <v>0</v>
      </c>
      <c r="AI15" s="567">
        <f>_xlfn.IFNA(VLOOKUP(CONCATENATE($AI$5,$B15,$C15),'OG3'!$A$6:$M$500,13,FALSE),0)</f>
        <v>0</v>
      </c>
      <c r="AJ15" s="567">
        <f>_xlfn.IFNA(VLOOKUP(CONCATENATE($AJ$5,$B15,$C15),WEST!$A$6:$M$500,13,FALSE),0)</f>
        <v>0</v>
      </c>
      <c r="AK15" s="567">
        <f>_xlfn.IFNA(VLOOKUP(CONCATENATE($AK$5,$B15,$C15),'SER3'!$A$6:$M$500,13,FALSE),0)</f>
        <v>0</v>
      </c>
      <c r="AL15" s="567">
        <f>_xlfn.IFNA(VLOOKUP(CONCATENATE($AL$5,$B15,$C15),[4]DARD2!$A$6:$M$500,13,FALSE),0)</f>
        <v>0</v>
      </c>
      <c r="AM15" s="567">
        <f>_xlfn.IFNA(VLOOKUP(CONCATENATE($AM$5,$B15,$C15),'MUR2'!$A$6:$M$500,13,FALSE),0)</f>
        <v>0</v>
      </c>
      <c r="AN15" s="567">
        <f>_xlfn.IFNA(VLOOKUP(CONCATENATE($AN$5,$B15,$C15),RAS!$A$7:$M$501,13,FALSE),0)</f>
        <v>0</v>
      </c>
      <c r="AO15" s="567">
        <f>_xlfn.IFNA(VLOOKUP(CONCATENATE($AO$5,$B15,$C15),'ESP3'!$A$6:$M$500,13,FALSE),0)</f>
        <v>0</v>
      </c>
      <c r="AP15" s="567">
        <f>_xlfn.IFNA(VLOOKUP(CONCATENATE($AP$5,$B15,$C15),'ESP3'!$A$6:$M$500,13,FALSE),0)</f>
        <v>0</v>
      </c>
      <c r="AQ15" s="567">
        <f>_xlfn.IFNA(VLOOKUP(CONCATENATE($AQ$5,$B15,$C15),FEST!$A$6:$M$500,13,FALSE),0)</f>
        <v>0</v>
      </c>
      <c r="AR15" s="567">
        <f>_xlfn.IFNA(VLOOKUP(CONCATENATE($AR$5,$B15,$C15),'HOR2'!$A$6:$M$200,13,FALSE),0)</f>
        <v>0</v>
      </c>
      <c r="AS15" s="567">
        <f>_xlfn.IFNA(VLOOKUP(CONCATENATE($AS$5,$B15,$C15),GIDG!$A$6:$M$200,13,FALSE),0)</f>
        <v>0</v>
      </c>
      <c r="AT15" s="567">
        <f>_xlfn.IFNA(VLOOKUP(CONCATENATE($AT$5,$B15,$C15),[7]cap3!$A$6:$M$500,13,FALSE),0)</f>
        <v>0</v>
      </c>
      <c r="AU15" s="567">
        <f>_xlfn.IFNA(VLOOKUP(CONCATENATE($AU$5,$B15,$C15),SC!$A$6:$M$500,13,FALSE),0)</f>
        <v>0</v>
      </c>
      <c r="AV15" s="567">
        <f>_xlfn.IFNA(VLOOKUP(CONCATENATE($AV$5,$B15,$C15),SCSAT!$A$6:$M$528,13,FALSE),0)</f>
        <v>0</v>
      </c>
      <c r="AW15" s="567">
        <f>_xlfn.IFNA(VLOOKUP(CONCATENATE($AW$5,$B15,$C15),SCSUN!$A$6:$M$500,13,FALSE),0)</f>
        <v>0</v>
      </c>
      <c r="AX15" s="486"/>
    </row>
    <row r="16" spans="1:50" x14ac:dyDescent="0.25">
      <c r="A16" s="813"/>
      <c r="B16" s="97" t="s">
        <v>186</v>
      </c>
      <c r="C16" s="104" t="s">
        <v>187</v>
      </c>
      <c r="D16" s="104"/>
      <c r="E16" s="104" t="s">
        <v>109</v>
      </c>
      <c r="F16" s="105">
        <v>45366</v>
      </c>
      <c r="G16" s="300">
        <v>13</v>
      </c>
      <c r="H16" s="99">
        <f t="shared" si="0"/>
        <v>0</v>
      </c>
      <c r="I16" s="100">
        <f t="shared" si="1"/>
        <v>0</v>
      </c>
      <c r="J16" s="300">
        <f t="shared" si="2"/>
        <v>11</v>
      </c>
      <c r="K16" s="567">
        <f>_xlfn.IFNA(VLOOKUP(CONCATENATE($K$5,$B16,$C16),'ESP1'!$A$6:$M$500,13,FALSE),0)</f>
        <v>0</v>
      </c>
      <c r="L16" s="567">
        <f>_xlfn.IFNA(VLOOKUP(CONCATENATE($L$5,$B16,$C16),CAPE!$A$6:$M$500,13,FALSE),0)</f>
        <v>0</v>
      </c>
      <c r="M16" s="567">
        <f>_xlfn.IFNA(VLOOKUP(CONCATENATE($M$5,$B16,$C16),[1]CAPE!$A$6:$M$500,13,FALSE),0)</f>
        <v>0</v>
      </c>
      <c r="N16" s="567">
        <f>_xlfn.IFNA(VLOOKUP(CONCATENATE($N$5,$B16,$C16),'SER1'!$A$6:$M$500,13,FALSE),0)</f>
        <v>0</v>
      </c>
      <c r="O16" s="567">
        <f>_xlfn.IFNA(VLOOKUP(CONCATENATE($O$5,$B16,$C16),'MUR1'!$A$6:$M$500,13,FALSE),0)</f>
        <v>0</v>
      </c>
      <c r="P16" s="567">
        <f>_xlfn.IFNA(VLOOKUP(CONCATENATE($P$5,$B16,$C16),BAL!$A$6:$M$500,13,FALSE),0)</f>
        <v>0</v>
      </c>
      <c r="Q16" s="567">
        <f>_xlfn.IFNA(VLOOKUP(CONCATENATE($Q$5,$B16,$C16),'OG1'!$A$6:$M$500,13,FALSE),0)</f>
        <v>0</v>
      </c>
      <c r="R16" s="567">
        <f>_xlfn.IFNA(VLOOKUP(CONCATENATE($R$5,$B16,$C16),'OG1'!$A$6:$M$500,13,FALSE),0)</f>
        <v>0</v>
      </c>
      <c r="S16" s="567">
        <f>_xlfn.IFNA(VLOOKUP(CONCATENATE($S$5,$B16,$C16),'DRY1'!$A$6:$M$500,13,FALSE),0)</f>
        <v>0</v>
      </c>
      <c r="T16" s="567">
        <f>_xlfn.IFNA(VLOOKUP(CONCATENATE($T$5,$B16,$C16),'DRY1'!$A$6:$M$500,13,FALSE),0)</f>
        <v>0</v>
      </c>
      <c r="U16" s="567">
        <f>_xlfn.IFNA(VLOOKUP(CONCATENATE($U$5,$B16,$C16),'HOR1'!$A$6:$M$300,13,FALSE),0)</f>
        <v>0</v>
      </c>
      <c r="V16" s="567">
        <f>_xlfn.IFNA(VLOOKUP(CONCATENATE($V$5,$B16,$C16),'SER2'!$A$6:$M$534,13,FALSE),0)</f>
        <v>0</v>
      </c>
      <c r="W16" s="567">
        <f>_xlfn.IFNA(VLOOKUP(CONCATENATE($W$5,$B16,$C16),'DAR1'!$A$6:$M$500,13,FALSE),0)</f>
        <v>0</v>
      </c>
      <c r="X16" s="567">
        <f>_xlfn.IFNA(VLOOKUP(CONCATENATE($X$5,$B16,$C16),BEV!$A$6:$M$500,13,FALSE),0)</f>
        <v>0</v>
      </c>
      <c r="Y16" s="567">
        <f>_xlfn.IFNA(VLOOKUP(CONCATENATE($Y$5,$B16,$C16),'OG2'!$A$6:$M$500,13,FALSE),0)</f>
        <v>0</v>
      </c>
      <c r="Z16" s="567">
        <f>_xlfn.IFNA(VLOOKUP(CONCATENATE($Z$5,$B16,$C16),'OG2'!$A$6:$M$500,13,FALSE),0)</f>
        <v>0</v>
      </c>
      <c r="AA16" s="567">
        <f>_xlfn.IFNA(VLOOKUP(CONCATENATE($AA$5,$B16,$C16),'LOG1'!$A$6:$M$500,13,FALSE),0)</f>
        <v>0</v>
      </c>
      <c r="AB16" s="567">
        <f>_xlfn.IFNA(VLOOKUP(CONCATENATE($AB$5,$B16,$C16),'DRY2'!$A$6:$M$500,13,FALSE),0)</f>
        <v>0</v>
      </c>
      <c r="AC16" s="567">
        <f>_xlfn.IFNA(VLOOKUP(CONCATENATE($AC$5,$B16,$C16),'DRY2'!$A$6:$M$500,13,FALSE),0)</f>
        <v>0</v>
      </c>
      <c r="AD16" s="567">
        <f>_xlfn.IFNA(VLOOKUP(CONCATENATE($AD$5,$B16,$C16),'CAP2'!$A$6:$M$500,13,FALSE),0)</f>
        <v>0</v>
      </c>
      <c r="AE16" s="567">
        <f>_xlfn.IFNA(VLOOKUP(CONCATENATE($AE$5,$B16,$C16),'ESP2'!$A$6:$M$500,13,FALSE),0)</f>
        <v>0</v>
      </c>
      <c r="AF16" s="567">
        <f>_xlfn.IFNA(VLOOKUP(CONCATENATE($AF$5,$B16,$C16),'ESP2'!$A$6:$M$500,13,FALSE),0)</f>
        <v>0</v>
      </c>
      <c r="AG16" s="567">
        <f>_xlfn.IFNA(VLOOKUP(CONCATENATE($AG$5,$B16,$C16),MR!$A$6:$M$468,13,FALSE),0)</f>
        <v>0</v>
      </c>
      <c r="AH16" s="567">
        <f>_xlfn.IFNA(VLOOKUP(CONCATENATE($AH$5,$B16,$C16),'OG3'!$A$6:$M$500,13,FALSE),0)</f>
        <v>0</v>
      </c>
      <c r="AI16" s="567">
        <f>_xlfn.IFNA(VLOOKUP(CONCATENATE($AI$5,$B16,$C16),'OG3'!$A$6:$M$500,13,FALSE),0)</f>
        <v>0</v>
      </c>
      <c r="AJ16" s="567">
        <f>_xlfn.IFNA(VLOOKUP(CONCATENATE($AJ$5,$B16,$C16),WEST!$A$6:$M$500,13,FALSE),0)</f>
        <v>0</v>
      </c>
      <c r="AK16" s="567">
        <f>_xlfn.IFNA(VLOOKUP(CONCATENATE($AK$5,$B16,$C16),'SER3'!$A$6:$M$500,13,FALSE),0)</f>
        <v>0</v>
      </c>
      <c r="AL16" s="567">
        <f>_xlfn.IFNA(VLOOKUP(CONCATENATE($AL$5,$B16,$C16),[4]DARD2!$A$6:$M$500,13,FALSE),0)</f>
        <v>0</v>
      </c>
      <c r="AM16" s="567">
        <f>_xlfn.IFNA(VLOOKUP(CONCATENATE($AM$5,$B16,$C16),'MUR2'!$A$6:$M$500,13,FALSE),0)</f>
        <v>0</v>
      </c>
      <c r="AN16" s="567">
        <f>_xlfn.IFNA(VLOOKUP(CONCATENATE($AN$5,$B16,$C16),RAS!$A$7:$M$501,13,FALSE),0)</f>
        <v>0</v>
      </c>
      <c r="AO16" s="567">
        <f>_xlfn.IFNA(VLOOKUP(CONCATENATE($AO$5,$B16,$C16),'ESP3'!$A$6:$M$500,13,FALSE),0)</f>
        <v>0</v>
      </c>
      <c r="AP16" s="567">
        <f>_xlfn.IFNA(VLOOKUP(CONCATENATE($AP$5,$B16,$C16),'ESP3'!$A$6:$M$500,13,FALSE),0)</f>
        <v>0</v>
      </c>
      <c r="AQ16" s="567">
        <f>_xlfn.IFNA(VLOOKUP(CONCATENATE($AQ$5,$B16,$C16),FEST!$A$6:$M$500,13,FALSE),0)</f>
        <v>0</v>
      </c>
      <c r="AR16" s="567">
        <f>_xlfn.IFNA(VLOOKUP(CONCATENATE($AR$5,$B16,$C16),'HOR2'!$A$6:$M$200,13,FALSE),0)</f>
        <v>0</v>
      </c>
      <c r="AS16" s="567">
        <f>_xlfn.IFNA(VLOOKUP(CONCATENATE($AS$5,$B16,$C16),GIDG!$A$6:$M$200,13,FALSE),0)</f>
        <v>0</v>
      </c>
      <c r="AT16" s="567">
        <f>_xlfn.IFNA(VLOOKUP(CONCATENATE($AT$5,$B16,$C16),[7]cap3!$A$6:$M$500,13,FALSE),0)</f>
        <v>0</v>
      </c>
      <c r="AU16" s="567">
        <f>_xlfn.IFNA(VLOOKUP(CONCATENATE($AU$5,$B16,$C16),SC!$A$6:$M$500,13,FALSE),0)</f>
        <v>0</v>
      </c>
      <c r="AV16" s="567">
        <f>_xlfn.IFNA(VLOOKUP(CONCATENATE($AV$5,$B16,$C16),SCSAT!$A$6:$M$528,13,FALSE),0)</f>
        <v>0</v>
      </c>
      <c r="AW16" s="567">
        <f>_xlfn.IFNA(VLOOKUP(CONCATENATE($AW$5,$B16,$C16),SCSUN!$A$6:$M$500,13,FALSE),0)</f>
        <v>0</v>
      </c>
      <c r="AX16" s="486"/>
    </row>
    <row r="17" spans="1:50" x14ac:dyDescent="0.25">
      <c r="A17" s="813"/>
      <c r="B17" s="97" t="s">
        <v>188</v>
      </c>
      <c r="C17" s="104" t="s">
        <v>189</v>
      </c>
      <c r="D17" s="104"/>
      <c r="E17" s="104" t="s">
        <v>105</v>
      </c>
      <c r="F17" s="105">
        <v>45372</v>
      </c>
      <c r="G17" s="300">
        <v>16</v>
      </c>
      <c r="H17" s="99">
        <f t="shared" si="0"/>
        <v>0</v>
      </c>
      <c r="I17" s="100">
        <f t="shared" si="1"/>
        <v>0</v>
      </c>
      <c r="J17" s="300">
        <f t="shared" si="2"/>
        <v>11</v>
      </c>
      <c r="K17" s="567">
        <f>_xlfn.IFNA(VLOOKUP(CONCATENATE($K$5,$B17,$C17),'ESP1'!$A$6:$M$500,13,FALSE),0)</f>
        <v>0</v>
      </c>
      <c r="L17" s="567">
        <f>_xlfn.IFNA(VLOOKUP(CONCATENATE($L$5,$B17,$C17),CAPE!$A$6:$M$500,13,FALSE),0)</f>
        <v>0</v>
      </c>
      <c r="M17" s="567">
        <f>_xlfn.IFNA(VLOOKUP(CONCATENATE($M$5,$B17,$C17),[1]CAPE!$A$6:$M$500,13,FALSE),0)</f>
        <v>0</v>
      </c>
      <c r="N17" s="567">
        <f>_xlfn.IFNA(VLOOKUP(CONCATENATE($N$5,$B17,$C17),'SER1'!$A$6:$M$500,13,FALSE),0)</f>
        <v>0</v>
      </c>
      <c r="O17" s="567">
        <f>_xlfn.IFNA(VLOOKUP(CONCATENATE($O$5,$B17,$C17),'MUR1'!$A$6:$M$500,13,FALSE),0)</f>
        <v>0</v>
      </c>
      <c r="P17" s="567">
        <f>_xlfn.IFNA(VLOOKUP(CONCATENATE($P$5,$B17,$C17),BAL!$A$6:$M$500,13,FALSE),0)</f>
        <v>0</v>
      </c>
      <c r="Q17" s="567">
        <f>_xlfn.IFNA(VLOOKUP(CONCATENATE($Q$5,$B17,$C17),'OG1'!$A$6:$M$500,13,FALSE),0)</f>
        <v>0</v>
      </c>
      <c r="R17" s="567">
        <f>_xlfn.IFNA(VLOOKUP(CONCATENATE($R$5,$B17,$C17),'OG1'!$A$6:$M$500,13,FALSE),0)</f>
        <v>0</v>
      </c>
      <c r="S17" s="567">
        <f>_xlfn.IFNA(VLOOKUP(CONCATENATE($S$5,$B17,$C17),'DRY1'!$A$6:$M$500,13,FALSE),0)</f>
        <v>0</v>
      </c>
      <c r="T17" s="567">
        <f>_xlfn.IFNA(VLOOKUP(CONCATENATE($T$5,$B17,$C17),'DRY1'!$A$6:$M$500,13,FALSE),0)</f>
        <v>0</v>
      </c>
      <c r="U17" s="567">
        <f>_xlfn.IFNA(VLOOKUP(CONCATENATE($U$5,$B17,$C17),'HOR1'!$A$6:$M$300,13,FALSE),0)</f>
        <v>0</v>
      </c>
      <c r="V17" s="567">
        <f>_xlfn.IFNA(VLOOKUP(CONCATENATE($V$5,$B17,$C17),'SER2'!$A$6:$M$534,13,FALSE),0)</f>
        <v>0</v>
      </c>
      <c r="W17" s="567">
        <f>_xlfn.IFNA(VLOOKUP(CONCATENATE($W$5,$B17,$C17),'DAR1'!$A$6:$M$500,13,FALSE),0)</f>
        <v>0</v>
      </c>
      <c r="X17" s="567">
        <f>_xlfn.IFNA(VLOOKUP(CONCATENATE($X$5,$B17,$C17),BEV!$A$6:$M$500,13,FALSE),0)</f>
        <v>0</v>
      </c>
      <c r="Y17" s="567">
        <f>_xlfn.IFNA(VLOOKUP(CONCATENATE($Y$5,$B17,$C17),'OG2'!$A$6:$M$500,13,FALSE),0)</f>
        <v>0</v>
      </c>
      <c r="Z17" s="567">
        <f>_xlfn.IFNA(VLOOKUP(CONCATENATE($Z$5,$B17,$C17),'OG2'!$A$6:$M$500,13,FALSE),0)</f>
        <v>0</v>
      </c>
      <c r="AA17" s="567">
        <f>_xlfn.IFNA(VLOOKUP(CONCATENATE($AA$5,$B17,$C17),'LOG1'!$A$6:$M$500,13,FALSE),0)</f>
        <v>0</v>
      </c>
      <c r="AB17" s="567">
        <f>_xlfn.IFNA(VLOOKUP(CONCATENATE($AB$5,$B17,$C17),'DRY2'!$A$6:$M$500,13,FALSE),0)</f>
        <v>0</v>
      </c>
      <c r="AC17" s="567">
        <f>_xlfn.IFNA(VLOOKUP(CONCATENATE($AC$5,$B17,$C17),'DRY2'!$A$6:$M$500,13,FALSE),0)</f>
        <v>0</v>
      </c>
      <c r="AD17" s="567">
        <f>_xlfn.IFNA(VLOOKUP(CONCATENATE($AD$5,$B17,$C17),'CAP2'!$A$6:$M$500,13,FALSE),0)</f>
        <v>0</v>
      </c>
      <c r="AE17" s="567">
        <f>_xlfn.IFNA(VLOOKUP(CONCATENATE($AE$5,$B17,$C17),'ESP2'!$A$6:$M$500,13,FALSE),0)</f>
        <v>0</v>
      </c>
      <c r="AF17" s="567">
        <f>_xlfn.IFNA(VLOOKUP(CONCATENATE($AF$5,$B17,$C17),'ESP2'!$A$6:$M$500,13,FALSE),0)</f>
        <v>0</v>
      </c>
      <c r="AG17" s="567">
        <f>_xlfn.IFNA(VLOOKUP(CONCATENATE($AG$5,$B17,$C17),MR!$A$6:$M$468,13,FALSE),0)</f>
        <v>0</v>
      </c>
      <c r="AH17" s="567">
        <f>_xlfn.IFNA(VLOOKUP(CONCATENATE($AH$5,$B17,$C17),'OG3'!$A$6:$M$500,13,FALSE),0)</f>
        <v>0</v>
      </c>
      <c r="AI17" s="567">
        <f>_xlfn.IFNA(VLOOKUP(CONCATENATE($AI$5,$B17,$C17),'OG3'!$A$6:$M$500,13,FALSE),0)</f>
        <v>0</v>
      </c>
      <c r="AJ17" s="567">
        <f>_xlfn.IFNA(VLOOKUP(CONCATENATE($AJ$5,$B17,$C17),WEST!$A$6:$M$500,13,FALSE),0)</f>
        <v>0</v>
      </c>
      <c r="AK17" s="567">
        <f>_xlfn.IFNA(VLOOKUP(CONCATENATE($AK$5,$B17,$C17),'SER3'!$A$6:$M$500,13,FALSE),0)</f>
        <v>0</v>
      </c>
      <c r="AL17" s="567">
        <f>_xlfn.IFNA(VLOOKUP(CONCATENATE($AL$5,$B17,$C17),[4]DARD2!$A$6:$M$500,13,FALSE),0)</f>
        <v>0</v>
      </c>
      <c r="AM17" s="567">
        <f>_xlfn.IFNA(VLOOKUP(CONCATENATE($AM$5,$B17,$C17),'MUR2'!$A$6:$M$500,13,FALSE),0)</f>
        <v>0</v>
      </c>
      <c r="AN17" s="567">
        <f>_xlfn.IFNA(VLOOKUP(CONCATENATE($AN$5,$B17,$C17),RAS!$A$7:$M$501,13,FALSE),0)</f>
        <v>0</v>
      </c>
      <c r="AO17" s="567">
        <f>_xlfn.IFNA(VLOOKUP(CONCATENATE($AO$5,$B17,$C17),'ESP3'!$A$6:$M$500,13,FALSE),0)</f>
        <v>0</v>
      </c>
      <c r="AP17" s="567">
        <f>_xlfn.IFNA(VLOOKUP(CONCATENATE($AP$5,$B17,$C17),'ESP3'!$A$6:$M$500,13,FALSE),0)</f>
        <v>0</v>
      </c>
      <c r="AQ17" s="567">
        <f>_xlfn.IFNA(VLOOKUP(CONCATENATE($AQ$5,$B17,$C17),FEST!$A$6:$M$500,13,FALSE),0)</f>
        <v>0</v>
      </c>
      <c r="AR17" s="567">
        <f>_xlfn.IFNA(VLOOKUP(CONCATENATE($AR$5,$B17,$C17),'HOR2'!$A$6:$M$200,13,FALSE),0)</f>
        <v>0</v>
      </c>
      <c r="AS17" s="567">
        <f>_xlfn.IFNA(VLOOKUP(CONCATENATE($AS$5,$B17,$C17),GIDG!$A$6:$M$200,13,FALSE),0)</f>
        <v>0</v>
      </c>
      <c r="AT17" s="567">
        <f>_xlfn.IFNA(VLOOKUP(CONCATENATE($AT$5,$B17,$C17),[7]cap3!$A$6:$M$500,13,FALSE),0)</f>
        <v>0</v>
      </c>
      <c r="AU17" s="567">
        <f>_xlfn.IFNA(VLOOKUP(CONCATENATE($AU$5,$B17,$C17),SC!$A$6:$M$500,13,FALSE),0)</f>
        <v>0</v>
      </c>
      <c r="AV17" s="567">
        <f>_xlfn.IFNA(VLOOKUP(CONCATENATE($AV$5,$B17,$C17),SCSAT!$A$6:$M$528,13,FALSE),0)</f>
        <v>0</v>
      </c>
      <c r="AW17" s="567">
        <f>_xlfn.IFNA(VLOOKUP(CONCATENATE($AW$5,$B17,$C17),SCSUN!$A$6:$M$500,13,FALSE),0)</f>
        <v>0</v>
      </c>
      <c r="AX17" s="486"/>
    </row>
    <row r="18" spans="1:50" x14ac:dyDescent="0.25">
      <c r="A18" s="813"/>
      <c r="B18" s="97" t="s">
        <v>190</v>
      </c>
      <c r="C18" s="104" t="s">
        <v>191</v>
      </c>
      <c r="D18" s="104"/>
      <c r="E18" s="104" t="s">
        <v>179</v>
      </c>
      <c r="F18" s="105">
        <v>45373</v>
      </c>
      <c r="G18" s="300">
        <v>13</v>
      </c>
      <c r="H18" s="99">
        <f t="shared" si="0"/>
        <v>0</v>
      </c>
      <c r="I18" s="100">
        <f t="shared" si="1"/>
        <v>0</v>
      </c>
      <c r="J18" s="300">
        <f t="shared" si="2"/>
        <v>11</v>
      </c>
      <c r="K18" s="567">
        <f>_xlfn.IFNA(VLOOKUP(CONCATENATE($K$5,$B18,$C18),'ESP1'!$A$6:$M$500,13,FALSE),0)</f>
        <v>0</v>
      </c>
      <c r="L18" s="567">
        <f>_xlfn.IFNA(VLOOKUP(CONCATENATE($L$5,$B18,$C18),CAPE!$A$6:$M$500,13,FALSE),0)</f>
        <v>0</v>
      </c>
      <c r="M18" s="567">
        <f>_xlfn.IFNA(VLOOKUP(CONCATENATE($M$5,$B18,$C18),[1]CAPE!$A$6:$M$500,13,FALSE),0)</f>
        <v>0</v>
      </c>
      <c r="N18" s="567">
        <f>_xlfn.IFNA(VLOOKUP(CONCATENATE($N$5,$B18,$C18),'SER1'!$A$6:$M$500,13,FALSE),0)</f>
        <v>0</v>
      </c>
      <c r="O18" s="567">
        <f>_xlfn.IFNA(VLOOKUP(CONCATENATE($O$5,$B18,$C18),'MUR1'!$A$6:$M$500,13,FALSE),0)</f>
        <v>0</v>
      </c>
      <c r="P18" s="567">
        <f>_xlfn.IFNA(VLOOKUP(CONCATENATE($P$5,$B18,$C18),BAL!$A$6:$M$500,13,FALSE),0)</f>
        <v>0</v>
      </c>
      <c r="Q18" s="567">
        <f>_xlfn.IFNA(VLOOKUP(CONCATENATE($Q$5,$B18,$C18),'OG1'!$A$6:$M$500,13,FALSE),0)</f>
        <v>0</v>
      </c>
      <c r="R18" s="567">
        <f>_xlfn.IFNA(VLOOKUP(CONCATENATE($R$5,$B18,$C18),'OG1'!$A$6:$M$500,13,FALSE),0)</f>
        <v>0</v>
      </c>
      <c r="S18" s="567">
        <f>_xlfn.IFNA(VLOOKUP(CONCATENATE($S$5,$B18,$C18),'DRY1'!$A$6:$M$500,13,FALSE),0)</f>
        <v>0</v>
      </c>
      <c r="T18" s="567">
        <f>_xlfn.IFNA(VLOOKUP(CONCATENATE($T$5,$B18,$C18),'DRY1'!$A$6:$M$500,13,FALSE),0)</f>
        <v>0</v>
      </c>
      <c r="U18" s="567">
        <f>_xlfn.IFNA(VLOOKUP(CONCATENATE($U$5,$B18,$C18),'HOR1'!$A$6:$M$300,13,FALSE),0)</f>
        <v>0</v>
      </c>
      <c r="V18" s="567">
        <f>_xlfn.IFNA(VLOOKUP(CONCATENATE($V$5,$B18,$C18),'SER2'!$A$6:$M$534,13,FALSE),0)</f>
        <v>0</v>
      </c>
      <c r="W18" s="567">
        <f>_xlfn.IFNA(VLOOKUP(CONCATENATE($W$5,$B18,$C18),'DAR1'!$A$6:$M$500,13,FALSE),0)</f>
        <v>0</v>
      </c>
      <c r="X18" s="567">
        <f>_xlfn.IFNA(VLOOKUP(CONCATENATE($X$5,$B18,$C18),BEV!$A$6:$M$500,13,FALSE),0)</f>
        <v>0</v>
      </c>
      <c r="Y18" s="567">
        <f>_xlfn.IFNA(VLOOKUP(CONCATENATE($Y$5,$B18,$C18),'OG2'!$A$6:$M$500,13,FALSE),0)</f>
        <v>0</v>
      </c>
      <c r="Z18" s="567">
        <f>_xlfn.IFNA(VLOOKUP(CONCATENATE($Z$5,$B18,$C18),'OG2'!$A$6:$M$500,13,FALSE),0)</f>
        <v>0</v>
      </c>
      <c r="AA18" s="567">
        <f>_xlfn.IFNA(VLOOKUP(CONCATENATE($AA$5,$B18,$C18),'LOG1'!$A$6:$M$500,13,FALSE),0)</f>
        <v>0</v>
      </c>
      <c r="AB18" s="567">
        <f>_xlfn.IFNA(VLOOKUP(CONCATENATE($AB$5,$B18,$C18),'DRY2'!$A$6:$M$500,13,FALSE),0)</f>
        <v>0</v>
      </c>
      <c r="AC18" s="567">
        <f>_xlfn.IFNA(VLOOKUP(CONCATENATE($AC$5,$B18,$C18),'DRY2'!$A$6:$M$500,13,FALSE),0)</f>
        <v>0</v>
      </c>
      <c r="AD18" s="567">
        <f>_xlfn.IFNA(VLOOKUP(CONCATENATE($AD$5,$B18,$C18),'CAP2'!$A$6:$M$500,13,FALSE),0)</f>
        <v>0</v>
      </c>
      <c r="AE18" s="567">
        <f>_xlfn.IFNA(VLOOKUP(CONCATENATE($AE$5,$B18,$C18),'ESP2'!$A$6:$M$500,13,FALSE),0)</f>
        <v>0</v>
      </c>
      <c r="AF18" s="567">
        <f>_xlfn.IFNA(VLOOKUP(CONCATENATE($AF$5,$B18,$C18),'ESP2'!$A$6:$M$500,13,FALSE),0)</f>
        <v>0</v>
      </c>
      <c r="AG18" s="567">
        <f>_xlfn.IFNA(VLOOKUP(CONCATENATE($AG$5,$B18,$C18),MR!$A$6:$M$468,13,FALSE),0)</f>
        <v>0</v>
      </c>
      <c r="AH18" s="567">
        <f>_xlfn.IFNA(VLOOKUP(CONCATENATE($AH$5,$B18,$C18),'OG3'!$A$6:$M$500,13,FALSE),0)</f>
        <v>0</v>
      </c>
      <c r="AI18" s="567">
        <f>_xlfn.IFNA(VLOOKUP(CONCATENATE($AI$5,$B18,$C18),'OG3'!$A$6:$M$500,13,FALSE),0)</f>
        <v>0</v>
      </c>
      <c r="AJ18" s="567">
        <f>_xlfn.IFNA(VLOOKUP(CONCATENATE($AJ$5,$B18,$C18),WEST!$A$6:$M$500,13,FALSE),0)</f>
        <v>0</v>
      </c>
      <c r="AK18" s="567">
        <f>_xlfn.IFNA(VLOOKUP(CONCATENATE($AK$5,$B18,$C18),'SER3'!$A$6:$M$500,13,FALSE),0)</f>
        <v>0</v>
      </c>
      <c r="AL18" s="567">
        <f>_xlfn.IFNA(VLOOKUP(CONCATENATE($AL$5,$B18,$C18),[4]DARD2!$A$6:$M$500,13,FALSE),0)</f>
        <v>0</v>
      </c>
      <c r="AM18" s="567">
        <f>_xlfn.IFNA(VLOOKUP(CONCATENATE($AM$5,$B18,$C18),'MUR2'!$A$6:$M$500,13,FALSE),0)</f>
        <v>0</v>
      </c>
      <c r="AN18" s="567">
        <f>_xlfn.IFNA(VLOOKUP(CONCATENATE($AN$5,$B18,$C18),RAS!$A$7:$M$501,13,FALSE),0)</f>
        <v>0</v>
      </c>
      <c r="AO18" s="567">
        <f>_xlfn.IFNA(VLOOKUP(CONCATENATE($AO$5,$B18,$C18),'ESP3'!$A$6:$M$500,13,FALSE),0)</f>
        <v>0</v>
      </c>
      <c r="AP18" s="567">
        <f>_xlfn.IFNA(VLOOKUP(CONCATENATE($AP$5,$B18,$C18),'ESP3'!$A$6:$M$500,13,FALSE),0)</f>
        <v>0</v>
      </c>
      <c r="AQ18" s="567">
        <f>_xlfn.IFNA(VLOOKUP(CONCATENATE($AQ$5,$B18,$C18),FEST!$A$6:$M$500,13,FALSE),0)</f>
        <v>0</v>
      </c>
      <c r="AR18" s="567">
        <f>_xlfn.IFNA(VLOOKUP(CONCATENATE($AR$5,$B18,$C18),'HOR2'!$A$6:$M$200,13,FALSE),0)</f>
        <v>0</v>
      </c>
      <c r="AS18" s="567">
        <f>_xlfn.IFNA(VLOOKUP(CONCATENATE($AS$5,$B18,$C18),GIDG!$A$6:$M$200,13,FALSE),0)</f>
        <v>0</v>
      </c>
      <c r="AT18" s="567">
        <f>_xlfn.IFNA(VLOOKUP(CONCATENATE($AT$5,$B18,$C18),[7]cap3!$A$6:$M$500,13,FALSE),0)</f>
        <v>0</v>
      </c>
      <c r="AU18" s="567">
        <f>_xlfn.IFNA(VLOOKUP(CONCATENATE($AU$5,$B18,$C18),SC!$A$6:$M$500,13,FALSE),0)</f>
        <v>0</v>
      </c>
      <c r="AV18" s="567">
        <f>_xlfn.IFNA(VLOOKUP(CONCATENATE($AV$5,$B18,$C18),SCSAT!$A$6:$M$528,13,FALSE),0)</f>
        <v>0</v>
      </c>
      <c r="AW18" s="567">
        <f>_xlfn.IFNA(VLOOKUP(CONCATENATE($AW$5,$B18,$C18),SCSUN!$A$6:$M$500,13,FALSE),0)</f>
        <v>0</v>
      </c>
      <c r="AX18" s="486"/>
    </row>
    <row r="19" spans="1:50" x14ac:dyDescent="0.25">
      <c r="A19" s="813"/>
      <c r="B19" s="97" t="s">
        <v>194</v>
      </c>
      <c r="C19" s="104" t="s">
        <v>195</v>
      </c>
      <c r="D19" s="104"/>
      <c r="E19" s="104" t="s">
        <v>196</v>
      </c>
      <c r="F19" s="105">
        <v>45376</v>
      </c>
      <c r="G19" s="300">
        <v>14</v>
      </c>
      <c r="H19" s="99">
        <f t="shared" si="0"/>
        <v>0</v>
      </c>
      <c r="I19" s="100">
        <f t="shared" si="1"/>
        <v>0</v>
      </c>
      <c r="J19" s="300">
        <f t="shared" si="2"/>
        <v>11</v>
      </c>
      <c r="K19" s="567">
        <f>_xlfn.IFNA(VLOOKUP(CONCATENATE($K$5,$B19,$C19),'ESP1'!$A$6:$M$500,13,FALSE),0)</f>
        <v>0</v>
      </c>
      <c r="L19" s="567">
        <f>_xlfn.IFNA(VLOOKUP(CONCATENATE($L$5,$B19,$C19),CAPE!$A$6:$M$500,13,FALSE),0)</f>
        <v>0</v>
      </c>
      <c r="M19" s="567">
        <f>_xlfn.IFNA(VLOOKUP(CONCATENATE($M$5,$B19,$C19),[1]CAPE!$A$6:$M$500,13,FALSE),0)</f>
        <v>0</v>
      </c>
      <c r="N19" s="567">
        <f>_xlfn.IFNA(VLOOKUP(CONCATENATE($N$5,$B19,$C19),'SER1'!$A$6:$M$500,13,FALSE),0)</f>
        <v>0</v>
      </c>
      <c r="O19" s="567">
        <f>_xlfn.IFNA(VLOOKUP(CONCATENATE($O$5,$B19,$C19),'MUR1'!$A$6:$M$500,13,FALSE),0)</f>
        <v>0</v>
      </c>
      <c r="P19" s="567">
        <f>_xlfn.IFNA(VLOOKUP(CONCATENATE($P$5,$B19,$C19),BAL!$A$6:$M$500,13,FALSE),0)</f>
        <v>0</v>
      </c>
      <c r="Q19" s="567">
        <f>_xlfn.IFNA(VLOOKUP(CONCATENATE($Q$5,$B19,$C19),'OG1'!$A$6:$M$500,13,FALSE),0)</f>
        <v>0</v>
      </c>
      <c r="R19" s="567">
        <f>_xlfn.IFNA(VLOOKUP(CONCATENATE($R$5,$B19,$C19),'OG1'!$A$6:$M$500,13,FALSE),0)</f>
        <v>0</v>
      </c>
      <c r="S19" s="567">
        <f>_xlfn.IFNA(VLOOKUP(CONCATENATE($S$5,$B19,$C19),'DRY1'!$A$6:$M$500,13,FALSE),0)</f>
        <v>0</v>
      </c>
      <c r="T19" s="567">
        <f>_xlfn.IFNA(VLOOKUP(CONCATENATE($T$5,$B19,$C19),'DRY1'!$A$6:$M$500,13,FALSE),0)</f>
        <v>0</v>
      </c>
      <c r="U19" s="567">
        <f>_xlfn.IFNA(VLOOKUP(CONCATENATE($U$5,$B19,$C19),'HOR1'!$A$6:$M$300,13,FALSE),0)</f>
        <v>0</v>
      </c>
      <c r="V19" s="567">
        <f>_xlfn.IFNA(VLOOKUP(CONCATENATE($V$5,$B19,$C19),'SER2'!$A$6:$M$534,13,FALSE),0)</f>
        <v>0</v>
      </c>
      <c r="W19" s="567">
        <f>_xlfn.IFNA(VLOOKUP(CONCATENATE($W$5,$B19,$C19),'DAR1'!$A$6:$M$500,13,FALSE),0)</f>
        <v>0</v>
      </c>
      <c r="X19" s="567">
        <f>_xlfn.IFNA(VLOOKUP(CONCATENATE($X$5,$B19,$C19),BEV!$A$6:$M$500,13,FALSE),0)</f>
        <v>0</v>
      </c>
      <c r="Y19" s="567">
        <f>_xlfn.IFNA(VLOOKUP(CONCATENATE($Y$5,$B19,$C19),'OG2'!$A$6:$M$500,13,FALSE),0)</f>
        <v>0</v>
      </c>
      <c r="Z19" s="567">
        <f>_xlfn.IFNA(VLOOKUP(CONCATENATE($Z$5,$B19,$C19),'OG2'!$A$6:$M$500,13,FALSE),0)</f>
        <v>0</v>
      </c>
      <c r="AA19" s="567">
        <f>_xlfn.IFNA(VLOOKUP(CONCATENATE($AA$5,$B19,$C19),'LOG1'!$A$6:$M$500,13,FALSE),0)</f>
        <v>0</v>
      </c>
      <c r="AB19" s="567">
        <f>_xlfn.IFNA(VLOOKUP(CONCATENATE($AB$5,$B19,$C19),'DRY2'!$A$6:$M$500,13,FALSE),0)</f>
        <v>0</v>
      </c>
      <c r="AC19" s="567">
        <f>_xlfn.IFNA(VLOOKUP(CONCATENATE($AC$5,$B19,$C19),'DRY2'!$A$6:$M$500,13,FALSE),0)</f>
        <v>0</v>
      </c>
      <c r="AD19" s="567">
        <f>_xlfn.IFNA(VLOOKUP(CONCATENATE($AD$5,$B19,$C19),'CAP2'!$A$6:$M$500,13,FALSE),0)</f>
        <v>0</v>
      </c>
      <c r="AE19" s="567">
        <f>_xlfn.IFNA(VLOOKUP(CONCATENATE($AE$5,$B19,$C19),'ESP2'!$A$6:$M$500,13,FALSE),0)</f>
        <v>0</v>
      </c>
      <c r="AF19" s="567">
        <f>_xlfn.IFNA(VLOOKUP(CONCATENATE($AF$5,$B19,$C19),'ESP2'!$A$6:$M$500,13,FALSE),0)</f>
        <v>0</v>
      </c>
      <c r="AG19" s="567">
        <f>_xlfn.IFNA(VLOOKUP(CONCATENATE($AG$5,$B19,$C19),MR!$A$6:$M$468,13,FALSE),0)</f>
        <v>0</v>
      </c>
      <c r="AH19" s="567">
        <f>_xlfn.IFNA(VLOOKUP(CONCATENATE($AH$5,$B19,$C19),'OG3'!$A$6:$M$500,13,FALSE),0)</f>
        <v>0</v>
      </c>
      <c r="AI19" s="567">
        <f>_xlfn.IFNA(VLOOKUP(CONCATENATE($AI$5,$B19,$C19),'OG3'!$A$6:$M$500,13,FALSE),0)</f>
        <v>0</v>
      </c>
      <c r="AJ19" s="567">
        <f>_xlfn.IFNA(VLOOKUP(CONCATENATE($AJ$5,$B19,$C19),WEST!$A$6:$M$500,13,FALSE),0)</f>
        <v>0</v>
      </c>
      <c r="AK19" s="567">
        <f>_xlfn.IFNA(VLOOKUP(CONCATENATE($AK$5,$B19,$C19),'SER3'!$A$6:$M$500,13,FALSE),0)</f>
        <v>0</v>
      </c>
      <c r="AL19" s="567">
        <f>_xlfn.IFNA(VLOOKUP(CONCATENATE($AL$5,$B19,$C19),[4]DARD2!$A$6:$M$500,13,FALSE),0)</f>
        <v>0</v>
      </c>
      <c r="AM19" s="567">
        <f>_xlfn.IFNA(VLOOKUP(CONCATENATE($AM$5,$B19,$C19),'MUR2'!$A$6:$M$500,13,FALSE),0)</f>
        <v>0</v>
      </c>
      <c r="AN19" s="567">
        <f>_xlfn.IFNA(VLOOKUP(CONCATENATE($AN$5,$B19,$C19),RAS!$A$7:$M$501,13,FALSE),0)</f>
        <v>0</v>
      </c>
      <c r="AO19" s="567">
        <f>_xlfn.IFNA(VLOOKUP(CONCATENATE($AO$5,$B19,$C19),'ESP3'!$A$6:$M$500,13,FALSE),0)</f>
        <v>0</v>
      </c>
      <c r="AP19" s="567">
        <f>_xlfn.IFNA(VLOOKUP(CONCATENATE($AP$5,$B19,$C19),'ESP3'!$A$6:$M$500,13,FALSE),0)</f>
        <v>0</v>
      </c>
      <c r="AQ19" s="567">
        <f>_xlfn.IFNA(VLOOKUP(CONCATENATE($AQ$5,$B19,$C19),FEST!$A$6:$M$500,13,FALSE),0)</f>
        <v>0</v>
      </c>
      <c r="AR19" s="567">
        <f>_xlfn.IFNA(VLOOKUP(CONCATENATE($AR$5,$B19,$C19),'HOR2'!$A$6:$M$200,13,FALSE),0)</f>
        <v>0</v>
      </c>
      <c r="AS19" s="567">
        <f>_xlfn.IFNA(VLOOKUP(CONCATENATE($AS$5,$B19,$C19),GIDG!$A$6:$M$200,13,FALSE),0)</f>
        <v>0</v>
      </c>
      <c r="AT19" s="567">
        <f>_xlfn.IFNA(VLOOKUP(CONCATENATE($AT$5,$B19,$C19),[7]cap3!$A$6:$M$500,13,FALSE),0)</f>
        <v>0</v>
      </c>
      <c r="AU19" s="567">
        <f>_xlfn.IFNA(VLOOKUP(CONCATENATE($AU$5,$B19,$C19),SC!$A$6:$M$500,13,FALSE),0)</f>
        <v>0</v>
      </c>
      <c r="AV19" s="567">
        <f>_xlfn.IFNA(VLOOKUP(CONCATENATE($AV$5,$B19,$C19),SCSAT!$A$6:$M$528,13,FALSE),0)</f>
        <v>0</v>
      </c>
      <c r="AW19" s="567">
        <f>_xlfn.IFNA(VLOOKUP(CONCATENATE($AW$5,$B19,$C19),SCSUN!$A$6:$M$500,13,FALSE),0)</f>
        <v>0</v>
      </c>
      <c r="AX19" s="486"/>
    </row>
    <row r="20" spans="1:50" s="3" customFormat="1" x14ac:dyDescent="0.25">
      <c r="A20" s="813"/>
      <c r="B20" s="97" t="s">
        <v>197</v>
      </c>
      <c r="C20" s="104" t="s">
        <v>198</v>
      </c>
      <c r="D20" s="104"/>
      <c r="E20" s="104" t="s">
        <v>199</v>
      </c>
      <c r="F20" s="105">
        <v>45380</v>
      </c>
      <c r="G20" s="300">
        <v>13</v>
      </c>
      <c r="H20" s="99">
        <f t="shared" si="0"/>
        <v>0</v>
      </c>
      <c r="I20" s="100">
        <f t="shared" si="1"/>
        <v>0</v>
      </c>
      <c r="J20" s="300">
        <f t="shared" si="2"/>
        <v>11</v>
      </c>
      <c r="K20" s="567">
        <f>_xlfn.IFNA(VLOOKUP(CONCATENATE($K$5,$B20,$C20),'ESP1'!$A$6:$M$500,13,FALSE),0)</f>
        <v>0</v>
      </c>
      <c r="L20" s="567">
        <f>_xlfn.IFNA(VLOOKUP(CONCATENATE($L$5,$B20,$C20),CAPE!$A$6:$M$500,13,FALSE),0)</f>
        <v>0</v>
      </c>
      <c r="M20" s="567">
        <f>_xlfn.IFNA(VLOOKUP(CONCATENATE($M$5,$B20,$C20),[1]CAPE!$A$6:$M$500,13,FALSE),0)</f>
        <v>0</v>
      </c>
      <c r="N20" s="567">
        <f>_xlfn.IFNA(VLOOKUP(CONCATENATE($N$5,$B20,$C20),'SER1'!$A$6:$M$500,13,FALSE),0)</f>
        <v>0</v>
      </c>
      <c r="O20" s="567">
        <f>_xlfn.IFNA(VLOOKUP(CONCATENATE($O$5,$B20,$C20),'MUR1'!$A$6:$M$500,13,FALSE),0)</f>
        <v>0</v>
      </c>
      <c r="P20" s="567">
        <f>_xlfn.IFNA(VLOOKUP(CONCATENATE($P$5,$B20,$C20),BAL!$A$6:$M$500,13,FALSE),0)</f>
        <v>0</v>
      </c>
      <c r="Q20" s="567">
        <f>_xlfn.IFNA(VLOOKUP(CONCATENATE($Q$5,$B20,$C20),'OG1'!$A$6:$M$500,13,FALSE),0)</f>
        <v>0</v>
      </c>
      <c r="R20" s="567">
        <f>_xlfn.IFNA(VLOOKUP(CONCATENATE($R$5,$B20,$C20),'OG1'!$A$6:$M$500,13,FALSE),0)</f>
        <v>0</v>
      </c>
      <c r="S20" s="567">
        <f>_xlfn.IFNA(VLOOKUP(CONCATENATE($S$5,$B20,$C20),'DRY1'!$A$6:$M$500,13,FALSE),0)</f>
        <v>0</v>
      </c>
      <c r="T20" s="567">
        <f>_xlfn.IFNA(VLOOKUP(CONCATENATE($T$5,$B20,$C20),'DRY1'!$A$6:$M$500,13,FALSE),0)</f>
        <v>0</v>
      </c>
      <c r="U20" s="567">
        <f>_xlfn.IFNA(VLOOKUP(CONCATENATE($U$5,$B20,$C20),'HOR1'!$A$6:$M$300,13,FALSE),0)</f>
        <v>0</v>
      </c>
      <c r="V20" s="567">
        <f>_xlfn.IFNA(VLOOKUP(CONCATENATE($V$5,$B20,$C20),'SER2'!$A$6:$M$534,13,FALSE),0)</f>
        <v>0</v>
      </c>
      <c r="W20" s="567">
        <f>_xlfn.IFNA(VLOOKUP(CONCATENATE($W$5,$B20,$C20),'DAR1'!$A$6:$M$500,13,FALSE),0)</f>
        <v>0</v>
      </c>
      <c r="X20" s="567">
        <f>_xlfn.IFNA(VLOOKUP(CONCATENATE($X$5,$B20,$C20),BEV!$A$6:$M$500,13,FALSE),0)</f>
        <v>0</v>
      </c>
      <c r="Y20" s="567">
        <f>_xlfn.IFNA(VLOOKUP(CONCATENATE($Y$5,$B20,$C20),'OG2'!$A$6:$M$500,13,FALSE),0)</f>
        <v>0</v>
      </c>
      <c r="Z20" s="567">
        <f>_xlfn.IFNA(VLOOKUP(CONCATENATE($Z$5,$B20,$C20),'OG2'!$A$6:$M$500,13,FALSE),0)</f>
        <v>0</v>
      </c>
      <c r="AA20" s="567">
        <f>_xlfn.IFNA(VLOOKUP(CONCATENATE($AA$5,$B20,$C20),'LOG1'!$A$6:$M$500,13,FALSE),0)</f>
        <v>0</v>
      </c>
      <c r="AB20" s="567">
        <f>_xlfn.IFNA(VLOOKUP(CONCATENATE($AB$5,$B20,$C20),'DRY2'!$A$6:$M$500,13,FALSE),0)</f>
        <v>0</v>
      </c>
      <c r="AC20" s="567">
        <f>_xlfn.IFNA(VLOOKUP(CONCATENATE($AC$5,$B20,$C20),'DRY2'!$A$6:$M$500,13,FALSE),0)</f>
        <v>0</v>
      </c>
      <c r="AD20" s="567">
        <f>_xlfn.IFNA(VLOOKUP(CONCATENATE($AD$5,$B20,$C20),'CAP2'!$A$6:$M$500,13,FALSE),0)</f>
        <v>0</v>
      </c>
      <c r="AE20" s="567">
        <f>_xlfn.IFNA(VLOOKUP(CONCATENATE($AE$5,$B20,$C20),'ESP2'!$A$6:$M$500,13,FALSE),0)</f>
        <v>0</v>
      </c>
      <c r="AF20" s="567">
        <f>_xlfn.IFNA(VLOOKUP(CONCATENATE($AF$5,$B20,$C20),'ESP2'!$A$6:$M$500,13,FALSE),0)</f>
        <v>0</v>
      </c>
      <c r="AG20" s="567">
        <f>_xlfn.IFNA(VLOOKUP(CONCATENATE($AG$5,$B20,$C20),MR!$A$6:$M$468,13,FALSE),0)</f>
        <v>0</v>
      </c>
      <c r="AH20" s="567">
        <f>_xlfn.IFNA(VLOOKUP(CONCATENATE($AH$5,$B20,$C20),'OG3'!$A$6:$M$500,13,FALSE),0)</f>
        <v>0</v>
      </c>
      <c r="AI20" s="567">
        <f>_xlfn.IFNA(VLOOKUP(CONCATENATE($AI$5,$B20,$C20),'OG3'!$A$6:$M$500,13,FALSE),0)</f>
        <v>0</v>
      </c>
      <c r="AJ20" s="567">
        <f>_xlfn.IFNA(VLOOKUP(CONCATENATE($AJ$5,$B20,$C20),WEST!$A$6:$M$500,13,FALSE),0)</f>
        <v>0</v>
      </c>
      <c r="AK20" s="567">
        <f>_xlfn.IFNA(VLOOKUP(CONCATENATE($AK$5,$B20,$C20),'SER3'!$A$6:$M$500,13,FALSE),0)</f>
        <v>0</v>
      </c>
      <c r="AL20" s="567">
        <f>_xlfn.IFNA(VLOOKUP(CONCATENATE($AL$5,$B20,$C20),[4]DARD2!$A$6:$M$500,13,FALSE),0)</f>
        <v>0</v>
      </c>
      <c r="AM20" s="567">
        <f>_xlfn.IFNA(VLOOKUP(CONCATENATE($AM$5,$B20,$C20),'MUR2'!$A$6:$M$500,13,FALSE),0)</f>
        <v>0</v>
      </c>
      <c r="AN20" s="567">
        <f>_xlfn.IFNA(VLOOKUP(CONCATENATE($AN$5,$B20,$C20),RAS!$A$7:$M$501,13,FALSE),0)</f>
        <v>0</v>
      </c>
      <c r="AO20" s="567">
        <f>_xlfn.IFNA(VLOOKUP(CONCATENATE($AO$5,$B20,$C20),'ESP3'!$A$6:$M$500,13,FALSE),0)</f>
        <v>0</v>
      </c>
      <c r="AP20" s="567">
        <f>_xlfn.IFNA(VLOOKUP(CONCATENATE($AP$5,$B20,$C20),'ESP3'!$A$6:$M$500,13,FALSE),0)</f>
        <v>0</v>
      </c>
      <c r="AQ20" s="567">
        <f>_xlfn.IFNA(VLOOKUP(CONCATENATE($AQ$5,$B20,$C20),FEST!$A$6:$M$500,13,FALSE),0)</f>
        <v>0</v>
      </c>
      <c r="AR20" s="567">
        <f>_xlfn.IFNA(VLOOKUP(CONCATENATE($AR$5,$B20,$C20),'HOR2'!$A$6:$M$200,13,FALSE),0)</f>
        <v>0</v>
      </c>
      <c r="AS20" s="567">
        <f>_xlfn.IFNA(VLOOKUP(CONCATENATE($AS$5,$B20,$C20),GIDG!$A$6:$M$200,13,FALSE),0)</f>
        <v>0</v>
      </c>
      <c r="AT20" s="567">
        <f>_xlfn.IFNA(VLOOKUP(CONCATENATE($AT$5,$B20,$C20),[7]cap3!$A$6:$M$500,13,FALSE),0)</f>
        <v>0</v>
      </c>
      <c r="AU20" s="567">
        <f>_xlfn.IFNA(VLOOKUP(CONCATENATE($AU$5,$B20,$C20),SC!$A$6:$M$500,13,FALSE),0)</f>
        <v>0</v>
      </c>
      <c r="AV20" s="567">
        <f>_xlfn.IFNA(VLOOKUP(CONCATENATE($AV$5,$B20,$C20),SCSAT!$A$6:$M$528,13,FALSE),0)</f>
        <v>0</v>
      </c>
      <c r="AW20" s="567">
        <f>_xlfn.IFNA(VLOOKUP(CONCATENATE($AW$5,$B20,$C20),SCSUN!$A$6:$M$500,13,FALSE),0)</f>
        <v>0</v>
      </c>
      <c r="AX20" s="553"/>
    </row>
    <row r="21" spans="1:50" s="3" customFormat="1" x14ac:dyDescent="0.25">
      <c r="A21" s="813"/>
      <c r="B21" s="97" t="s">
        <v>200</v>
      </c>
      <c r="C21" s="104" t="s">
        <v>201</v>
      </c>
      <c r="D21" s="104"/>
      <c r="E21" s="104" t="s">
        <v>127</v>
      </c>
      <c r="F21" s="105">
        <v>45388</v>
      </c>
      <c r="G21" s="300">
        <v>13</v>
      </c>
      <c r="H21" s="99">
        <f t="shared" si="0"/>
        <v>0</v>
      </c>
      <c r="I21" s="100">
        <f t="shared" si="1"/>
        <v>0</v>
      </c>
      <c r="J21" s="300">
        <f t="shared" si="2"/>
        <v>11</v>
      </c>
      <c r="K21" s="567">
        <f>_xlfn.IFNA(VLOOKUP(CONCATENATE($K$5,$B21,$C21),'ESP1'!$A$6:$M$500,13,FALSE),0)</f>
        <v>0</v>
      </c>
      <c r="L21" s="567">
        <f>_xlfn.IFNA(VLOOKUP(CONCATENATE($L$5,$B21,$C21),CAPE!$A$6:$M$500,13,FALSE),0)</f>
        <v>0</v>
      </c>
      <c r="M21" s="567">
        <f>_xlfn.IFNA(VLOOKUP(CONCATENATE($M$5,$B21,$C21),[1]CAPE!$A$6:$M$500,13,FALSE),0)</f>
        <v>0</v>
      </c>
      <c r="N21" s="567">
        <f>_xlfn.IFNA(VLOOKUP(CONCATENATE($N$5,$B21,$C21),'SER1'!$A$6:$M$500,13,FALSE),0)</f>
        <v>0</v>
      </c>
      <c r="O21" s="567">
        <f>_xlfn.IFNA(VLOOKUP(CONCATENATE($O$5,$B21,$C21),'MUR1'!$A$6:$M$500,13,FALSE),0)</f>
        <v>0</v>
      </c>
      <c r="P21" s="567">
        <f>_xlfn.IFNA(VLOOKUP(CONCATENATE($P$5,$B21,$C21),BAL!$A$6:$M$500,13,FALSE),0)</f>
        <v>0</v>
      </c>
      <c r="Q21" s="567">
        <f>_xlfn.IFNA(VLOOKUP(CONCATENATE($Q$5,$B21,$C21),'OG1'!$A$6:$M$500,13,FALSE),0)</f>
        <v>0</v>
      </c>
      <c r="R21" s="567">
        <f>_xlfn.IFNA(VLOOKUP(CONCATENATE($R$5,$B21,$C21),'OG1'!$A$6:$M$500,13,FALSE),0)</f>
        <v>0</v>
      </c>
      <c r="S21" s="567">
        <f>_xlfn.IFNA(VLOOKUP(CONCATENATE($S$5,$B21,$C21),'DRY1'!$A$6:$M$500,13,FALSE),0)</f>
        <v>0</v>
      </c>
      <c r="T21" s="567">
        <f>_xlfn.IFNA(VLOOKUP(CONCATENATE($T$5,$B21,$C21),'DRY1'!$A$6:$M$500,13,FALSE),0)</f>
        <v>0</v>
      </c>
      <c r="U21" s="567">
        <f>_xlfn.IFNA(VLOOKUP(CONCATENATE($U$5,$B21,$C21),'HOR1'!$A$6:$M$300,13,FALSE),0)</f>
        <v>0</v>
      </c>
      <c r="V21" s="567">
        <f>_xlfn.IFNA(VLOOKUP(CONCATENATE($V$5,$B21,$C21),'SER2'!$A$6:$M$534,13,FALSE),0)</f>
        <v>0</v>
      </c>
      <c r="W21" s="567">
        <f>_xlfn.IFNA(VLOOKUP(CONCATENATE($W$5,$B21,$C21),'DAR1'!$A$6:$M$500,13,FALSE),0)</f>
        <v>0</v>
      </c>
      <c r="X21" s="567">
        <f>_xlfn.IFNA(VLOOKUP(CONCATENATE($X$5,$B21,$C21),BEV!$A$6:$M$500,13,FALSE),0)</f>
        <v>0</v>
      </c>
      <c r="Y21" s="567">
        <f>_xlfn.IFNA(VLOOKUP(CONCATENATE($Y$5,$B21,$C21),'OG2'!$A$6:$M$500,13,FALSE),0)</f>
        <v>0</v>
      </c>
      <c r="Z21" s="567">
        <f>_xlfn.IFNA(VLOOKUP(CONCATENATE($Z$5,$B21,$C21),'OG2'!$A$6:$M$500,13,FALSE),0)</f>
        <v>0</v>
      </c>
      <c r="AA21" s="567">
        <f>_xlfn.IFNA(VLOOKUP(CONCATENATE($AA$5,$B21,$C21),'LOG1'!$A$6:$M$500,13,FALSE),0)</f>
        <v>0</v>
      </c>
      <c r="AB21" s="567">
        <f>_xlfn.IFNA(VLOOKUP(CONCATENATE($AB$5,$B21,$C21),'DRY2'!$A$6:$M$500,13,FALSE),0)</f>
        <v>0</v>
      </c>
      <c r="AC21" s="567">
        <f>_xlfn.IFNA(VLOOKUP(CONCATENATE($AC$5,$B21,$C21),'DRY2'!$A$6:$M$500,13,FALSE),0)</f>
        <v>0</v>
      </c>
      <c r="AD21" s="567">
        <f>_xlfn.IFNA(VLOOKUP(CONCATENATE($AD$5,$B21,$C21),'CAP2'!$A$6:$M$500,13,FALSE),0)</f>
        <v>0</v>
      </c>
      <c r="AE21" s="567">
        <f>_xlfn.IFNA(VLOOKUP(CONCATENATE($AE$5,$B21,$C21),'ESP2'!$A$6:$M$500,13,FALSE),0)</f>
        <v>0</v>
      </c>
      <c r="AF21" s="567">
        <f>_xlfn.IFNA(VLOOKUP(CONCATENATE($AF$5,$B21,$C21),'ESP2'!$A$6:$M$500,13,FALSE),0)</f>
        <v>0</v>
      </c>
      <c r="AG21" s="567">
        <f>_xlfn.IFNA(VLOOKUP(CONCATENATE($AG$5,$B21,$C21),MR!$A$6:$M$468,13,FALSE),0)</f>
        <v>0</v>
      </c>
      <c r="AH21" s="567">
        <f>_xlfn.IFNA(VLOOKUP(CONCATENATE($AH$5,$B21,$C21),'OG3'!$A$6:$M$500,13,FALSE),0)</f>
        <v>0</v>
      </c>
      <c r="AI21" s="567">
        <f>_xlfn.IFNA(VLOOKUP(CONCATENATE($AI$5,$B21,$C21),'OG3'!$A$6:$M$500,13,FALSE),0)</f>
        <v>0</v>
      </c>
      <c r="AJ21" s="567">
        <f>_xlfn.IFNA(VLOOKUP(CONCATENATE($AJ$5,$B21,$C21),WEST!$A$6:$M$500,13,FALSE),0)</f>
        <v>0</v>
      </c>
      <c r="AK21" s="567">
        <f>_xlfn.IFNA(VLOOKUP(CONCATENATE($AK$5,$B21,$C21),'SER3'!$A$6:$M$500,13,FALSE),0)</f>
        <v>0</v>
      </c>
      <c r="AL21" s="567">
        <f>_xlfn.IFNA(VLOOKUP(CONCATENATE($AL$5,$B21,$C21),[4]DARD2!$A$6:$M$500,13,FALSE),0)</f>
        <v>0</v>
      </c>
      <c r="AM21" s="567">
        <f>_xlfn.IFNA(VLOOKUP(CONCATENATE($AM$5,$B21,$C21),'MUR2'!$A$6:$M$500,13,FALSE),0)</f>
        <v>0</v>
      </c>
      <c r="AN21" s="567">
        <f>_xlfn.IFNA(VLOOKUP(CONCATENATE($AN$5,$B21,$C21),RAS!$A$7:$M$501,13,FALSE),0)</f>
        <v>0</v>
      </c>
      <c r="AO21" s="567">
        <f>_xlfn.IFNA(VLOOKUP(CONCATENATE($AO$5,$B21,$C21),'ESP3'!$A$6:$M$500,13,FALSE),0)</f>
        <v>0</v>
      </c>
      <c r="AP21" s="567">
        <f>_xlfn.IFNA(VLOOKUP(CONCATENATE($AP$5,$B21,$C21),'ESP3'!$A$6:$M$500,13,FALSE),0)</f>
        <v>0</v>
      </c>
      <c r="AQ21" s="567">
        <f>_xlfn.IFNA(VLOOKUP(CONCATENATE($AQ$5,$B21,$C21),FEST!$A$6:$M$500,13,FALSE),0)</f>
        <v>0</v>
      </c>
      <c r="AR21" s="567">
        <f>_xlfn.IFNA(VLOOKUP(CONCATENATE($AR$5,$B21,$C21),'HOR2'!$A$6:$M$200,13,FALSE),0)</f>
        <v>0</v>
      </c>
      <c r="AS21" s="567">
        <f>_xlfn.IFNA(VLOOKUP(CONCATENATE($AS$5,$B21,$C21),GIDG!$A$6:$M$200,13,FALSE),0)</f>
        <v>0</v>
      </c>
      <c r="AT21" s="567">
        <f>_xlfn.IFNA(VLOOKUP(CONCATENATE($AT$5,$B21,$C21),[7]cap3!$A$6:$M$500,13,FALSE),0)</f>
        <v>0</v>
      </c>
      <c r="AU21" s="567">
        <f>_xlfn.IFNA(VLOOKUP(CONCATENATE($AU$5,$B21,$C21),SC!$A$6:$M$500,13,FALSE),0)</f>
        <v>0</v>
      </c>
      <c r="AV21" s="567">
        <f>_xlfn.IFNA(VLOOKUP(CONCATENATE($AV$5,$B21,$C21),SCSAT!$A$6:$M$528,13,FALSE),0)</f>
        <v>0</v>
      </c>
      <c r="AW21" s="567">
        <f>_xlfn.IFNA(VLOOKUP(CONCATENATE($AW$5,$B21,$C21),SCSUN!$A$6:$M$500,13,FALSE),0)</f>
        <v>0</v>
      </c>
      <c r="AX21" s="553"/>
    </row>
    <row r="22" spans="1:50" x14ac:dyDescent="0.25">
      <c r="A22" s="813"/>
      <c r="B22" s="97" t="s">
        <v>202</v>
      </c>
      <c r="C22" s="104" t="s">
        <v>203</v>
      </c>
      <c r="D22" s="104"/>
      <c r="E22" s="104" t="s">
        <v>204</v>
      </c>
      <c r="F22" s="105">
        <v>45399</v>
      </c>
      <c r="G22" s="300">
        <v>13</v>
      </c>
      <c r="H22" s="99">
        <f t="shared" si="0"/>
        <v>0</v>
      </c>
      <c r="I22" s="100">
        <f t="shared" si="1"/>
        <v>0</v>
      </c>
      <c r="J22" s="300">
        <f t="shared" si="2"/>
        <v>11</v>
      </c>
      <c r="K22" s="567">
        <f>_xlfn.IFNA(VLOOKUP(CONCATENATE($K$5,$B22,$C22),'ESP1'!$A$6:$M$500,13,FALSE),0)</f>
        <v>0</v>
      </c>
      <c r="L22" s="567">
        <f>_xlfn.IFNA(VLOOKUP(CONCATENATE($L$5,$B22,$C22),CAPE!$A$6:$M$500,13,FALSE),0)</f>
        <v>0</v>
      </c>
      <c r="M22" s="567">
        <f>_xlfn.IFNA(VLOOKUP(CONCATENATE($M$5,$B22,$C22),[1]CAPE!$A$6:$M$500,13,FALSE),0)</f>
        <v>0</v>
      </c>
      <c r="N22" s="567">
        <f>_xlfn.IFNA(VLOOKUP(CONCATENATE($N$5,$B22,$C22),'SER1'!$A$6:$M$500,13,FALSE),0)</f>
        <v>0</v>
      </c>
      <c r="O22" s="567">
        <f>_xlfn.IFNA(VLOOKUP(CONCATENATE($O$5,$B22,$C22),'MUR1'!$A$6:$M$500,13,FALSE),0)</f>
        <v>0</v>
      </c>
      <c r="P22" s="567">
        <f>_xlfn.IFNA(VLOOKUP(CONCATENATE($P$5,$B22,$C22),BAL!$A$6:$M$500,13,FALSE),0)</f>
        <v>0</v>
      </c>
      <c r="Q22" s="567">
        <f>_xlfn.IFNA(VLOOKUP(CONCATENATE($Q$5,$B22,$C22),'OG1'!$A$6:$M$500,13,FALSE),0)</f>
        <v>0</v>
      </c>
      <c r="R22" s="567">
        <f>_xlfn.IFNA(VLOOKUP(CONCATENATE($R$5,$B22,$C22),'OG1'!$A$6:$M$500,13,FALSE),0)</f>
        <v>0</v>
      </c>
      <c r="S22" s="567">
        <f>_xlfn.IFNA(VLOOKUP(CONCATENATE($S$5,$B22,$C22),'DRY1'!$A$6:$M$500,13,FALSE),0)</f>
        <v>0</v>
      </c>
      <c r="T22" s="567">
        <f>_xlfn.IFNA(VLOOKUP(CONCATENATE($T$5,$B22,$C22),'DRY1'!$A$6:$M$500,13,FALSE),0)</f>
        <v>0</v>
      </c>
      <c r="U22" s="567">
        <f>_xlfn.IFNA(VLOOKUP(CONCATENATE($U$5,$B22,$C22),'HOR1'!$A$6:$M$300,13,FALSE),0)</f>
        <v>0</v>
      </c>
      <c r="V22" s="567">
        <f>_xlfn.IFNA(VLOOKUP(CONCATENATE($V$5,$B22,$C22),'SER2'!$A$6:$M$534,13,FALSE),0)</f>
        <v>0</v>
      </c>
      <c r="W22" s="567">
        <f>_xlfn.IFNA(VLOOKUP(CONCATENATE($W$5,$B22,$C22),'DAR1'!$A$6:$M$500,13,FALSE),0)</f>
        <v>0</v>
      </c>
      <c r="X22" s="567">
        <f>_xlfn.IFNA(VLOOKUP(CONCATENATE($X$5,$B22,$C22),BEV!$A$6:$M$500,13,FALSE),0)</f>
        <v>0</v>
      </c>
      <c r="Y22" s="567">
        <f>_xlfn.IFNA(VLOOKUP(CONCATENATE($Y$5,$B22,$C22),'OG2'!$A$6:$M$500,13,FALSE),0)</f>
        <v>0</v>
      </c>
      <c r="Z22" s="567">
        <f>_xlfn.IFNA(VLOOKUP(CONCATENATE($Z$5,$B22,$C22),'OG2'!$A$6:$M$500,13,FALSE),0)</f>
        <v>0</v>
      </c>
      <c r="AA22" s="567">
        <f>_xlfn.IFNA(VLOOKUP(CONCATENATE($AA$5,$B22,$C22),'LOG1'!$A$6:$M$500,13,FALSE),0)</f>
        <v>0</v>
      </c>
      <c r="AB22" s="567">
        <f>_xlfn.IFNA(VLOOKUP(CONCATENATE($AB$5,$B22,$C22),'DRY2'!$A$6:$M$500,13,FALSE),0)</f>
        <v>0</v>
      </c>
      <c r="AC22" s="567">
        <f>_xlfn.IFNA(VLOOKUP(CONCATENATE($AC$5,$B22,$C22),'DRY2'!$A$6:$M$500,13,FALSE),0)</f>
        <v>0</v>
      </c>
      <c r="AD22" s="567">
        <f>_xlfn.IFNA(VLOOKUP(CONCATENATE($AD$5,$B22,$C22),'CAP2'!$A$6:$M$500,13,FALSE),0)</f>
        <v>0</v>
      </c>
      <c r="AE22" s="567">
        <f>_xlfn.IFNA(VLOOKUP(CONCATENATE($AE$5,$B22,$C22),'ESP2'!$A$6:$M$500,13,FALSE),0)</f>
        <v>0</v>
      </c>
      <c r="AF22" s="567">
        <f>_xlfn.IFNA(VLOOKUP(CONCATENATE($AF$5,$B22,$C22),'ESP2'!$A$6:$M$500,13,FALSE),0)</f>
        <v>0</v>
      </c>
      <c r="AG22" s="567">
        <f>_xlfn.IFNA(VLOOKUP(CONCATENATE($AG$5,$B22,$C22),MR!$A$6:$M$468,13,FALSE),0)</f>
        <v>0</v>
      </c>
      <c r="AH22" s="567">
        <f>_xlfn.IFNA(VLOOKUP(CONCATENATE($AH$5,$B22,$C22),'OG3'!$A$6:$M$500,13,FALSE),0)</f>
        <v>0</v>
      </c>
      <c r="AI22" s="567">
        <f>_xlfn.IFNA(VLOOKUP(CONCATENATE($AI$5,$B22,$C22),'OG3'!$A$6:$M$500,13,FALSE),0)</f>
        <v>0</v>
      </c>
      <c r="AJ22" s="567">
        <f>_xlfn.IFNA(VLOOKUP(CONCATENATE($AJ$5,$B22,$C22),WEST!$A$6:$M$500,13,FALSE),0)</f>
        <v>0</v>
      </c>
      <c r="AK22" s="567">
        <f>_xlfn.IFNA(VLOOKUP(CONCATENATE($AK$5,$B22,$C22),'SER3'!$A$6:$M$500,13,FALSE),0)</f>
        <v>0</v>
      </c>
      <c r="AL22" s="567">
        <f>_xlfn.IFNA(VLOOKUP(CONCATENATE($AL$5,$B22,$C22),[4]DARD2!$A$6:$M$500,13,FALSE),0)</f>
        <v>0</v>
      </c>
      <c r="AM22" s="567">
        <f>_xlfn.IFNA(VLOOKUP(CONCATENATE($AM$5,$B22,$C22),'MUR2'!$A$6:$M$500,13,FALSE),0)</f>
        <v>0</v>
      </c>
      <c r="AN22" s="567">
        <f>_xlfn.IFNA(VLOOKUP(CONCATENATE($AN$5,$B22,$C22),RAS!$A$7:$M$501,13,FALSE),0)</f>
        <v>0</v>
      </c>
      <c r="AO22" s="567">
        <f>_xlfn.IFNA(VLOOKUP(CONCATENATE($AO$5,$B22,$C22),'ESP3'!$A$6:$M$500,13,FALSE),0)</f>
        <v>0</v>
      </c>
      <c r="AP22" s="567">
        <f>_xlfn.IFNA(VLOOKUP(CONCATENATE($AP$5,$B22,$C22),'ESP3'!$A$6:$M$500,13,FALSE),0)</f>
        <v>0</v>
      </c>
      <c r="AQ22" s="567">
        <f>_xlfn.IFNA(VLOOKUP(CONCATENATE($AQ$5,$B22,$C22),FEST!$A$6:$M$500,13,FALSE),0)</f>
        <v>0</v>
      </c>
      <c r="AR22" s="567">
        <f>_xlfn.IFNA(VLOOKUP(CONCATENATE($AR$5,$B22,$C22),'HOR2'!$A$6:$M$200,13,FALSE),0)</f>
        <v>0</v>
      </c>
      <c r="AS22" s="567">
        <f>_xlfn.IFNA(VLOOKUP(CONCATENATE($AS$5,$B22,$C22),GIDG!$A$6:$M$200,13,FALSE),0)</f>
        <v>0</v>
      </c>
      <c r="AT22" s="567">
        <f>_xlfn.IFNA(VLOOKUP(CONCATENATE($AT$5,$B22,$C22),[7]cap3!$A$6:$M$500,13,FALSE),0)</f>
        <v>0</v>
      </c>
      <c r="AU22" s="567">
        <f>_xlfn.IFNA(VLOOKUP(CONCATENATE($AU$5,$B22,$C22),SC!$A$6:$M$500,13,FALSE),0)</f>
        <v>0</v>
      </c>
      <c r="AV22" s="567">
        <f>_xlfn.IFNA(VLOOKUP(CONCATENATE($AV$5,$B22,$C22),SCSAT!$A$6:$M$528,13,FALSE),0)</f>
        <v>0</v>
      </c>
      <c r="AW22" s="567">
        <f>_xlfn.IFNA(VLOOKUP(CONCATENATE($AW$5,$B22,$C22),SCSUN!$A$6:$M$500,13,FALSE),0)</f>
        <v>0</v>
      </c>
      <c r="AX22" s="486"/>
    </row>
    <row r="23" spans="1:50" s="3" customFormat="1" x14ac:dyDescent="0.25">
      <c r="A23" s="813"/>
      <c r="B23" s="97" t="s">
        <v>205</v>
      </c>
      <c r="C23" s="104" t="s">
        <v>206</v>
      </c>
      <c r="D23" s="104"/>
      <c r="E23" s="104" t="s">
        <v>109</v>
      </c>
      <c r="F23" s="105">
        <v>45415</v>
      </c>
      <c r="G23" s="300">
        <v>13</v>
      </c>
      <c r="H23" s="99">
        <f t="shared" si="0"/>
        <v>0</v>
      </c>
      <c r="I23" s="100">
        <f t="shared" si="1"/>
        <v>0</v>
      </c>
      <c r="J23" s="300">
        <f t="shared" si="2"/>
        <v>11</v>
      </c>
      <c r="K23" s="567">
        <f>_xlfn.IFNA(VLOOKUP(CONCATENATE($K$5,$B23,$C23),'ESP1'!$A$6:$M$500,13,FALSE),0)</f>
        <v>0</v>
      </c>
      <c r="L23" s="567">
        <f>_xlfn.IFNA(VLOOKUP(CONCATENATE($L$5,$B23,$C23),CAPE!$A$6:$M$500,13,FALSE),0)</f>
        <v>0</v>
      </c>
      <c r="M23" s="567">
        <f>_xlfn.IFNA(VLOOKUP(CONCATENATE($M$5,$B23,$C23),[1]CAPE!$A$6:$M$500,13,FALSE),0)</f>
        <v>0</v>
      </c>
      <c r="N23" s="567">
        <f>_xlfn.IFNA(VLOOKUP(CONCATENATE($N$5,$B23,$C23),'SER1'!$A$6:$M$500,13,FALSE),0)</f>
        <v>0</v>
      </c>
      <c r="O23" s="567">
        <f>_xlfn.IFNA(VLOOKUP(CONCATENATE($O$5,$B23,$C23),'MUR1'!$A$6:$M$500,13,FALSE),0)</f>
        <v>0</v>
      </c>
      <c r="P23" s="567">
        <f>_xlfn.IFNA(VLOOKUP(CONCATENATE($P$5,$B23,$C23),BAL!$A$6:$M$500,13,FALSE),0)</f>
        <v>0</v>
      </c>
      <c r="Q23" s="567">
        <f>_xlfn.IFNA(VLOOKUP(CONCATENATE($Q$5,$B23,$C23),'OG1'!$A$6:$M$500,13,FALSE),0)</f>
        <v>0</v>
      </c>
      <c r="R23" s="567">
        <f>_xlfn.IFNA(VLOOKUP(CONCATENATE($R$5,$B23,$C23),'OG1'!$A$6:$M$500,13,FALSE),0)</f>
        <v>0</v>
      </c>
      <c r="S23" s="567">
        <f>_xlfn.IFNA(VLOOKUP(CONCATENATE($S$5,$B23,$C23),'DRY1'!$A$6:$M$500,13,FALSE),0)</f>
        <v>0</v>
      </c>
      <c r="T23" s="567">
        <f>_xlfn.IFNA(VLOOKUP(CONCATENATE($T$5,$B23,$C23),'DRY1'!$A$6:$M$500,13,FALSE),0)</f>
        <v>0</v>
      </c>
      <c r="U23" s="567">
        <f>_xlfn.IFNA(VLOOKUP(CONCATENATE($U$5,$B23,$C23),'HOR1'!$A$6:$M$300,13,FALSE),0)</f>
        <v>0</v>
      </c>
      <c r="V23" s="567">
        <f>_xlfn.IFNA(VLOOKUP(CONCATENATE($V$5,$B23,$C23),'SER2'!$A$6:$M$534,13,FALSE),0)</f>
        <v>0</v>
      </c>
      <c r="W23" s="567">
        <f>_xlfn.IFNA(VLOOKUP(CONCATENATE($W$5,$B23,$C23),'DAR1'!$A$6:$M$500,13,FALSE),0)</f>
        <v>0</v>
      </c>
      <c r="X23" s="567">
        <f>_xlfn.IFNA(VLOOKUP(CONCATENATE($X$5,$B23,$C23),BEV!$A$6:$M$500,13,FALSE),0)</f>
        <v>0</v>
      </c>
      <c r="Y23" s="567">
        <f>_xlfn.IFNA(VLOOKUP(CONCATENATE($Y$5,$B23,$C23),'OG2'!$A$6:$M$500,13,FALSE),0)</f>
        <v>0</v>
      </c>
      <c r="Z23" s="567">
        <f>_xlfn.IFNA(VLOOKUP(CONCATENATE($Z$5,$B23,$C23),'OG2'!$A$6:$M$500,13,FALSE),0)</f>
        <v>0</v>
      </c>
      <c r="AA23" s="567">
        <f>_xlfn.IFNA(VLOOKUP(CONCATENATE($AA$5,$B23,$C23),'LOG1'!$A$6:$M$500,13,FALSE),0)</f>
        <v>0</v>
      </c>
      <c r="AB23" s="567">
        <f>_xlfn.IFNA(VLOOKUP(CONCATENATE($AB$5,$B23,$C23),'DRY2'!$A$6:$M$500,13,FALSE),0)</f>
        <v>0</v>
      </c>
      <c r="AC23" s="567">
        <f>_xlfn.IFNA(VLOOKUP(CONCATENATE($AC$5,$B23,$C23),'DRY2'!$A$6:$M$500,13,FALSE),0)</f>
        <v>0</v>
      </c>
      <c r="AD23" s="567">
        <f>_xlfn.IFNA(VLOOKUP(CONCATENATE($AD$5,$B23,$C23),'CAP2'!$A$6:$M$500,13,FALSE),0)</f>
        <v>0</v>
      </c>
      <c r="AE23" s="567">
        <f>_xlfn.IFNA(VLOOKUP(CONCATENATE($AE$5,$B23,$C23),'ESP2'!$A$6:$M$500,13,FALSE),0)</f>
        <v>0</v>
      </c>
      <c r="AF23" s="567">
        <f>_xlfn.IFNA(VLOOKUP(CONCATENATE($AF$5,$B23,$C23),'ESP2'!$A$6:$M$500,13,FALSE),0)</f>
        <v>0</v>
      </c>
      <c r="AG23" s="567">
        <f>_xlfn.IFNA(VLOOKUP(CONCATENATE($AG$5,$B23,$C23),MR!$A$6:$M$468,13,FALSE),0)</f>
        <v>0</v>
      </c>
      <c r="AH23" s="567">
        <f>_xlfn.IFNA(VLOOKUP(CONCATENATE($AH$5,$B23,$C23),'OG3'!$A$6:$M$500,13,FALSE),0)</f>
        <v>0</v>
      </c>
      <c r="AI23" s="567">
        <f>_xlfn.IFNA(VLOOKUP(CONCATENATE($AI$5,$B23,$C23),'OG3'!$A$6:$M$500,13,FALSE),0)</f>
        <v>0</v>
      </c>
      <c r="AJ23" s="567">
        <f>_xlfn.IFNA(VLOOKUP(CONCATENATE($AJ$5,$B23,$C23),WEST!$A$6:$M$500,13,FALSE),0)</f>
        <v>0</v>
      </c>
      <c r="AK23" s="567">
        <f>_xlfn.IFNA(VLOOKUP(CONCATENATE($AK$5,$B23,$C23),'SER3'!$A$6:$M$500,13,FALSE),0)</f>
        <v>0</v>
      </c>
      <c r="AL23" s="567">
        <f>_xlfn.IFNA(VLOOKUP(CONCATENATE($AL$5,$B23,$C23),[4]DARD2!$A$6:$M$500,13,FALSE),0)</f>
        <v>0</v>
      </c>
      <c r="AM23" s="567">
        <f>_xlfn.IFNA(VLOOKUP(CONCATENATE($AM$5,$B23,$C23),'MUR2'!$A$6:$M$500,13,FALSE),0)</f>
        <v>0</v>
      </c>
      <c r="AN23" s="567">
        <f>_xlfn.IFNA(VLOOKUP(CONCATENATE($AN$5,$B23,$C23),RAS!$A$7:$M$501,13,FALSE),0)</f>
        <v>0</v>
      </c>
      <c r="AO23" s="567">
        <f>_xlfn.IFNA(VLOOKUP(CONCATENATE($AO$5,$B23,$C23),'ESP3'!$A$6:$M$500,13,FALSE),0)</f>
        <v>0</v>
      </c>
      <c r="AP23" s="567">
        <f>_xlfn.IFNA(VLOOKUP(CONCATENATE($AP$5,$B23,$C23),'ESP3'!$A$6:$M$500,13,FALSE),0)</f>
        <v>0</v>
      </c>
      <c r="AQ23" s="567">
        <f>_xlfn.IFNA(VLOOKUP(CONCATENATE($AQ$5,$B23,$C23),FEST!$A$6:$M$500,13,FALSE),0)</f>
        <v>0</v>
      </c>
      <c r="AR23" s="567">
        <f>_xlfn.IFNA(VLOOKUP(CONCATENATE($AR$5,$B23,$C23),'HOR2'!$A$6:$M$200,13,FALSE),0)</f>
        <v>0</v>
      </c>
      <c r="AS23" s="567">
        <f>_xlfn.IFNA(VLOOKUP(CONCATENATE($AS$5,$B23,$C23),GIDG!$A$6:$M$200,13,FALSE),0)</f>
        <v>0</v>
      </c>
      <c r="AT23" s="567">
        <f>_xlfn.IFNA(VLOOKUP(CONCATENATE($AT$5,$B23,$C23),[7]cap3!$A$6:$M$500,13,FALSE),0)</f>
        <v>0</v>
      </c>
      <c r="AU23" s="567">
        <f>_xlfn.IFNA(VLOOKUP(CONCATENATE($AU$5,$B23,$C23),SC!$A$6:$M$500,13,FALSE),0)</f>
        <v>0</v>
      </c>
      <c r="AV23" s="567">
        <f>_xlfn.IFNA(VLOOKUP(CONCATENATE($AV$5,$B23,$C23),SCSAT!$A$6:$M$528,13,FALSE),0)</f>
        <v>0</v>
      </c>
      <c r="AW23" s="567">
        <f>_xlfn.IFNA(VLOOKUP(CONCATENATE($AW$5,$B23,$C23),SCSUN!$A$6:$M$500,13,FALSE),0)</f>
        <v>0</v>
      </c>
      <c r="AX23" s="553"/>
    </row>
    <row r="24" spans="1:50" x14ac:dyDescent="0.25">
      <c r="A24" s="813"/>
      <c r="B24" s="97" t="s">
        <v>207</v>
      </c>
      <c r="C24" s="104" t="s">
        <v>208</v>
      </c>
      <c r="D24" s="104"/>
      <c r="E24" s="104" t="s">
        <v>204</v>
      </c>
      <c r="F24" s="105">
        <v>45423</v>
      </c>
      <c r="G24" s="300">
        <v>14</v>
      </c>
      <c r="H24" s="99">
        <f t="shared" si="0"/>
        <v>0</v>
      </c>
      <c r="I24" s="100">
        <f t="shared" si="1"/>
        <v>0</v>
      </c>
      <c r="J24" s="300">
        <f t="shared" si="2"/>
        <v>11</v>
      </c>
      <c r="K24" s="567">
        <f>_xlfn.IFNA(VLOOKUP(CONCATENATE($K$5,$B24,$C24),'ESP1'!$A$6:$M$500,13,FALSE),0)</f>
        <v>0</v>
      </c>
      <c r="L24" s="567">
        <f>_xlfn.IFNA(VLOOKUP(CONCATENATE($L$5,$B24,$C24),CAPE!$A$6:$M$500,13,FALSE),0)</f>
        <v>0</v>
      </c>
      <c r="M24" s="567">
        <f>_xlfn.IFNA(VLOOKUP(CONCATENATE($M$5,$B24,$C24),[1]CAPE!$A$6:$M$500,13,FALSE),0)</f>
        <v>0</v>
      </c>
      <c r="N24" s="567">
        <f>_xlfn.IFNA(VLOOKUP(CONCATENATE($N$5,$B24,$C24),'SER1'!$A$6:$M$500,13,FALSE),0)</f>
        <v>0</v>
      </c>
      <c r="O24" s="567">
        <f>_xlfn.IFNA(VLOOKUP(CONCATENATE($O$5,$B24,$C24),'MUR1'!$A$6:$M$500,13,FALSE),0)</f>
        <v>0</v>
      </c>
      <c r="P24" s="567">
        <f>_xlfn.IFNA(VLOOKUP(CONCATENATE($P$5,$B24,$C24),BAL!$A$6:$M$500,13,FALSE),0)</f>
        <v>0</v>
      </c>
      <c r="Q24" s="567">
        <f>_xlfn.IFNA(VLOOKUP(CONCATENATE($Q$5,$B24,$C24),'OG1'!$A$6:$M$500,13,FALSE),0)</f>
        <v>0</v>
      </c>
      <c r="R24" s="567">
        <f>_xlfn.IFNA(VLOOKUP(CONCATENATE($R$5,$B24,$C24),'OG1'!$A$6:$M$500,13,FALSE),0)</f>
        <v>0</v>
      </c>
      <c r="S24" s="567">
        <f>_xlfn.IFNA(VLOOKUP(CONCATENATE($S$5,$B24,$C24),'DRY1'!$A$6:$M$500,13,FALSE),0)</f>
        <v>0</v>
      </c>
      <c r="T24" s="567">
        <f>_xlfn.IFNA(VLOOKUP(CONCATENATE($T$5,$B24,$C24),'DRY1'!$A$6:$M$500,13,FALSE),0)</f>
        <v>0</v>
      </c>
      <c r="U24" s="567">
        <f>_xlfn.IFNA(VLOOKUP(CONCATENATE($U$5,$B24,$C24),'HOR1'!$A$6:$M$300,13,FALSE),0)</f>
        <v>0</v>
      </c>
      <c r="V24" s="567">
        <f>_xlfn.IFNA(VLOOKUP(CONCATENATE($V$5,$B24,$C24),'SER2'!$A$6:$M$534,13,FALSE),0)</f>
        <v>0</v>
      </c>
      <c r="W24" s="567">
        <f>_xlfn.IFNA(VLOOKUP(CONCATENATE($W$5,$B24,$C24),'DAR1'!$A$6:$M$500,13,FALSE),0)</f>
        <v>0</v>
      </c>
      <c r="X24" s="567">
        <f>_xlfn.IFNA(VLOOKUP(CONCATENATE($X$5,$B24,$C24),BEV!$A$6:$M$500,13,FALSE),0)</f>
        <v>0</v>
      </c>
      <c r="Y24" s="567">
        <f>_xlfn.IFNA(VLOOKUP(CONCATENATE($Y$5,$B24,$C24),'OG2'!$A$6:$M$500,13,FALSE),0)</f>
        <v>0</v>
      </c>
      <c r="Z24" s="567">
        <f>_xlfn.IFNA(VLOOKUP(CONCATENATE($Z$5,$B24,$C24),'OG2'!$A$6:$M$500,13,FALSE),0)</f>
        <v>0</v>
      </c>
      <c r="AA24" s="567">
        <f>_xlfn.IFNA(VLOOKUP(CONCATENATE($AA$5,$B24,$C24),'LOG1'!$A$6:$M$500,13,FALSE),0)</f>
        <v>0</v>
      </c>
      <c r="AB24" s="567">
        <f>_xlfn.IFNA(VLOOKUP(CONCATENATE($AB$5,$B24,$C24),'DRY2'!$A$6:$M$500,13,FALSE),0)</f>
        <v>0</v>
      </c>
      <c r="AC24" s="567">
        <f>_xlfn.IFNA(VLOOKUP(CONCATENATE($AC$5,$B24,$C24),'DRY2'!$A$6:$M$500,13,FALSE),0)</f>
        <v>0</v>
      </c>
      <c r="AD24" s="567">
        <f>_xlfn.IFNA(VLOOKUP(CONCATENATE($AD$5,$B24,$C24),'CAP2'!$A$6:$M$500,13,FALSE),0)</f>
        <v>0</v>
      </c>
      <c r="AE24" s="567">
        <f>_xlfn.IFNA(VLOOKUP(CONCATENATE($AE$5,$B24,$C24),'ESP2'!$A$6:$M$500,13,FALSE),0)</f>
        <v>0</v>
      </c>
      <c r="AF24" s="567">
        <f>_xlfn.IFNA(VLOOKUP(CONCATENATE($AF$5,$B24,$C24),'ESP2'!$A$6:$M$500,13,FALSE),0)</f>
        <v>0</v>
      </c>
      <c r="AG24" s="567">
        <f>_xlfn.IFNA(VLOOKUP(CONCATENATE($AG$5,$B24,$C24),MR!$A$6:$M$468,13,FALSE),0)</f>
        <v>0</v>
      </c>
      <c r="AH24" s="567">
        <f>_xlfn.IFNA(VLOOKUP(CONCATENATE($AH$5,$B24,$C24),'OG3'!$A$6:$M$500,13,FALSE),0)</f>
        <v>0</v>
      </c>
      <c r="AI24" s="567">
        <f>_xlfn.IFNA(VLOOKUP(CONCATENATE($AI$5,$B24,$C24),'OG3'!$A$6:$M$500,13,FALSE),0)</f>
        <v>0</v>
      </c>
      <c r="AJ24" s="567">
        <f>_xlfn.IFNA(VLOOKUP(CONCATENATE($AJ$5,$B24,$C24),WEST!$A$6:$M$500,13,FALSE),0)</f>
        <v>0</v>
      </c>
      <c r="AK24" s="567">
        <f>_xlfn.IFNA(VLOOKUP(CONCATENATE($AK$5,$B24,$C24),'SER3'!$A$6:$M$500,13,FALSE),0)</f>
        <v>0</v>
      </c>
      <c r="AL24" s="567">
        <f>_xlfn.IFNA(VLOOKUP(CONCATENATE($AL$5,$B24,$C24),[4]DARD2!$A$6:$M$500,13,FALSE),0)</f>
        <v>0</v>
      </c>
      <c r="AM24" s="567">
        <f>_xlfn.IFNA(VLOOKUP(CONCATENATE($AM$5,$B24,$C24),'MUR2'!$A$6:$M$500,13,FALSE),0)</f>
        <v>0</v>
      </c>
      <c r="AN24" s="567">
        <f>_xlfn.IFNA(VLOOKUP(CONCATENATE($AN$5,$B24,$C24),RAS!$A$7:$M$501,13,FALSE),0)</f>
        <v>0</v>
      </c>
      <c r="AO24" s="567">
        <f>_xlfn.IFNA(VLOOKUP(CONCATENATE($AO$5,$B24,$C24),'ESP3'!$A$6:$M$500,13,FALSE),0)</f>
        <v>0</v>
      </c>
      <c r="AP24" s="567">
        <f>_xlfn.IFNA(VLOOKUP(CONCATENATE($AP$5,$B24,$C24),'ESP3'!$A$6:$M$500,13,FALSE),0)</f>
        <v>0</v>
      </c>
      <c r="AQ24" s="567">
        <f>_xlfn.IFNA(VLOOKUP(CONCATENATE($AQ$5,$B24,$C24),FEST!$A$6:$M$500,13,FALSE),0)</f>
        <v>0</v>
      </c>
      <c r="AR24" s="567">
        <f>_xlfn.IFNA(VLOOKUP(CONCATENATE($AR$5,$B24,$C24),'HOR2'!$A$6:$M$200,13,FALSE),0)</f>
        <v>0</v>
      </c>
      <c r="AS24" s="567">
        <f>_xlfn.IFNA(VLOOKUP(CONCATENATE($AS$5,$B24,$C24),GIDG!$A$6:$M$200,13,FALSE),0)</f>
        <v>0</v>
      </c>
      <c r="AT24" s="567">
        <f>_xlfn.IFNA(VLOOKUP(CONCATENATE($AT$5,$B24,$C24),[7]cap3!$A$6:$M$500,13,FALSE),0)</f>
        <v>0</v>
      </c>
      <c r="AU24" s="567">
        <f>_xlfn.IFNA(VLOOKUP(CONCATENATE($AU$5,$B24,$C24),SC!$A$6:$M$500,13,FALSE),0)</f>
        <v>0</v>
      </c>
      <c r="AV24" s="567">
        <f>_xlfn.IFNA(VLOOKUP(CONCATENATE($AV$5,$B24,$C24),SCSAT!$A$6:$M$528,13,FALSE),0)</f>
        <v>0</v>
      </c>
      <c r="AW24" s="567">
        <f>_xlfn.IFNA(VLOOKUP(CONCATENATE($AW$5,$B24,$C24),SCSUN!$A$6:$M$500,13,FALSE),0)</f>
        <v>0</v>
      </c>
      <c r="AX24" s="486"/>
    </row>
    <row r="25" spans="1:50" x14ac:dyDescent="0.25">
      <c r="A25" s="813"/>
      <c r="B25" s="97" t="s">
        <v>211</v>
      </c>
      <c r="C25" s="104" t="s">
        <v>212</v>
      </c>
      <c r="D25" s="104"/>
      <c r="E25" s="104" t="s">
        <v>213</v>
      </c>
      <c r="F25" s="105">
        <v>45441</v>
      </c>
      <c r="G25" s="300">
        <v>13</v>
      </c>
      <c r="H25" s="99">
        <f t="shared" si="0"/>
        <v>0</v>
      </c>
      <c r="I25" s="100">
        <f t="shared" si="1"/>
        <v>0</v>
      </c>
      <c r="J25" s="300">
        <f t="shared" si="2"/>
        <v>11</v>
      </c>
      <c r="K25" s="567">
        <f>_xlfn.IFNA(VLOOKUP(CONCATENATE($K$5,$B25,$C25),'ESP1'!$A$6:$M$500,13,FALSE),0)</f>
        <v>0</v>
      </c>
      <c r="L25" s="567">
        <f>_xlfn.IFNA(VLOOKUP(CONCATENATE($L$5,$B25,$C25),CAPE!$A$6:$M$500,13,FALSE),0)</f>
        <v>0</v>
      </c>
      <c r="M25" s="567">
        <f>_xlfn.IFNA(VLOOKUP(CONCATENATE($M$5,$B25,$C25),[1]CAPE!$A$6:$M$500,13,FALSE),0)</f>
        <v>0</v>
      </c>
      <c r="N25" s="567">
        <f>_xlfn.IFNA(VLOOKUP(CONCATENATE($N$5,$B25,$C25),'SER1'!$A$6:$M$500,13,FALSE),0)</f>
        <v>0</v>
      </c>
      <c r="O25" s="567">
        <f>_xlfn.IFNA(VLOOKUP(CONCATENATE($O$5,$B25,$C25),'MUR1'!$A$6:$M$500,13,FALSE),0)</f>
        <v>0</v>
      </c>
      <c r="P25" s="567">
        <f>_xlfn.IFNA(VLOOKUP(CONCATENATE($P$5,$B25,$C25),BAL!$A$6:$M$500,13,FALSE),0)</f>
        <v>0</v>
      </c>
      <c r="Q25" s="567">
        <f>_xlfn.IFNA(VLOOKUP(CONCATENATE($Q$5,$B25,$C25),'OG1'!$A$6:$M$500,13,FALSE),0)</f>
        <v>0</v>
      </c>
      <c r="R25" s="567">
        <f>_xlfn.IFNA(VLOOKUP(CONCATENATE($R$5,$B25,$C25),'OG1'!$A$6:$M$500,13,FALSE),0)</f>
        <v>0</v>
      </c>
      <c r="S25" s="567">
        <f>_xlfn.IFNA(VLOOKUP(CONCATENATE($S$5,$B25,$C25),'DRY1'!$A$6:$M$500,13,FALSE),0)</f>
        <v>0</v>
      </c>
      <c r="T25" s="567">
        <f>_xlfn.IFNA(VLOOKUP(CONCATENATE($T$5,$B25,$C25),'DRY1'!$A$6:$M$500,13,FALSE),0)</f>
        <v>0</v>
      </c>
      <c r="U25" s="567">
        <f>_xlfn.IFNA(VLOOKUP(CONCATENATE($U$5,$B25,$C25),'HOR1'!$A$6:$M$300,13,FALSE),0)</f>
        <v>0</v>
      </c>
      <c r="V25" s="567">
        <f>_xlfn.IFNA(VLOOKUP(CONCATENATE($V$5,$B25,$C25),'SER2'!$A$6:$M$534,13,FALSE),0)</f>
        <v>0</v>
      </c>
      <c r="W25" s="567">
        <f>_xlfn.IFNA(VLOOKUP(CONCATENATE($W$5,$B25,$C25),'DAR1'!$A$6:$M$500,13,FALSE),0)</f>
        <v>0</v>
      </c>
      <c r="X25" s="567">
        <f>_xlfn.IFNA(VLOOKUP(CONCATENATE($X$5,$B25,$C25),BEV!$A$6:$M$500,13,FALSE),0)</f>
        <v>0</v>
      </c>
      <c r="Y25" s="567">
        <f>_xlfn.IFNA(VLOOKUP(CONCATENATE($Y$5,$B25,$C25),'OG2'!$A$6:$M$500,13,FALSE),0)</f>
        <v>0</v>
      </c>
      <c r="Z25" s="567">
        <f>_xlfn.IFNA(VLOOKUP(CONCATENATE($Z$5,$B25,$C25),'OG2'!$A$6:$M$500,13,FALSE),0)</f>
        <v>0</v>
      </c>
      <c r="AA25" s="567">
        <f>_xlfn.IFNA(VLOOKUP(CONCATENATE($AA$5,$B25,$C25),'LOG1'!$A$6:$M$500,13,FALSE),0)</f>
        <v>0</v>
      </c>
      <c r="AB25" s="567">
        <f>_xlfn.IFNA(VLOOKUP(CONCATENATE($AB$5,$B25,$C25),'DRY2'!$A$6:$M$500,13,FALSE),0)</f>
        <v>0</v>
      </c>
      <c r="AC25" s="567">
        <f>_xlfn.IFNA(VLOOKUP(CONCATENATE($AC$5,$B25,$C25),'DRY2'!$A$6:$M$500,13,FALSE),0)</f>
        <v>0</v>
      </c>
      <c r="AD25" s="567">
        <f>_xlfn.IFNA(VLOOKUP(CONCATENATE($AD$5,$B25,$C25),'CAP2'!$A$6:$M$500,13,FALSE),0)</f>
        <v>0</v>
      </c>
      <c r="AE25" s="567">
        <f>_xlfn.IFNA(VLOOKUP(CONCATENATE($AE$5,$B25,$C25),'ESP2'!$A$6:$M$500,13,FALSE),0)</f>
        <v>0</v>
      </c>
      <c r="AF25" s="567">
        <f>_xlfn.IFNA(VLOOKUP(CONCATENATE($AF$5,$B25,$C25),'ESP2'!$A$6:$M$500,13,FALSE),0)</f>
        <v>0</v>
      </c>
      <c r="AG25" s="567">
        <f>_xlfn.IFNA(VLOOKUP(CONCATENATE($AG$5,$B25,$C25),MR!$A$6:$M$468,13,FALSE),0)</f>
        <v>0</v>
      </c>
      <c r="AH25" s="567">
        <f>_xlfn.IFNA(VLOOKUP(CONCATENATE($AH$5,$B25,$C25),'OG3'!$A$6:$M$500,13,FALSE),0)</f>
        <v>0</v>
      </c>
      <c r="AI25" s="567">
        <f>_xlfn.IFNA(VLOOKUP(CONCATENATE($AI$5,$B25,$C25),'OG3'!$A$6:$M$500,13,FALSE),0)</f>
        <v>0</v>
      </c>
      <c r="AJ25" s="567">
        <f>_xlfn.IFNA(VLOOKUP(CONCATENATE($AJ$5,$B25,$C25),WEST!$A$6:$M$500,13,FALSE),0)</f>
        <v>0</v>
      </c>
      <c r="AK25" s="567">
        <f>_xlfn.IFNA(VLOOKUP(CONCATENATE($AK$5,$B25,$C25),'SER3'!$A$6:$M$500,13,FALSE),0)</f>
        <v>0</v>
      </c>
      <c r="AL25" s="567">
        <f>_xlfn.IFNA(VLOOKUP(CONCATENATE($AL$5,$B25,$C25),[4]DARD2!$A$6:$M$500,13,FALSE),0)</f>
        <v>0</v>
      </c>
      <c r="AM25" s="567">
        <f>_xlfn.IFNA(VLOOKUP(CONCATENATE($AM$5,$B25,$C25),'MUR2'!$A$6:$M$500,13,FALSE),0)</f>
        <v>0</v>
      </c>
      <c r="AN25" s="567">
        <f>_xlfn.IFNA(VLOOKUP(CONCATENATE($AN$5,$B25,$C25),RAS!$A$7:$M$501,13,FALSE),0)</f>
        <v>0</v>
      </c>
      <c r="AO25" s="567">
        <f>_xlfn.IFNA(VLOOKUP(CONCATENATE($AO$5,$B25,$C25),'ESP3'!$A$6:$M$500,13,FALSE),0)</f>
        <v>0</v>
      </c>
      <c r="AP25" s="567">
        <f>_xlfn.IFNA(VLOOKUP(CONCATENATE($AP$5,$B25,$C25),'ESP3'!$A$6:$M$500,13,FALSE),0)</f>
        <v>0</v>
      </c>
      <c r="AQ25" s="567">
        <f>_xlfn.IFNA(VLOOKUP(CONCATENATE($AQ$5,$B25,$C25),FEST!$A$6:$M$500,13,FALSE),0)</f>
        <v>0</v>
      </c>
      <c r="AR25" s="567">
        <f>_xlfn.IFNA(VLOOKUP(CONCATENATE($AR$5,$B25,$C25),'HOR2'!$A$6:$M$200,13,FALSE),0)</f>
        <v>0</v>
      </c>
      <c r="AS25" s="567">
        <f>_xlfn.IFNA(VLOOKUP(CONCATENATE($AS$5,$B25,$C25),GIDG!$A$6:$M$200,13,FALSE),0)</f>
        <v>0</v>
      </c>
      <c r="AT25" s="567">
        <f>_xlfn.IFNA(VLOOKUP(CONCATENATE($AT$5,$B25,$C25),[7]cap3!$A$6:$M$500,13,FALSE),0)</f>
        <v>0</v>
      </c>
      <c r="AU25" s="567">
        <f>_xlfn.IFNA(VLOOKUP(CONCATENATE($AU$5,$B25,$C25),SC!$A$6:$M$500,13,FALSE),0)</f>
        <v>0</v>
      </c>
      <c r="AV25" s="567">
        <f>_xlfn.IFNA(VLOOKUP(CONCATENATE($AV$5,$B25,$C25),SCSAT!$A$6:$M$528,13,FALSE),0)</f>
        <v>0</v>
      </c>
      <c r="AW25" s="567">
        <f>_xlfn.IFNA(VLOOKUP(CONCATENATE($AW$5,$B25,$C25),SCSUN!$A$6:$M$500,13,FALSE),0)</f>
        <v>0</v>
      </c>
      <c r="AX25" s="486"/>
    </row>
    <row r="26" spans="1:50" x14ac:dyDescent="0.25">
      <c r="A26" s="813"/>
      <c r="B26" s="97" t="s">
        <v>157</v>
      </c>
      <c r="C26" s="104" t="s">
        <v>680</v>
      </c>
      <c r="D26" s="104" t="s">
        <v>159</v>
      </c>
      <c r="E26" s="104" t="s">
        <v>96</v>
      </c>
      <c r="F26" s="105">
        <v>45443</v>
      </c>
      <c r="G26" s="300">
        <v>14</v>
      </c>
      <c r="H26" s="99">
        <f t="shared" si="0"/>
        <v>0</v>
      </c>
      <c r="I26" s="100">
        <f t="shared" si="1"/>
        <v>0</v>
      </c>
      <c r="J26" s="300">
        <f t="shared" si="2"/>
        <v>11</v>
      </c>
      <c r="K26" s="567">
        <f>_xlfn.IFNA(VLOOKUP(CONCATENATE($K$5,$B26,$C26),'ESP1'!$A$6:$M$500,13,FALSE),0)</f>
        <v>0</v>
      </c>
      <c r="L26" s="567">
        <f>_xlfn.IFNA(VLOOKUP(CONCATENATE($L$5,$B26,$C26),CAPE!$A$6:$M$500,13,FALSE),0)</f>
        <v>0</v>
      </c>
      <c r="M26" s="567">
        <f>_xlfn.IFNA(VLOOKUP(CONCATENATE($M$5,$B26,$C26),[1]CAPE!$A$6:$M$500,13,FALSE),0)</f>
        <v>0</v>
      </c>
      <c r="N26" s="567">
        <f>_xlfn.IFNA(VLOOKUP(CONCATENATE($N$5,$B26,$C26),'SER1'!$A$6:$M$500,13,FALSE),0)</f>
        <v>0</v>
      </c>
      <c r="O26" s="567">
        <f>_xlfn.IFNA(VLOOKUP(CONCATENATE($O$5,$B26,$C26),'MUR1'!$A$6:$M$500,13,FALSE),0)</f>
        <v>0</v>
      </c>
      <c r="P26" s="567">
        <f>_xlfn.IFNA(VLOOKUP(CONCATENATE($P$5,$B26,$C26),BAL!$A$6:$M$500,13,FALSE),0)</f>
        <v>0</v>
      </c>
      <c r="Q26" s="567">
        <f>_xlfn.IFNA(VLOOKUP(CONCATENATE($Q$5,$B26,$C26),'OG1'!$A$6:$M$500,13,FALSE),0)</f>
        <v>0</v>
      </c>
      <c r="R26" s="567">
        <f>_xlfn.IFNA(VLOOKUP(CONCATENATE($R$5,$B26,$C26),'OG1'!$A$6:$M$500,13,FALSE),0)</f>
        <v>0</v>
      </c>
      <c r="S26" s="567">
        <f>_xlfn.IFNA(VLOOKUP(CONCATENATE($S$5,$B26,$C26),'DRY1'!$A$6:$M$500,13,FALSE),0)</f>
        <v>0</v>
      </c>
      <c r="T26" s="567">
        <f>_xlfn.IFNA(VLOOKUP(CONCATENATE($T$5,$B26,$C26),'DRY1'!$A$6:$M$500,13,FALSE),0)</f>
        <v>0</v>
      </c>
      <c r="U26" s="567">
        <f>_xlfn.IFNA(VLOOKUP(CONCATENATE($U$5,$B26,$C26),'HOR1'!$A$6:$M$300,13,FALSE),0)</f>
        <v>0</v>
      </c>
      <c r="V26" s="567">
        <f>_xlfn.IFNA(VLOOKUP(CONCATENATE($V$5,$B26,$C26),'SER2'!$A$6:$M$534,13,FALSE),0)</f>
        <v>0</v>
      </c>
      <c r="W26" s="567">
        <f>_xlfn.IFNA(VLOOKUP(CONCATENATE($W$5,$B26,$C26),'DAR1'!$A$6:$M$500,13,FALSE),0)</f>
        <v>0</v>
      </c>
      <c r="X26" s="567">
        <f>_xlfn.IFNA(VLOOKUP(CONCATENATE($X$5,$B26,$C26),BEV!$A$6:$M$500,13,FALSE),0)</f>
        <v>0</v>
      </c>
      <c r="Y26" s="567">
        <f>_xlfn.IFNA(VLOOKUP(CONCATENATE($Y$5,$B26,$C26),'OG2'!$A$6:$M$500,13,FALSE),0)</f>
        <v>0</v>
      </c>
      <c r="Z26" s="567">
        <f>_xlfn.IFNA(VLOOKUP(CONCATENATE($Z$5,$B26,$C26),'OG2'!$A$6:$M$500,13,FALSE),0)</f>
        <v>0</v>
      </c>
      <c r="AA26" s="567">
        <f>_xlfn.IFNA(VLOOKUP(CONCATENATE($AA$5,$B26,$C26),'LOG1'!$A$6:$M$500,13,FALSE),0)</f>
        <v>0</v>
      </c>
      <c r="AB26" s="567">
        <f>_xlfn.IFNA(VLOOKUP(CONCATENATE($AB$5,$B26,$C26),'DRY2'!$A$6:$M$500,13,FALSE),0)</f>
        <v>0</v>
      </c>
      <c r="AC26" s="567">
        <f>_xlfn.IFNA(VLOOKUP(CONCATENATE($AC$5,$B26,$C26),'DRY2'!$A$6:$M$500,13,FALSE),0)</f>
        <v>0</v>
      </c>
      <c r="AD26" s="567">
        <f>_xlfn.IFNA(VLOOKUP(CONCATENATE($AD$5,$B26,$C26),'CAP2'!$A$6:$M$500,13,FALSE),0)</f>
        <v>0</v>
      </c>
      <c r="AE26" s="567">
        <f>_xlfn.IFNA(VLOOKUP(CONCATENATE($AE$5,$B26,$C26),'ESP2'!$A$6:$M$500,13,FALSE),0)</f>
        <v>0</v>
      </c>
      <c r="AF26" s="567">
        <f>_xlfn.IFNA(VLOOKUP(CONCATENATE($AF$5,$B26,$C26),'ESP2'!$A$6:$M$500,13,FALSE),0)</f>
        <v>0</v>
      </c>
      <c r="AG26" s="567">
        <f>_xlfn.IFNA(VLOOKUP(CONCATENATE($AG$5,$B26,$C26),MR!$A$6:$M$468,13,FALSE),0)</f>
        <v>0</v>
      </c>
      <c r="AH26" s="567">
        <f>_xlfn.IFNA(VLOOKUP(CONCATENATE($AH$5,$B26,$C26),'OG3'!$A$6:$M$500,13,FALSE),0)</f>
        <v>0</v>
      </c>
      <c r="AI26" s="567">
        <f>_xlfn.IFNA(VLOOKUP(CONCATENATE($AI$5,$B26,$C26),'OG3'!$A$6:$M$500,13,FALSE),0)</f>
        <v>0</v>
      </c>
      <c r="AJ26" s="567">
        <f>_xlfn.IFNA(VLOOKUP(CONCATENATE($AJ$5,$B26,$C26),WEST!$A$6:$M$500,13,FALSE),0)</f>
        <v>0</v>
      </c>
      <c r="AK26" s="567">
        <f>_xlfn.IFNA(VLOOKUP(CONCATENATE($AK$5,$B26,$C26),'SER3'!$A$6:$M$500,13,FALSE),0)</f>
        <v>0</v>
      </c>
      <c r="AL26" s="567">
        <f>_xlfn.IFNA(VLOOKUP(CONCATENATE($AL$5,$B26,$C26),[4]DARD2!$A$6:$M$500,13,FALSE),0)</f>
        <v>0</v>
      </c>
      <c r="AM26" s="567">
        <f>_xlfn.IFNA(VLOOKUP(CONCATENATE($AM$5,$B26,$C26),'MUR2'!$A$6:$M$500,13,FALSE),0)</f>
        <v>0</v>
      </c>
      <c r="AN26" s="567">
        <f>_xlfn.IFNA(VLOOKUP(CONCATENATE($AN$5,$B26,$C26),RAS!$A$7:$M$501,13,FALSE),0)</f>
        <v>0</v>
      </c>
      <c r="AO26" s="567">
        <f>_xlfn.IFNA(VLOOKUP(CONCATENATE($AO$5,$B26,$C26),'ESP3'!$A$6:$M$500,13,FALSE),0)</f>
        <v>0</v>
      </c>
      <c r="AP26" s="567">
        <f>_xlfn.IFNA(VLOOKUP(CONCATENATE($AP$5,$B26,$C26),'ESP3'!$A$6:$M$500,13,FALSE),0)</f>
        <v>0</v>
      </c>
      <c r="AQ26" s="567">
        <f>_xlfn.IFNA(VLOOKUP(CONCATENATE($AQ$5,$B26,$C26),FEST!$A$6:$M$500,13,FALSE),0)</f>
        <v>0</v>
      </c>
      <c r="AR26" s="567">
        <f>_xlfn.IFNA(VLOOKUP(CONCATENATE($AR$5,$B26,$C26),'HOR2'!$A$6:$M$200,13,FALSE),0)</f>
        <v>0</v>
      </c>
      <c r="AS26" s="567">
        <f>_xlfn.IFNA(VLOOKUP(CONCATENATE($AS$5,$B26,$C26),GIDG!$A$6:$M$200,13,FALSE),0)</f>
        <v>0</v>
      </c>
      <c r="AT26" s="567">
        <f>_xlfn.IFNA(VLOOKUP(CONCATENATE($AT$5,$B26,$C26),[7]cap3!$A$6:$M$500,13,FALSE),0)</f>
        <v>0</v>
      </c>
      <c r="AU26" s="567">
        <f>_xlfn.IFNA(VLOOKUP(CONCATENATE($AU$5,$B26,$C26),SC!$A$6:$M$500,13,FALSE),0)</f>
        <v>0</v>
      </c>
      <c r="AV26" s="567">
        <f>_xlfn.IFNA(VLOOKUP(CONCATENATE($AV$5,$B26,$C26),SCSAT!$A$6:$M$528,13,FALSE),0)</f>
        <v>0</v>
      </c>
      <c r="AW26" s="567">
        <f>_xlfn.IFNA(VLOOKUP(CONCATENATE($AW$5,$B26,$C26),SCSUN!$A$6:$M$500,13,FALSE),0)</f>
        <v>0</v>
      </c>
      <c r="AX26" s="486"/>
    </row>
    <row r="27" spans="1:50" x14ac:dyDescent="0.25">
      <c r="A27" s="813"/>
      <c r="B27" s="97" t="s">
        <v>215</v>
      </c>
      <c r="C27" s="104" t="s">
        <v>216</v>
      </c>
      <c r="D27" s="104"/>
      <c r="E27" s="104" t="s">
        <v>217</v>
      </c>
      <c r="F27" s="105">
        <v>45445</v>
      </c>
      <c r="G27" s="300">
        <v>16</v>
      </c>
      <c r="H27" s="99">
        <f t="shared" si="0"/>
        <v>0</v>
      </c>
      <c r="I27" s="100">
        <f t="shared" si="1"/>
        <v>0</v>
      </c>
      <c r="J27" s="300">
        <f t="shared" si="2"/>
        <v>11</v>
      </c>
      <c r="K27" s="567">
        <f>_xlfn.IFNA(VLOOKUP(CONCATENATE($K$5,$B27,$C27),'ESP1'!$A$6:$M$500,13,FALSE),0)</f>
        <v>0</v>
      </c>
      <c r="L27" s="567">
        <f>_xlfn.IFNA(VLOOKUP(CONCATENATE($L$5,$B27,$C27),CAPE!$A$6:$M$500,13,FALSE),0)</f>
        <v>0</v>
      </c>
      <c r="M27" s="567">
        <f>_xlfn.IFNA(VLOOKUP(CONCATENATE($M$5,$B27,$C27),[1]CAPE!$A$6:$M$500,13,FALSE),0)</f>
        <v>0</v>
      </c>
      <c r="N27" s="567">
        <f>_xlfn.IFNA(VLOOKUP(CONCATENATE($N$5,$B27,$C27),'SER1'!$A$6:$M$500,13,FALSE),0)</f>
        <v>0</v>
      </c>
      <c r="O27" s="567">
        <f>_xlfn.IFNA(VLOOKUP(CONCATENATE($O$5,$B27,$C27),'MUR1'!$A$6:$M$500,13,FALSE),0)</f>
        <v>0</v>
      </c>
      <c r="P27" s="567">
        <f>_xlfn.IFNA(VLOOKUP(CONCATENATE($P$5,$B27,$C27),BAL!$A$6:$M$500,13,FALSE),0)</f>
        <v>0</v>
      </c>
      <c r="Q27" s="567">
        <f>_xlfn.IFNA(VLOOKUP(CONCATENATE($Q$5,$B27,$C27),'OG1'!$A$6:$M$500,13,FALSE),0)</f>
        <v>0</v>
      </c>
      <c r="R27" s="567">
        <f>_xlfn.IFNA(VLOOKUP(CONCATENATE($R$5,$B27,$C27),'OG1'!$A$6:$M$500,13,FALSE),0)</f>
        <v>0</v>
      </c>
      <c r="S27" s="567">
        <f>_xlfn.IFNA(VLOOKUP(CONCATENATE($S$5,$B27,$C27),'DRY1'!$A$6:$M$500,13,FALSE),0)</f>
        <v>0</v>
      </c>
      <c r="T27" s="567">
        <f>_xlfn.IFNA(VLOOKUP(CONCATENATE($T$5,$B27,$C27),'DRY1'!$A$6:$M$500,13,FALSE),0)</f>
        <v>0</v>
      </c>
      <c r="U27" s="567">
        <f>_xlfn.IFNA(VLOOKUP(CONCATENATE($U$5,$B27,$C27),'HOR1'!$A$6:$M$300,13,FALSE),0)</f>
        <v>0</v>
      </c>
      <c r="V27" s="567">
        <f>_xlfn.IFNA(VLOOKUP(CONCATENATE($V$5,$B27,$C27),'SER2'!$A$6:$M$534,13,FALSE),0)</f>
        <v>0</v>
      </c>
      <c r="W27" s="567">
        <f>_xlfn.IFNA(VLOOKUP(CONCATENATE($W$5,$B27,$C27),'DAR1'!$A$6:$M$500,13,FALSE),0)</f>
        <v>0</v>
      </c>
      <c r="X27" s="567">
        <f>_xlfn.IFNA(VLOOKUP(CONCATENATE($X$5,$B27,$C27),BEV!$A$6:$M$500,13,FALSE),0)</f>
        <v>0</v>
      </c>
      <c r="Y27" s="567">
        <f>_xlfn.IFNA(VLOOKUP(CONCATENATE($Y$5,$B27,$C27),'OG2'!$A$6:$M$500,13,FALSE),0)</f>
        <v>0</v>
      </c>
      <c r="Z27" s="567">
        <f>_xlfn.IFNA(VLOOKUP(CONCATENATE($Z$5,$B27,$C27),'OG2'!$A$6:$M$500,13,FALSE),0)</f>
        <v>0</v>
      </c>
      <c r="AA27" s="567">
        <f>_xlfn.IFNA(VLOOKUP(CONCATENATE($AA$5,$B27,$C27),'LOG1'!$A$6:$M$500,13,FALSE),0)</f>
        <v>0</v>
      </c>
      <c r="AB27" s="567">
        <f>_xlfn.IFNA(VLOOKUP(CONCATENATE($AB$5,$B27,$C27),'DRY2'!$A$6:$M$500,13,FALSE),0)</f>
        <v>0</v>
      </c>
      <c r="AC27" s="567">
        <f>_xlfn.IFNA(VLOOKUP(CONCATENATE($AC$5,$B27,$C27),'DRY2'!$A$6:$M$500,13,FALSE),0)</f>
        <v>0</v>
      </c>
      <c r="AD27" s="567">
        <f>_xlfn.IFNA(VLOOKUP(CONCATENATE($AD$5,$B27,$C27),'CAP2'!$A$6:$M$500,13,FALSE),0)</f>
        <v>0</v>
      </c>
      <c r="AE27" s="567">
        <f>_xlfn.IFNA(VLOOKUP(CONCATENATE($AE$5,$B27,$C27),'ESP2'!$A$6:$M$500,13,FALSE),0)</f>
        <v>0</v>
      </c>
      <c r="AF27" s="567">
        <f>_xlfn.IFNA(VLOOKUP(CONCATENATE($AF$5,$B27,$C27),'ESP2'!$A$6:$M$500,13,FALSE),0)</f>
        <v>0</v>
      </c>
      <c r="AG27" s="567">
        <f>_xlfn.IFNA(VLOOKUP(CONCATENATE($AG$5,$B27,$C27),MR!$A$6:$M$468,13,FALSE),0)</f>
        <v>0</v>
      </c>
      <c r="AH27" s="567">
        <f>_xlfn.IFNA(VLOOKUP(CONCATENATE($AH$5,$B27,$C27),'OG3'!$A$6:$M$500,13,FALSE),0)</f>
        <v>0</v>
      </c>
      <c r="AI27" s="567">
        <f>_xlfn.IFNA(VLOOKUP(CONCATENATE($AI$5,$B27,$C27),'OG3'!$A$6:$M$500,13,FALSE),0)</f>
        <v>0</v>
      </c>
      <c r="AJ27" s="567">
        <f>_xlfn.IFNA(VLOOKUP(CONCATENATE($AJ$5,$B27,$C27),WEST!$A$6:$M$500,13,FALSE),0)</f>
        <v>0</v>
      </c>
      <c r="AK27" s="567">
        <f>_xlfn.IFNA(VLOOKUP(CONCATENATE($AK$5,$B27,$C27),'SER3'!$A$6:$M$500,13,FALSE),0)</f>
        <v>0</v>
      </c>
      <c r="AL27" s="567">
        <f>_xlfn.IFNA(VLOOKUP(CONCATENATE($AL$5,$B27,$C27),[4]DARD2!$A$6:$M$500,13,FALSE),0)</f>
        <v>0</v>
      </c>
      <c r="AM27" s="567">
        <f>_xlfn.IFNA(VLOOKUP(CONCATENATE($AM$5,$B27,$C27),'MUR2'!$A$6:$M$500,13,FALSE),0)</f>
        <v>0</v>
      </c>
      <c r="AN27" s="567">
        <f>_xlfn.IFNA(VLOOKUP(CONCATENATE($AN$5,$B27,$C27),RAS!$A$7:$M$501,13,FALSE),0)</f>
        <v>0</v>
      </c>
      <c r="AO27" s="567">
        <f>_xlfn.IFNA(VLOOKUP(CONCATENATE($AO$5,$B27,$C27),'ESP3'!$A$6:$M$500,13,FALSE),0)</f>
        <v>0</v>
      </c>
      <c r="AP27" s="567">
        <f>_xlfn.IFNA(VLOOKUP(CONCATENATE($AP$5,$B27,$C27),'ESP3'!$A$6:$M$500,13,FALSE),0)</f>
        <v>0</v>
      </c>
      <c r="AQ27" s="567">
        <f>_xlfn.IFNA(VLOOKUP(CONCATENATE($AQ$5,$B27,$C27),FEST!$A$6:$M$500,13,FALSE),0)</f>
        <v>0</v>
      </c>
      <c r="AR27" s="567">
        <f>_xlfn.IFNA(VLOOKUP(CONCATENATE($AR$5,$B27,$C27),'HOR2'!$A$6:$M$200,13,FALSE),0)</f>
        <v>0</v>
      </c>
      <c r="AS27" s="567">
        <f>_xlfn.IFNA(VLOOKUP(CONCATENATE($AS$5,$B27,$C27),GIDG!$A$6:$M$200,13,FALSE),0)</f>
        <v>0</v>
      </c>
      <c r="AT27" s="567">
        <f>_xlfn.IFNA(VLOOKUP(CONCATENATE($AT$5,$B27,$C27),[7]cap3!$A$6:$M$500,13,FALSE),0)</f>
        <v>0</v>
      </c>
      <c r="AU27" s="567">
        <f>_xlfn.IFNA(VLOOKUP(CONCATENATE($AU$5,$B27,$C27),SC!$A$6:$M$500,13,FALSE),0)</f>
        <v>0</v>
      </c>
      <c r="AV27" s="567">
        <f>_xlfn.IFNA(VLOOKUP(CONCATENATE($AV$5,$B27,$C27),SCSAT!$A$6:$M$528,13,FALSE),0)</f>
        <v>0</v>
      </c>
      <c r="AW27" s="567">
        <f>_xlfn.IFNA(VLOOKUP(CONCATENATE($AW$5,$B27,$C27),SCSUN!$A$6:$M$500,13,FALSE),0)</f>
        <v>0</v>
      </c>
      <c r="AX27" s="486"/>
    </row>
    <row r="28" spans="1:50" x14ac:dyDescent="0.25">
      <c r="A28" s="813"/>
      <c r="B28" s="97" t="s">
        <v>218</v>
      </c>
      <c r="C28" s="104" t="s">
        <v>120</v>
      </c>
      <c r="D28" s="104" t="s">
        <v>121</v>
      </c>
      <c r="E28" s="104" t="s">
        <v>96</v>
      </c>
      <c r="F28" s="105">
        <v>45368</v>
      </c>
      <c r="G28" s="300">
        <v>15</v>
      </c>
      <c r="H28" s="99">
        <f t="shared" si="0"/>
        <v>0</v>
      </c>
      <c r="I28" s="100">
        <f t="shared" si="1"/>
        <v>0</v>
      </c>
      <c r="J28" s="300">
        <f t="shared" si="2"/>
        <v>11</v>
      </c>
      <c r="K28" s="567">
        <f>_xlfn.IFNA(VLOOKUP(CONCATENATE($K$5,$B28,$C28),'ESP1'!$A$6:$M$500,13,FALSE),0)</f>
        <v>0</v>
      </c>
      <c r="L28" s="567">
        <f>_xlfn.IFNA(VLOOKUP(CONCATENATE($L$5,$B28,$C28),CAPE!$A$6:$M$500,13,FALSE),0)</f>
        <v>0</v>
      </c>
      <c r="M28" s="567">
        <f>_xlfn.IFNA(VLOOKUP(CONCATENATE($M$5,$B28,$C28),[1]CAPE!$A$6:$M$500,13,FALSE),0)</f>
        <v>0</v>
      </c>
      <c r="N28" s="567">
        <f>_xlfn.IFNA(VLOOKUP(CONCATENATE($N$5,$B28,$C28),'SER1'!$A$6:$M$500,13,FALSE),0)</f>
        <v>0</v>
      </c>
      <c r="O28" s="567">
        <f>_xlfn.IFNA(VLOOKUP(CONCATENATE($O$5,$B28,$C28),'MUR1'!$A$6:$M$500,13,FALSE),0)</f>
        <v>0</v>
      </c>
      <c r="P28" s="567">
        <f>_xlfn.IFNA(VLOOKUP(CONCATENATE($P$5,$B28,$C28),BAL!$A$6:$M$500,13,FALSE),0)</f>
        <v>0</v>
      </c>
      <c r="Q28" s="567">
        <f>_xlfn.IFNA(VLOOKUP(CONCATENATE($Q$5,$B28,$C28),'OG1'!$A$6:$M$500,13,FALSE),0)</f>
        <v>0</v>
      </c>
      <c r="R28" s="567">
        <f>_xlfn.IFNA(VLOOKUP(CONCATENATE($R$5,$B28,$C28),'OG1'!$A$6:$M$500,13,FALSE),0)</f>
        <v>0</v>
      </c>
      <c r="S28" s="567">
        <f>_xlfn.IFNA(VLOOKUP(CONCATENATE($S$5,$B28,$C28),'DRY1'!$A$6:$M$500,13,FALSE),0)</f>
        <v>0</v>
      </c>
      <c r="T28" s="567">
        <f>_xlfn.IFNA(VLOOKUP(CONCATENATE($T$5,$B28,$C28),'DRY1'!$A$6:$M$500,13,FALSE),0)</f>
        <v>0</v>
      </c>
      <c r="U28" s="567">
        <f>_xlfn.IFNA(VLOOKUP(CONCATENATE($U$5,$B28,$C28),'HOR1'!$A$6:$M$300,13,FALSE),0)</f>
        <v>0</v>
      </c>
      <c r="V28" s="567">
        <f>_xlfn.IFNA(VLOOKUP(CONCATENATE($V$5,$B28,$C28),'SER2'!$A$6:$M$534,13,FALSE),0)</f>
        <v>0</v>
      </c>
      <c r="W28" s="567">
        <f>_xlfn.IFNA(VLOOKUP(CONCATENATE($W$5,$B28,$C28),'DAR1'!$A$6:$M$500,13,FALSE),0)</f>
        <v>0</v>
      </c>
      <c r="X28" s="567">
        <f>_xlfn.IFNA(VLOOKUP(CONCATENATE($X$5,$B28,$C28),BEV!$A$6:$M$500,13,FALSE),0)</f>
        <v>0</v>
      </c>
      <c r="Y28" s="567">
        <f>_xlfn.IFNA(VLOOKUP(CONCATENATE($Y$5,$B28,$C28),'OG2'!$A$6:$M$500,13,FALSE),0)</f>
        <v>0</v>
      </c>
      <c r="Z28" s="567">
        <f>_xlfn.IFNA(VLOOKUP(CONCATENATE($Z$5,$B28,$C28),'OG2'!$A$6:$M$500,13,FALSE),0)</f>
        <v>0</v>
      </c>
      <c r="AA28" s="567">
        <f>_xlfn.IFNA(VLOOKUP(CONCATENATE($AA$5,$B28,$C28),'LOG1'!$A$6:$M$500,13,FALSE),0)</f>
        <v>0</v>
      </c>
      <c r="AB28" s="567">
        <f>_xlfn.IFNA(VLOOKUP(CONCATENATE($AB$5,$B28,$C28),'DRY2'!$A$6:$M$500,13,FALSE),0)</f>
        <v>0</v>
      </c>
      <c r="AC28" s="567">
        <f>_xlfn.IFNA(VLOOKUP(CONCATENATE($AC$5,$B28,$C28),'DRY2'!$A$6:$M$500,13,FALSE),0)</f>
        <v>0</v>
      </c>
      <c r="AD28" s="567">
        <f>_xlfn.IFNA(VLOOKUP(CONCATENATE($AD$5,$B28,$C28),'CAP2'!$A$6:$M$500,13,FALSE),0)</f>
        <v>0</v>
      </c>
      <c r="AE28" s="567">
        <f>_xlfn.IFNA(VLOOKUP(CONCATENATE($AE$5,$B28,$C28),'ESP2'!$A$6:$M$500,13,FALSE),0)</f>
        <v>0</v>
      </c>
      <c r="AF28" s="567">
        <f>_xlfn.IFNA(VLOOKUP(CONCATENATE($AF$5,$B28,$C28),'ESP2'!$A$6:$M$500,13,FALSE),0)</f>
        <v>0</v>
      </c>
      <c r="AG28" s="567">
        <f>_xlfn.IFNA(VLOOKUP(CONCATENATE($AG$5,$B28,$C28),MR!$A$6:$M$468,13,FALSE),0)</f>
        <v>0</v>
      </c>
      <c r="AH28" s="567">
        <f>_xlfn.IFNA(VLOOKUP(CONCATENATE($AH$5,$B28,$C28),'OG3'!$A$6:$M$500,13,FALSE),0)</f>
        <v>0</v>
      </c>
      <c r="AI28" s="567">
        <f>_xlfn.IFNA(VLOOKUP(CONCATENATE($AI$5,$B28,$C28),'OG3'!$A$6:$M$500,13,FALSE),0)</f>
        <v>0</v>
      </c>
      <c r="AJ28" s="567">
        <f>_xlfn.IFNA(VLOOKUP(CONCATENATE($AJ$5,$B28,$C28),WEST!$A$6:$M$500,13,FALSE),0)</f>
        <v>0</v>
      </c>
      <c r="AK28" s="567">
        <f>_xlfn.IFNA(VLOOKUP(CONCATENATE($AK$5,$B28,$C28),'SER3'!$A$6:$M$500,13,FALSE),0)</f>
        <v>0</v>
      </c>
      <c r="AL28" s="567">
        <f>_xlfn.IFNA(VLOOKUP(CONCATENATE($AL$5,$B28,$C28),[4]DARD2!$A$6:$M$500,13,FALSE),0)</f>
        <v>0</v>
      </c>
      <c r="AM28" s="567">
        <f>_xlfn.IFNA(VLOOKUP(CONCATENATE($AM$5,$B28,$C28),'MUR2'!$A$6:$M$500,13,FALSE),0)</f>
        <v>0</v>
      </c>
      <c r="AN28" s="567">
        <f>_xlfn.IFNA(VLOOKUP(CONCATENATE($AN$5,$B28,$C28),RAS!$A$7:$M$501,13,FALSE),0)</f>
        <v>0</v>
      </c>
      <c r="AO28" s="567">
        <f>_xlfn.IFNA(VLOOKUP(CONCATENATE($AO$5,$B28,$C28),'ESP3'!$A$6:$M$500,13,FALSE),0)</f>
        <v>0</v>
      </c>
      <c r="AP28" s="567">
        <f>_xlfn.IFNA(VLOOKUP(CONCATENATE($AP$5,$B28,$C28),'ESP3'!$A$6:$M$500,13,FALSE),0)</f>
        <v>0</v>
      </c>
      <c r="AQ28" s="567">
        <f>_xlfn.IFNA(VLOOKUP(CONCATENATE($AQ$5,$B28,$C28),FEST!$A$6:$M$500,13,FALSE),0)</f>
        <v>0</v>
      </c>
      <c r="AR28" s="567">
        <f>_xlfn.IFNA(VLOOKUP(CONCATENATE($AR$5,$B28,$C28),'HOR2'!$A$6:$M$200,13,FALSE),0)</f>
        <v>0</v>
      </c>
      <c r="AS28" s="567">
        <f>_xlfn.IFNA(VLOOKUP(CONCATENATE($AS$5,$B28,$C28),GIDG!$A$6:$M$200,13,FALSE),0)</f>
        <v>0</v>
      </c>
      <c r="AT28" s="567">
        <f>_xlfn.IFNA(VLOOKUP(CONCATENATE($AT$5,$B28,$C28),[7]cap3!$A$6:$M$500,13,FALSE),0)</f>
        <v>0</v>
      </c>
      <c r="AU28" s="567">
        <f>_xlfn.IFNA(VLOOKUP(CONCATENATE($AU$5,$B28,$C28),SC!$A$6:$M$500,13,FALSE),0)</f>
        <v>0</v>
      </c>
      <c r="AV28" s="567">
        <f>_xlfn.IFNA(VLOOKUP(CONCATENATE($AV$5,$B28,$C28),SCSAT!$A$6:$M$528,13,FALSE),0)</f>
        <v>0</v>
      </c>
      <c r="AW28" s="567">
        <f>_xlfn.IFNA(VLOOKUP(CONCATENATE($AW$5,$B28,$C28),SCSUN!$A$6:$M$500,13,FALSE),0)</f>
        <v>0</v>
      </c>
      <c r="AX28" s="486"/>
    </row>
    <row r="29" spans="1:50" x14ac:dyDescent="0.25">
      <c r="A29" s="813"/>
      <c r="B29" s="97" t="s">
        <v>251</v>
      </c>
      <c r="C29" s="104" t="s">
        <v>252</v>
      </c>
      <c r="D29" s="98"/>
      <c r="E29" s="98" t="s">
        <v>96</v>
      </c>
      <c r="F29" s="105">
        <v>45465</v>
      </c>
      <c r="G29" s="300">
        <v>15</v>
      </c>
      <c r="H29" s="99">
        <f t="shared" si="0"/>
        <v>0</v>
      </c>
      <c r="I29" s="100">
        <f t="shared" si="1"/>
        <v>0</v>
      </c>
      <c r="J29" s="300">
        <f t="shared" si="2"/>
        <v>11</v>
      </c>
      <c r="K29" s="567">
        <f>_xlfn.IFNA(VLOOKUP(CONCATENATE($K$5,$B29,$C29),'ESP1'!$A$6:$M$500,13,FALSE),0)</f>
        <v>0</v>
      </c>
      <c r="L29" s="567">
        <f>_xlfn.IFNA(VLOOKUP(CONCATENATE($L$5,$B29,$C29),CAPE!$A$6:$M$500,13,FALSE),0)</f>
        <v>0</v>
      </c>
      <c r="M29" s="567">
        <f>_xlfn.IFNA(VLOOKUP(CONCATENATE($M$5,$B29,$C29),[1]CAPE!$A$6:$M$500,13,FALSE),0)</f>
        <v>0</v>
      </c>
      <c r="N29" s="567">
        <f>_xlfn.IFNA(VLOOKUP(CONCATENATE($N$5,$B29,$C29),'SER1'!$A$6:$M$500,13,FALSE),0)</f>
        <v>0</v>
      </c>
      <c r="O29" s="567">
        <f>_xlfn.IFNA(VLOOKUP(CONCATENATE($O$5,$B29,$C29),'MUR1'!$A$6:$M$500,13,FALSE),0)</f>
        <v>0</v>
      </c>
      <c r="P29" s="567">
        <f>_xlfn.IFNA(VLOOKUP(CONCATENATE($P$5,$B29,$C29),BAL!$A$6:$M$500,13,FALSE),0)</f>
        <v>0</v>
      </c>
      <c r="Q29" s="567">
        <f>_xlfn.IFNA(VLOOKUP(CONCATENATE($Q$5,$B29,$C29),'OG1'!$A$6:$M$500,13,FALSE),0)</f>
        <v>0</v>
      </c>
      <c r="R29" s="567">
        <f>_xlfn.IFNA(VLOOKUP(CONCATENATE($R$5,$B29,$C29),'OG1'!$A$6:$M$500,13,FALSE),0)</f>
        <v>0</v>
      </c>
      <c r="S29" s="567">
        <f>_xlfn.IFNA(VLOOKUP(CONCATENATE($S$5,$B29,$C29),'DRY1'!$A$6:$M$500,13,FALSE),0)</f>
        <v>0</v>
      </c>
      <c r="T29" s="567">
        <f>_xlfn.IFNA(VLOOKUP(CONCATENATE($T$5,$B29,$C29),'DRY1'!$A$6:$M$500,13,FALSE),0)</f>
        <v>0</v>
      </c>
      <c r="U29" s="567">
        <f>_xlfn.IFNA(VLOOKUP(CONCATENATE($U$5,$B29,$C29),'HOR1'!$A$6:$M$300,13,FALSE),0)</f>
        <v>0</v>
      </c>
      <c r="V29" s="567">
        <f>_xlfn.IFNA(VLOOKUP(CONCATENATE($V$5,$B29,$C29),'SER2'!$A$6:$M$534,13,FALSE),0)</f>
        <v>0</v>
      </c>
      <c r="W29" s="567">
        <f>_xlfn.IFNA(VLOOKUP(CONCATENATE($W$5,$B29,$C29),'DAR1'!$A$6:$M$500,13,FALSE),0)</f>
        <v>0</v>
      </c>
      <c r="X29" s="567">
        <f>_xlfn.IFNA(VLOOKUP(CONCATENATE($X$5,$B29,$C29),BEV!$A$6:$M$500,13,FALSE),0)</f>
        <v>0</v>
      </c>
      <c r="Y29" s="567">
        <f>_xlfn.IFNA(VLOOKUP(CONCATENATE($Y$5,$B29,$C29),'OG2'!$A$6:$M$500,13,FALSE),0)</f>
        <v>0</v>
      </c>
      <c r="Z29" s="567">
        <f>_xlfn.IFNA(VLOOKUP(CONCATENATE($Z$5,$B29,$C29),'OG2'!$A$6:$M$500,13,FALSE),0)</f>
        <v>0</v>
      </c>
      <c r="AA29" s="567">
        <f>_xlfn.IFNA(VLOOKUP(CONCATENATE($AA$5,$B29,$C29),'LOG1'!$A$6:$M$500,13,FALSE),0)</f>
        <v>0</v>
      </c>
      <c r="AB29" s="567">
        <f>_xlfn.IFNA(VLOOKUP(CONCATENATE($AB$5,$B29,$C29),'DRY2'!$A$6:$M$500,13,FALSE),0)</f>
        <v>0</v>
      </c>
      <c r="AC29" s="567">
        <f>_xlfn.IFNA(VLOOKUP(CONCATENATE($AC$5,$B29,$C29),'DRY2'!$A$6:$M$500,13,FALSE),0)</f>
        <v>0</v>
      </c>
      <c r="AD29" s="567">
        <f>_xlfn.IFNA(VLOOKUP(CONCATENATE($AD$5,$B29,$C29),'CAP2'!$A$6:$M$500,13,FALSE),0)</f>
        <v>0</v>
      </c>
      <c r="AE29" s="567">
        <f>_xlfn.IFNA(VLOOKUP(CONCATENATE($AE$5,$B29,$C29),'ESP2'!$A$6:$M$500,13,FALSE),0)</f>
        <v>0</v>
      </c>
      <c r="AF29" s="567">
        <f>_xlfn.IFNA(VLOOKUP(CONCATENATE($AF$5,$B29,$C29),'ESP2'!$A$6:$M$500,13,FALSE),0)</f>
        <v>0</v>
      </c>
      <c r="AG29" s="567">
        <f>_xlfn.IFNA(VLOOKUP(CONCATENATE($AG$5,$B29,$C29),MR!$A$6:$M$468,13,FALSE),0)</f>
        <v>0</v>
      </c>
      <c r="AH29" s="567">
        <f>_xlfn.IFNA(VLOOKUP(CONCATENATE($AH$5,$B29,$C29),'OG3'!$A$6:$M$500,13,FALSE),0)</f>
        <v>0</v>
      </c>
      <c r="AI29" s="567">
        <f>_xlfn.IFNA(VLOOKUP(CONCATENATE($AI$5,$B29,$C29),'OG3'!$A$6:$M$500,13,FALSE),0)</f>
        <v>0</v>
      </c>
      <c r="AJ29" s="567">
        <f>_xlfn.IFNA(VLOOKUP(CONCATENATE($AJ$5,$B29,$C29),WEST!$A$6:$M$500,13,FALSE),0)</f>
        <v>0</v>
      </c>
      <c r="AK29" s="567">
        <f>_xlfn.IFNA(VLOOKUP(CONCATENATE($AK$5,$B29,$C29),'SER3'!$A$6:$M$500,13,FALSE),0)</f>
        <v>0</v>
      </c>
      <c r="AL29" s="567">
        <f>_xlfn.IFNA(VLOOKUP(CONCATENATE($AL$5,$B29,$C29),[4]DARD2!$A$6:$M$500,13,FALSE),0)</f>
        <v>0</v>
      </c>
      <c r="AM29" s="567">
        <f>_xlfn.IFNA(VLOOKUP(CONCATENATE($AM$5,$B29,$C29),'MUR2'!$A$6:$M$500,13,FALSE),0)</f>
        <v>0</v>
      </c>
      <c r="AN29" s="567">
        <f>_xlfn.IFNA(VLOOKUP(CONCATENATE($AN$5,$B29,$C29),RAS!$A$7:$M$501,13,FALSE),0)</f>
        <v>0</v>
      </c>
      <c r="AO29" s="567">
        <f>_xlfn.IFNA(VLOOKUP(CONCATENATE($AO$5,$B29,$C29),'ESP3'!$A$6:$M$500,13,FALSE),0)</f>
        <v>0</v>
      </c>
      <c r="AP29" s="567">
        <f>_xlfn.IFNA(VLOOKUP(CONCATENATE($AP$5,$B29,$C29),'ESP3'!$A$6:$M$500,13,FALSE),0)</f>
        <v>0</v>
      </c>
      <c r="AQ29" s="567">
        <f>_xlfn.IFNA(VLOOKUP(CONCATENATE($AQ$5,$B29,$C29),FEST!$A$6:$M$500,13,FALSE),0)</f>
        <v>0</v>
      </c>
      <c r="AR29" s="567">
        <f>_xlfn.IFNA(VLOOKUP(CONCATENATE($AR$5,$B29,$C29),'HOR2'!$A$6:$M$200,13,FALSE),0)</f>
        <v>0</v>
      </c>
      <c r="AS29" s="567">
        <f>_xlfn.IFNA(VLOOKUP(CONCATENATE($AS$5,$B29,$C29),GIDG!$A$6:$M$200,13,FALSE),0)</f>
        <v>0</v>
      </c>
      <c r="AT29" s="567">
        <f>_xlfn.IFNA(VLOOKUP(CONCATENATE($AT$5,$B29,$C29),[7]cap3!$A$6:$M$500,13,FALSE),0)</f>
        <v>0</v>
      </c>
      <c r="AU29" s="567">
        <f>_xlfn.IFNA(VLOOKUP(CONCATENATE($AU$5,$B29,$C29),SC!$A$6:$M$500,13,FALSE),0)</f>
        <v>0</v>
      </c>
      <c r="AV29" s="567">
        <f>_xlfn.IFNA(VLOOKUP(CONCATENATE($AV$5,$B29,$C29),SCSAT!$A$6:$M$528,13,FALSE),0)</f>
        <v>0</v>
      </c>
      <c r="AW29" s="567">
        <f>_xlfn.IFNA(VLOOKUP(CONCATENATE($AW$5,$B29,$C29),SCSUN!$A$6:$M$500,13,FALSE),0)</f>
        <v>0</v>
      </c>
      <c r="AX29" s="486"/>
    </row>
    <row r="30" spans="1:50" x14ac:dyDescent="0.25">
      <c r="A30" s="813"/>
      <c r="B30" s="97" t="s">
        <v>253</v>
      </c>
      <c r="C30" s="104" t="s">
        <v>256</v>
      </c>
      <c r="D30" s="104" t="s">
        <v>256</v>
      </c>
      <c r="E30" s="104" t="s">
        <v>196</v>
      </c>
      <c r="F30" s="105">
        <v>45487</v>
      </c>
      <c r="G30" s="300">
        <v>15</v>
      </c>
      <c r="H30" s="99">
        <f t="shared" si="0"/>
        <v>0</v>
      </c>
      <c r="I30" s="100">
        <f t="shared" si="1"/>
        <v>0</v>
      </c>
      <c r="J30" s="300">
        <f t="shared" si="2"/>
        <v>11</v>
      </c>
      <c r="K30" s="567">
        <f>_xlfn.IFNA(VLOOKUP(CONCATENATE($K$5,$B30,$C30),'ESP1'!$A$6:$M$500,13,FALSE),0)</f>
        <v>0</v>
      </c>
      <c r="L30" s="567">
        <f>_xlfn.IFNA(VLOOKUP(CONCATENATE($L$5,$B30,$C30),CAPE!$A$6:$M$500,13,FALSE),0)</f>
        <v>0</v>
      </c>
      <c r="M30" s="567">
        <f>_xlfn.IFNA(VLOOKUP(CONCATENATE($M$5,$B30,$C30),[1]CAPE!$A$6:$M$500,13,FALSE),0)</f>
        <v>0</v>
      </c>
      <c r="N30" s="567">
        <f>_xlfn.IFNA(VLOOKUP(CONCATENATE($N$5,$B30,$C30),'SER1'!$A$6:$M$500,13,FALSE),0)</f>
        <v>0</v>
      </c>
      <c r="O30" s="567">
        <f>_xlfn.IFNA(VLOOKUP(CONCATENATE($O$5,$B30,$C30),'MUR1'!$A$6:$M$500,13,FALSE),0)</f>
        <v>0</v>
      </c>
      <c r="P30" s="567">
        <f>_xlfn.IFNA(VLOOKUP(CONCATENATE($P$5,$B30,$C30),BAL!$A$6:$M$500,13,FALSE),0)</f>
        <v>0</v>
      </c>
      <c r="Q30" s="567">
        <f>_xlfn.IFNA(VLOOKUP(CONCATENATE($Q$5,$B30,$C30),'OG1'!$A$6:$M$500,13,FALSE),0)</f>
        <v>0</v>
      </c>
      <c r="R30" s="567">
        <f>_xlfn.IFNA(VLOOKUP(CONCATENATE($R$5,$B30,$C30),'OG1'!$A$6:$M$500,13,FALSE),0)</f>
        <v>0</v>
      </c>
      <c r="S30" s="567">
        <f>_xlfn.IFNA(VLOOKUP(CONCATENATE($S$5,$B30,$C30),'DRY1'!$A$6:$M$500,13,FALSE),0)</f>
        <v>0</v>
      </c>
      <c r="T30" s="567">
        <f>_xlfn.IFNA(VLOOKUP(CONCATENATE($T$5,$B30,$C30),'DRY1'!$A$6:$M$500,13,FALSE),0)</f>
        <v>0</v>
      </c>
      <c r="U30" s="567">
        <f>_xlfn.IFNA(VLOOKUP(CONCATENATE($U$5,$B30,$C30),'HOR1'!$A$6:$M$300,13,FALSE),0)</f>
        <v>0</v>
      </c>
      <c r="V30" s="567">
        <f>_xlfn.IFNA(VLOOKUP(CONCATENATE($V$5,$B30,$C30),'SER2'!$A$6:$M$534,13,FALSE),0)</f>
        <v>0</v>
      </c>
      <c r="W30" s="567">
        <f>_xlfn.IFNA(VLOOKUP(CONCATENATE($W$5,$B30,$C30),'DAR1'!$A$6:$M$500,13,FALSE),0)</f>
        <v>0</v>
      </c>
      <c r="X30" s="567">
        <f>_xlfn.IFNA(VLOOKUP(CONCATENATE($X$5,$B30,$C30),BEV!$A$6:$M$500,13,FALSE),0)</f>
        <v>0</v>
      </c>
      <c r="Y30" s="567">
        <f>_xlfn.IFNA(VLOOKUP(CONCATENATE($Y$5,$B30,$C30),'OG2'!$A$6:$M$500,13,FALSE),0)</f>
        <v>0</v>
      </c>
      <c r="Z30" s="567">
        <f>_xlfn.IFNA(VLOOKUP(CONCATENATE($Z$5,$B30,$C30),'OG2'!$A$6:$M$500,13,FALSE),0)</f>
        <v>0</v>
      </c>
      <c r="AA30" s="567">
        <f>_xlfn.IFNA(VLOOKUP(CONCATENATE($AA$5,$B30,$C30),'LOG1'!$A$6:$M$500,13,FALSE),0)</f>
        <v>0</v>
      </c>
      <c r="AB30" s="567">
        <f>_xlfn.IFNA(VLOOKUP(CONCATENATE($AB$5,$B30,$C30),'DRY2'!$A$6:$M$500,13,FALSE),0)</f>
        <v>0</v>
      </c>
      <c r="AC30" s="567">
        <f>_xlfn.IFNA(VLOOKUP(CONCATENATE($AC$5,$B30,$C30),'DRY2'!$A$6:$M$500,13,FALSE),0)</f>
        <v>0</v>
      </c>
      <c r="AD30" s="567">
        <f>_xlfn.IFNA(VLOOKUP(CONCATENATE($AD$5,$B30,$C30),'CAP2'!$A$6:$M$500,13,FALSE),0)</f>
        <v>0</v>
      </c>
      <c r="AE30" s="567">
        <f>_xlfn.IFNA(VLOOKUP(CONCATENATE($AE$5,$B30,$C30),'ESP2'!$A$6:$M$500,13,FALSE),0)</f>
        <v>0</v>
      </c>
      <c r="AF30" s="567">
        <f>_xlfn.IFNA(VLOOKUP(CONCATENATE($AF$5,$B30,$C30),'ESP2'!$A$6:$M$500,13,FALSE),0)</f>
        <v>0</v>
      </c>
      <c r="AG30" s="567">
        <f>_xlfn.IFNA(VLOOKUP(CONCATENATE($AG$5,$B30,$C30),MR!$A$6:$M$468,13,FALSE),0)</f>
        <v>0</v>
      </c>
      <c r="AH30" s="567">
        <f>_xlfn.IFNA(VLOOKUP(CONCATENATE($AH$5,$B30,$C30),'OG3'!$A$6:$M$500,13,FALSE),0)</f>
        <v>0</v>
      </c>
      <c r="AI30" s="567">
        <f>_xlfn.IFNA(VLOOKUP(CONCATENATE($AI$5,$B30,$C30),'OG3'!$A$6:$M$500,13,FALSE),0)</f>
        <v>0</v>
      </c>
      <c r="AJ30" s="567">
        <f>_xlfn.IFNA(VLOOKUP(CONCATENATE($AJ$5,$B30,$C30),WEST!$A$6:$M$500,13,FALSE),0)</f>
        <v>0</v>
      </c>
      <c r="AK30" s="567">
        <f>_xlfn.IFNA(VLOOKUP(CONCATENATE($AK$5,$B30,$C30),'SER3'!$A$6:$M$500,13,FALSE),0)</f>
        <v>0</v>
      </c>
      <c r="AL30" s="567">
        <f>_xlfn.IFNA(VLOOKUP(CONCATENATE($AL$5,$B30,$C30),[4]DARD2!$A$6:$M$500,13,FALSE),0)</f>
        <v>0</v>
      </c>
      <c r="AM30" s="567">
        <f>_xlfn.IFNA(VLOOKUP(CONCATENATE($AM$5,$B30,$C30),'MUR2'!$A$6:$M$500,13,FALSE),0)</f>
        <v>0</v>
      </c>
      <c r="AN30" s="567">
        <f>_xlfn.IFNA(VLOOKUP(CONCATENATE($AN$5,$B30,$C30),RAS!$A$7:$M$501,13,FALSE),0)</f>
        <v>0</v>
      </c>
      <c r="AO30" s="567">
        <f>_xlfn.IFNA(VLOOKUP(CONCATENATE($AO$5,$B30,$C30),'ESP3'!$A$6:$M$500,13,FALSE),0)</f>
        <v>0</v>
      </c>
      <c r="AP30" s="567">
        <f>_xlfn.IFNA(VLOOKUP(CONCATENATE($AP$5,$B30,$C30),'ESP3'!$A$6:$M$500,13,FALSE),0)</f>
        <v>0</v>
      </c>
      <c r="AQ30" s="567">
        <f>_xlfn.IFNA(VLOOKUP(CONCATENATE($AQ$5,$B30,$C30),FEST!$A$6:$M$500,13,FALSE),0)</f>
        <v>0</v>
      </c>
      <c r="AR30" s="567">
        <f>_xlfn.IFNA(VLOOKUP(CONCATENATE($AR$5,$B30,$C30),'HOR2'!$A$6:$M$200,13,FALSE),0)</f>
        <v>0</v>
      </c>
      <c r="AS30" s="567">
        <f>_xlfn.IFNA(VLOOKUP(CONCATENATE($AS$5,$B30,$C30),GIDG!$A$6:$M$200,13,FALSE),0)</f>
        <v>0</v>
      </c>
      <c r="AT30" s="567">
        <f>_xlfn.IFNA(VLOOKUP(CONCATENATE($AT$5,$B30,$C30),[7]cap3!$A$6:$M$500,13,FALSE),0)</f>
        <v>0</v>
      </c>
      <c r="AU30" s="567">
        <f>_xlfn.IFNA(VLOOKUP(CONCATENATE($AU$5,$B30,$C30),SC!$A$6:$M$500,13,FALSE),0)</f>
        <v>0</v>
      </c>
      <c r="AV30" s="567">
        <f>_xlfn.IFNA(VLOOKUP(CONCATENATE($AV$5,$B30,$C30),SCSAT!$A$6:$M$528,13,FALSE),0)</f>
        <v>0</v>
      </c>
      <c r="AW30" s="567">
        <f>_xlfn.IFNA(VLOOKUP(CONCATENATE($AW$5,$B30,$C30),SCSUN!$A$6:$M$500,13,FALSE),0)</f>
        <v>0</v>
      </c>
      <c r="AX30" s="486"/>
    </row>
    <row r="31" spans="1:50" x14ac:dyDescent="0.25">
      <c r="A31" s="813"/>
      <c r="B31" s="97" t="s">
        <v>1554</v>
      </c>
      <c r="C31" s="104" t="s">
        <v>521</v>
      </c>
      <c r="D31" s="104" t="s">
        <v>521</v>
      </c>
      <c r="E31" s="104" t="s">
        <v>925</v>
      </c>
      <c r="F31" s="105">
        <v>45532</v>
      </c>
      <c r="G31" s="300">
        <v>13</v>
      </c>
      <c r="H31" s="99">
        <f t="shared" si="0"/>
        <v>0</v>
      </c>
      <c r="I31" s="100">
        <f t="shared" si="1"/>
        <v>0</v>
      </c>
      <c r="J31" s="300">
        <f t="shared" si="2"/>
        <v>11</v>
      </c>
      <c r="K31" s="567">
        <f>_xlfn.IFNA(VLOOKUP(CONCATENATE($K$5,$B31,$C31),'ESP1'!$A$6:$M$500,13,FALSE),0)</f>
        <v>0</v>
      </c>
      <c r="L31" s="567">
        <f>_xlfn.IFNA(VLOOKUP(CONCATENATE($L$5,$B31,$C31),CAPE!$A$6:$M$500,13,FALSE),0)</f>
        <v>0</v>
      </c>
      <c r="M31" s="567">
        <f>_xlfn.IFNA(VLOOKUP(CONCATENATE($M$5,$B31,$C31),[1]CAPE!$A$6:$M$500,13,FALSE),0)</f>
        <v>0</v>
      </c>
      <c r="N31" s="567">
        <f>_xlfn.IFNA(VLOOKUP(CONCATENATE($N$5,$B31,$C31),'SER1'!$A$6:$M$500,13,FALSE),0)</f>
        <v>0</v>
      </c>
      <c r="O31" s="567">
        <f>_xlfn.IFNA(VLOOKUP(CONCATENATE($O$5,$B31,$C31),'MUR1'!$A$6:$M$500,13,FALSE),0)</f>
        <v>0</v>
      </c>
      <c r="P31" s="567">
        <f>_xlfn.IFNA(VLOOKUP(CONCATENATE($P$5,$B31,$C31),BAL!$A$6:$M$500,13,FALSE),0)</f>
        <v>0</v>
      </c>
      <c r="Q31" s="567">
        <f>_xlfn.IFNA(VLOOKUP(CONCATENATE($Q$5,$B31,$C31),'OG1'!$A$6:$M$500,13,FALSE),0)</f>
        <v>0</v>
      </c>
      <c r="R31" s="567">
        <f>_xlfn.IFNA(VLOOKUP(CONCATENATE($R$5,$B31,$C31),'OG1'!$A$6:$M$500,13,FALSE),0)</f>
        <v>0</v>
      </c>
      <c r="S31" s="567">
        <f>_xlfn.IFNA(VLOOKUP(CONCATENATE($S$5,$B31,$C31),'DRY1'!$A$6:$M$500,13,FALSE),0)</f>
        <v>0</v>
      </c>
      <c r="T31" s="567">
        <f>_xlfn.IFNA(VLOOKUP(CONCATENATE($T$5,$B31,$C31),'DRY1'!$A$6:$M$500,13,FALSE),0)</f>
        <v>0</v>
      </c>
      <c r="U31" s="567">
        <f>_xlfn.IFNA(VLOOKUP(CONCATENATE($U$5,$B31,$C31),'HOR1'!$A$6:$M$300,13,FALSE),0)</f>
        <v>0</v>
      </c>
      <c r="V31" s="567">
        <f>_xlfn.IFNA(VLOOKUP(CONCATENATE($V$5,$B31,$C31),'SER2'!$A$6:$M$534,13,FALSE),0)</f>
        <v>0</v>
      </c>
      <c r="W31" s="567">
        <f>_xlfn.IFNA(VLOOKUP(CONCATENATE($W$5,$B31,$C31),'DAR1'!$A$6:$M$500,13,FALSE),0)</f>
        <v>0</v>
      </c>
      <c r="X31" s="567">
        <f>_xlfn.IFNA(VLOOKUP(CONCATENATE($X$5,$B31,$C31),BEV!$A$6:$M$500,13,FALSE),0)</f>
        <v>0</v>
      </c>
      <c r="Y31" s="567">
        <f>_xlfn.IFNA(VLOOKUP(CONCATENATE($Y$5,$B31,$C31),'OG2'!$A$6:$M$500,13,FALSE),0)</f>
        <v>0</v>
      </c>
      <c r="Z31" s="567">
        <f>_xlfn.IFNA(VLOOKUP(CONCATENATE($Z$5,$B31,$C31),'OG2'!$A$6:$M$500,13,FALSE),0)</f>
        <v>0</v>
      </c>
      <c r="AA31" s="567">
        <f>_xlfn.IFNA(VLOOKUP(CONCATENATE($AA$5,$B31,$C31),'LOG1'!$A$6:$M$500,13,FALSE),0)</f>
        <v>0</v>
      </c>
      <c r="AB31" s="567">
        <f>_xlfn.IFNA(VLOOKUP(CONCATENATE($AB$5,$B31,$C31),'DRY2'!$A$6:$M$500,13,FALSE),0)</f>
        <v>0</v>
      </c>
      <c r="AC31" s="567">
        <f>_xlfn.IFNA(VLOOKUP(CONCATENATE($AC$5,$B31,$C31),'DRY2'!$A$6:$M$500,13,FALSE),0)</f>
        <v>0</v>
      </c>
      <c r="AD31" s="567">
        <f>_xlfn.IFNA(VLOOKUP(CONCATENATE($AD$5,$B31,$C31),'CAP2'!$A$6:$M$500,13,FALSE),0)</f>
        <v>0</v>
      </c>
      <c r="AE31" s="567">
        <f>_xlfn.IFNA(VLOOKUP(CONCATENATE($AE$5,$B31,$C31),'ESP2'!$A$6:$M$500,13,FALSE),0)</f>
        <v>0</v>
      </c>
      <c r="AF31" s="567">
        <f>_xlfn.IFNA(VLOOKUP(CONCATENATE($AF$5,$B31,$C31),'ESP2'!$A$6:$M$500,13,FALSE),0)</f>
        <v>0</v>
      </c>
      <c r="AG31" s="567">
        <f>_xlfn.IFNA(VLOOKUP(CONCATENATE($AG$5,$B31,$C31),MR!$A$6:$M$468,13,FALSE),0)</f>
        <v>0</v>
      </c>
      <c r="AH31" s="567">
        <f>_xlfn.IFNA(VLOOKUP(CONCATENATE($AH$5,$B31,$C31),'OG3'!$A$6:$M$500,13,FALSE),0)</f>
        <v>0</v>
      </c>
      <c r="AI31" s="567">
        <f>_xlfn.IFNA(VLOOKUP(CONCATENATE($AI$5,$B31,$C31),'OG3'!$A$6:$M$500,13,FALSE),0)</f>
        <v>0</v>
      </c>
      <c r="AJ31" s="567">
        <f>_xlfn.IFNA(VLOOKUP(CONCATENATE($AJ$5,$B31,$C31),WEST!$A$6:$M$500,13,FALSE),0)</f>
        <v>0</v>
      </c>
      <c r="AK31" s="567">
        <f>_xlfn.IFNA(VLOOKUP(CONCATENATE($AK$5,$B31,$C31),'SER3'!$A$6:$M$500,13,FALSE),0)</f>
        <v>0</v>
      </c>
      <c r="AL31" s="567">
        <f>_xlfn.IFNA(VLOOKUP(CONCATENATE($AL$5,$B31,$C31),[4]DARD2!$A$6:$M$500,13,FALSE),0)</f>
        <v>0</v>
      </c>
      <c r="AM31" s="567">
        <f>_xlfn.IFNA(VLOOKUP(CONCATENATE($AM$5,$B31,$C31),'MUR2'!$A$6:$M$500,13,FALSE),0)</f>
        <v>0</v>
      </c>
      <c r="AN31" s="567">
        <f>_xlfn.IFNA(VLOOKUP(CONCATENATE($AN$5,$B31,$C31),RAS!$A$7:$M$501,13,FALSE),0)</f>
        <v>0</v>
      </c>
      <c r="AO31" s="567">
        <f>_xlfn.IFNA(VLOOKUP(CONCATENATE($AO$5,$B31,$C31),'ESP3'!$A$6:$M$500,13,FALSE),0)</f>
        <v>0</v>
      </c>
      <c r="AP31" s="567">
        <f>_xlfn.IFNA(VLOOKUP(CONCATENATE($AP$5,$B31,$C31),'ESP3'!$A$6:$M$500,13,FALSE),0)</f>
        <v>0</v>
      </c>
      <c r="AQ31" s="567">
        <f>_xlfn.IFNA(VLOOKUP(CONCATENATE($AQ$5,$B31,$C31),FEST!$A$6:$M$500,13,FALSE),0)</f>
        <v>0</v>
      </c>
      <c r="AR31" s="567">
        <f>_xlfn.IFNA(VLOOKUP(CONCATENATE($AR$5,$B31,$C31),'HOR2'!$A$6:$M$200,13,FALSE),0)</f>
        <v>0</v>
      </c>
      <c r="AS31" s="567">
        <f>_xlfn.IFNA(VLOOKUP(CONCATENATE($AS$5,$B31,$C31),GIDG!$A$6:$M$200,13,FALSE),0)</f>
        <v>0</v>
      </c>
      <c r="AT31" s="567">
        <f>_xlfn.IFNA(VLOOKUP(CONCATENATE($AT$5,$B31,$C31),[7]cap3!$A$6:$M$500,13,FALSE),0)</f>
        <v>0</v>
      </c>
      <c r="AU31" s="567">
        <f>_xlfn.IFNA(VLOOKUP(CONCATENATE($AU$5,$B31,$C31),SC!$A$6:$M$500,13,FALSE),0)</f>
        <v>0</v>
      </c>
      <c r="AV31" s="567">
        <f>_xlfn.IFNA(VLOOKUP(CONCATENATE($AV$5,$B31,$C31),SCSAT!$A$6:$M$528,13,FALSE),0)</f>
        <v>0</v>
      </c>
      <c r="AW31" s="567">
        <f>_xlfn.IFNA(VLOOKUP(CONCATENATE($AW$5,$B31,$C31),SCSUN!$A$6:$M$500,13,FALSE),0)</f>
        <v>0</v>
      </c>
      <c r="AX31" s="486"/>
    </row>
    <row r="32" spans="1:50" x14ac:dyDescent="0.25">
      <c r="A32" s="813"/>
      <c r="B32" s="97" t="s">
        <v>281</v>
      </c>
      <c r="C32" s="104" t="s">
        <v>283</v>
      </c>
      <c r="D32" s="104"/>
      <c r="E32" s="104" t="s">
        <v>1441</v>
      </c>
      <c r="F32" s="105">
        <v>45466</v>
      </c>
      <c r="G32" s="300">
        <v>14</v>
      </c>
      <c r="H32" s="99">
        <f t="shared" si="0"/>
        <v>0</v>
      </c>
      <c r="I32" s="100">
        <f t="shared" si="1"/>
        <v>0</v>
      </c>
      <c r="J32" s="300">
        <f t="shared" si="2"/>
        <v>11</v>
      </c>
      <c r="K32" s="567">
        <f>_xlfn.IFNA(VLOOKUP(CONCATENATE($K$5,$B32,$C32),'ESP1'!$A$6:$M$500,13,FALSE),0)</f>
        <v>0</v>
      </c>
      <c r="L32" s="567">
        <f>_xlfn.IFNA(VLOOKUP(CONCATENATE($L$5,$B32,$C32),CAPE!$A$6:$M$500,13,FALSE),0)</f>
        <v>0</v>
      </c>
      <c r="M32" s="567">
        <f>_xlfn.IFNA(VLOOKUP(CONCATENATE($M$5,$B32,$C32),[1]CAPE!$A$6:$M$500,13,FALSE),0)</f>
        <v>0</v>
      </c>
      <c r="N32" s="567">
        <f>_xlfn.IFNA(VLOOKUP(CONCATENATE($N$5,$B32,$C32),'SER1'!$A$6:$M$500,13,FALSE),0)</f>
        <v>0</v>
      </c>
      <c r="O32" s="567">
        <f>_xlfn.IFNA(VLOOKUP(CONCATENATE($O$5,$B32,$C32),'MUR1'!$A$6:$M$500,13,FALSE),0)</f>
        <v>0</v>
      </c>
      <c r="P32" s="567">
        <f>_xlfn.IFNA(VLOOKUP(CONCATENATE($P$5,$B32,$C32),BAL!$A$6:$M$500,13,FALSE),0)</f>
        <v>0</v>
      </c>
      <c r="Q32" s="567">
        <f>_xlfn.IFNA(VLOOKUP(CONCATENATE($Q$5,$B32,$C32),'OG1'!$A$6:$M$500,13,FALSE),0)</f>
        <v>0</v>
      </c>
      <c r="R32" s="567">
        <f>_xlfn.IFNA(VLOOKUP(CONCATENATE($R$5,$B32,$C32),'OG1'!$A$6:$M$500,13,FALSE),0)</f>
        <v>0</v>
      </c>
      <c r="S32" s="567">
        <f>_xlfn.IFNA(VLOOKUP(CONCATENATE($S$5,$B32,$C32),'DRY1'!$A$6:$M$500,13,FALSE),0)</f>
        <v>0</v>
      </c>
      <c r="T32" s="567">
        <f>_xlfn.IFNA(VLOOKUP(CONCATENATE($T$5,$B32,$C32),'DRY1'!$A$6:$M$500,13,FALSE),0)</f>
        <v>0</v>
      </c>
      <c r="U32" s="567">
        <f>_xlfn.IFNA(VLOOKUP(CONCATENATE($U$5,$B32,$C32),'HOR1'!$A$6:$M$300,13,FALSE),0)</f>
        <v>0</v>
      </c>
      <c r="V32" s="567">
        <f>_xlfn.IFNA(VLOOKUP(CONCATENATE($V$5,$B32,$C32),'SER2'!$A$6:$M$534,13,FALSE),0)</f>
        <v>0</v>
      </c>
      <c r="W32" s="567">
        <f>_xlfn.IFNA(VLOOKUP(CONCATENATE($W$5,$B32,$C32),'DAR1'!$A$6:$M$500,13,FALSE),0)</f>
        <v>0</v>
      </c>
      <c r="X32" s="567">
        <f>_xlfn.IFNA(VLOOKUP(CONCATENATE($X$5,$B32,$C32),BEV!$A$6:$M$500,13,FALSE),0)</f>
        <v>0</v>
      </c>
      <c r="Y32" s="567">
        <f>_xlfn.IFNA(VLOOKUP(CONCATENATE($Y$5,$B32,$C32),'OG2'!$A$6:$M$500,13,FALSE),0)</f>
        <v>0</v>
      </c>
      <c r="Z32" s="567">
        <f>_xlfn.IFNA(VLOOKUP(CONCATENATE($Z$5,$B32,$C32),'OG2'!$A$6:$M$500,13,FALSE),0)</f>
        <v>0</v>
      </c>
      <c r="AA32" s="567">
        <f>_xlfn.IFNA(VLOOKUP(CONCATENATE($AA$5,$B32,$C32),'LOG1'!$A$6:$M$500,13,FALSE),0)</f>
        <v>0</v>
      </c>
      <c r="AB32" s="567">
        <f>_xlfn.IFNA(VLOOKUP(CONCATENATE($AB$5,$B32,$C32),'DRY2'!$A$6:$M$500,13,FALSE),0)</f>
        <v>0</v>
      </c>
      <c r="AC32" s="567">
        <f>_xlfn.IFNA(VLOOKUP(CONCATENATE($AC$5,$B32,$C32),'DRY2'!$A$6:$M$500,13,FALSE),0)</f>
        <v>0</v>
      </c>
      <c r="AD32" s="567">
        <f>_xlfn.IFNA(VLOOKUP(CONCATENATE($AD$5,$B32,$C32),'CAP2'!$A$6:$M$500,13,FALSE),0)</f>
        <v>0</v>
      </c>
      <c r="AE32" s="567">
        <f>_xlfn.IFNA(VLOOKUP(CONCATENATE($AE$5,$B32,$C32),'ESP2'!$A$6:$M$500,13,FALSE),0)</f>
        <v>0</v>
      </c>
      <c r="AF32" s="567">
        <f>_xlfn.IFNA(VLOOKUP(CONCATENATE($AF$5,$B32,$C32),'ESP2'!$A$6:$M$500,13,FALSE),0)</f>
        <v>0</v>
      </c>
      <c r="AG32" s="567">
        <f>_xlfn.IFNA(VLOOKUP(CONCATENATE($AG$5,$B32,$C32),MR!$A$6:$M$468,13,FALSE),0)</f>
        <v>0</v>
      </c>
      <c r="AH32" s="567">
        <f>_xlfn.IFNA(VLOOKUP(CONCATENATE($AH$5,$B32,$C32),'OG3'!$A$6:$M$500,13,FALSE),0)</f>
        <v>0</v>
      </c>
      <c r="AI32" s="567">
        <f>_xlfn.IFNA(VLOOKUP(CONCATENATE($AI$5,$B32,$C32),'OG3'!$A$6:$M$500,13,FALSE),0)</f>
        <v>0</v>
      </c>
      <c r="AJ32" s="567">
        <f>_xlfn.IFNA(VLOOKUP(CONCATENATE($AJ$5,$B32,$C32),WEST!$A$6:$M$500,13,FALSE),0)</f>
        <v>0</v>
      </c>
      <c r="AK32" s="567">
        <f>_xlfn.IFNA(VLOOKUP(CONCATENATE($AK$5,$B32,$C32),'SER3'!$A$6:$M$500,13,FALSE),0)</f>
        <v>0</v>
      </c>
      <c r="AL32" s="567">
        <f>_xlfn.IFNA(VLOOKUP(CONCATENATE($AL$5,$B32,$C32),[4]DARD2!$A$6:$M$500,13,FALSE),0)</f>
        <v>0</v>
      </c>
      <c r="AM32" s="567">
        <f>_xlfn.IFNA(VLOOKUP(CONCATENATE($AM$5,$B32,$C32),'MUR2'!$A$6:$M$500,13,FALSE),0)</f>
        <v>0</v>
      </c>
      <c r="AN32" s="567">
        <f>_xlfn.IFNA(VLOOKUP(CONCATENATE($AN$5,$B32,$C32),RAS!$A$7:$M$501,13,FALSE),0)</f>
        <v>0</v>
      </c>
      <c r="AO32" s="567">
        <f>_xlfn.IFNA(VLOOKUP(CONCATENATE($AO$5,$B32,$C32),'ESP3'!$A$6:$M$500,13,FALSE),0)</f>
        <v>0</v>
      </c>
      <c r="AP32" s="567">
        <f>_xlfn.IFNA(VLOOKUP(CONCATENATE($AP$5,$B32,$C32),'ESP3'!$A$6:$M$500,13,FALSE),0)</f>
        <v>0</v>
      </c>
      <c r="AQ32" s="567">
        <f>_xlfn.IFNA(VLOOKUP(CONCATENATE($AQ$5,$B32,$C32),FEST!$A$6:$M$500,13,FALSE),0)</f>
        <v>0</v>
      </c>
      <c r="AR32" s="567">
        <f>_xlfn.IFNA(VLOOKUP(CONCATENATE($AR$5,$B32,$C32),'HOR2'!$A$6:$M$200,13,FALSE),0)</f>
        <v>0</v>
      </c>
      <c r="AS32" s="567">
        <f>_xlfn.IFNA(VLOOKUP(CONCATENATE($AS$5,$B32,$C32),GIDG!$A$6:$M$200,13,FALSE),0)</f>
        <v>0</v>
      </c>
      <c r="AT32" s="567">
        <f>_xlfn.IFNA(VLOOKUP(CONCATENATE($AT$5,$B32,$C32),[7]cap3!$A$6:$M$500,13,FALSE),0)</f>
        <v>0</v>
      </c>
      <c r="AU32" s="567">
        <f>_xlfn.IFNA(VLOOKUP(CONCATENATE($AU$5,$B32,$C32),SC!$A$6:$M$500,13,FALSE),0)</f>
        <v>0</v>
      </c>
      <c r="AV32" s="567">
        <f>_xlfn.IFNA(VLOOKUP(CONCATENATE($AV$5,$B32,$C32),SCSAT!$A$6:$M$528,13,FALSE),0)</f>
        <v>0</v>
      </c>
      <c r="AW32" s="567">
        <f>_xlfn.IFNA(VLOOKUP(CONCATENATE($AW$5,$B32,$C32),SCSUN!$A$6:$M$500,13,FALSE),0)</f>
        <v>0</v>
      </c>
      <c r="AX32" s="486"/>
    </row>
    <row r="33" spans="1:50" x14ac:dyDescent="0.25">
      <c r="A33" s="813"/>
      <c r="B33" s="97"/>
      <c r="C33" s="104"/>
      <c r="D33" s="104"/>
      <c r="E33" s="104"/>
      <c r="F33" s="105"/>
      <c r="G33" s="300"/>
      <c r="H33" s="394">
        <f t="shared" ref="H33" si="3">COUNTIF(K33:AW33,"&gt;0")</f>
        <v>0</v>
      </c>
      <c r="I33" s="100">
        <f t="shared" ref="I33:I35" si="4">SUM(K33:AW33)</f>
        <v>0</v>
      </c>
      <c r="J33" s="300">
        <f t="shared" ref="J33:J48" si="5">RANK(I33,$I$6:$I$67)</f>
        <v>11</v>
      </c>
      <c r="K33" s="567">
        <f>_xlfn.IFNA(VLOOKUP(CONCATENATE($K$5,$B33,$C33),'ESP1'!$A$6:$M$500,13,FALSE),0)</f>
        <v>0</v>
      </c>
      <c r="L33" s="567">
        <f>_xlfn.IFNA(VLOOKUP(CONCATENATE($L$5,$B33,$C33),CAPE!$A$6:$M$500,13,FALSE),0)</f>
        <v>0</v>
      </c>
      <c r="M33" s="567">
        <f>_xlfn.IFNA(VLOOKUP(CONCATENATE($M$5,$B33,$C33),[1]CAPE!$A$6:$M$500,13,FALSE),0)</f>
        <v>0</v>
      </c>
      <c r="N33" s="567">
        <f>_xlfn.IFNA(VLOOKUP(CONCATENATE($N$5,$B33,$C33),'SER1'!$A$6:$M$500,13,FALSE),0)</f>
        <v>0</v>
      </c>
      <c r="O33" s="567">
        <f>_xlfn.IFNA(VLOOKUP(CONCATENATE($O$5,$B33,$C33),'MUR1'!$A$6:$M$500,13,FALSE),0)</f>
        <v>0</v>
      </c>
      <c r="P33" s="567">
        <f>_xlfn.IFNA(VLOOKUP(CONCATENATE($P$5,$B33,$C33),BAL!$A$6:$M$500,13,FALSE),0)</f>
        <v>0</v>
      </c>
      <c r="Q33" s="567">
        <f>_xlfn.IFNA(VLOOKUP(CONCATENATE($Q$5,$B33,$C33),'OG1'!$A$6:$M$500,13,FALSE),0)</f>
        <v>0</v>
      </c>
      <c r="R33" s="567">
        <f>_xlfn.IFNA(VLOOKUP(CONCATENATE($R$5,$B33,$C33),'OG1'!$A$6:$M$500,13,FALSE),0)</f>
        <v>0</v>
      </c>
      <c r="S33" s="567">
        <f>_xlfn.IFNA(VLOOKUP(CONCATENATE($S$5,$B33,$C33),'DRY1'!$A$6:$M$500,13,FALSE),0)</f>
        <v>0</v>
      </c>
      <c r="T33" s="567">
        <f>_xlfn.IFNA(VLOOKUP(CONCATENATE($T$5,$B33,$C33),'DRY1'!$A$6:$M$500,13,FALSE),0)</f>
        <v>0</v>
      </c>
      <c r="U33" s="567">
        <f>_xlfn.IFNA(VLOOKUP(CONCATENATE($U$5,$B33,$C33),'HOR1'!$A$6:$M$300,13,FALSE),0)</f>
        <v>0</v>
      </c>
      <c r="V33" s="567">
        <f>_xlfn.IFNA(VLOOKUP(CONCATENATE($V$5,$B33,$C33),'SER2'!$A$6:$M$534,13,FALSE),0)</f>
        <v>0</v>
      </c>
      <c r="W33" s="567">
        <f>_xlfn.IFNA(VLOOKUP(CONCATENATE($W$5,$B33,$C33),'DAR1'!$A$6:$M$500,13,FALSE),0)</f>
        <v>0</v>
      </c>
      <c r="X33" s="567">
        <f>_xlfn.IFNA(VLOOKUP(CONCATENATE($X$5,$B33,$C33),BEV!$A$6:$M$500,13,FALSE),0)</f>
        <v>0</v>
      </c>
      <c r="Y33" s="567">
        <f>_xlfn.IFNA(VLOOKUP(CONCATENATE($Y$5,$B33,$C33),'OG2'!$A$6:$M$500,13,FALSE),0)</f>
        <v>0</v>
      </c>
      <c r="Z33" s="567">
        <f>_xlfn.IFNA(VLOOKUP(CONCATENATE($Z$5,$B33,$C33),'OG2'!$A$6:$M$500,13,FALSE),0)</f>
        <v>0</v>
      </c>
      <c r="AA33" s="567">
        <f>_xlfn.IFNA(VLOOKUP(CONCATENATE($AA$5,$B33,$C33),'LOG1'!$A$6:$M$500,13,FALSE),0)</f>
        <v>0</v>
      </c>
      <c r="AB33" s="567">
        <f>_xlfn.IFNA(VLOOKUP(CONCATENATE($AB$5,$B33,$C33),'DRY2'!$A$6:$M$500,13,FALSE),0)</f>
        <v>0</v>
      </c>
      <c r="AC33" s="567">
        <f>_xlfn.IFNA(VLOOKUP(CONCATENATE($AC$5,$B33,$C33),'DRY2'!$A$6:$M$500,13,FALSE),0)</f>
        <v>0</v>
      </c>
      <c r="AD33" s="567">
        <f>_xlfn.IFNA(VLOOKUP(CONCATENATE($AD$5,$B33,$C33),'CAP2'!$A$6:$M$500,13,FALSE),0)</f>
        <v>0</v>
      </c>
      <c r="AE33" s="567">
        <f>_xlfn.IFNA(VLOOKUP(CONCATENATE($AE$5,$B33,$C33),'ESP2'!$A$6:$M$500,13,FALSE),0)</f>
        <v>0</v>
      </c>
      <c r="AF33" s="567">
        <f>_xlfn.IFNA(VLOOKUP(CONCATENATE($AF$5,$B33,$C33),'ESP2'!$A$6:$M$500,13,FALSE),0)</f>
        <v>0</v>
      </c>
      <c r="AG33" s="567">
        <f>_xlfn.IFNA(VLOOKUP(CONCATENATE($AG$5,$B33,$C33),MR!$A$6:$M$468,13,FALSE),0)</f>
        <v>0</v>
      </c>
      <c r="AH33" s="567">
        <f>_xlfn.IFNA(VLOOKUP(CONCATENATE($AH$5,$B33,$C33),'OG3'!$A$6:$M$500,13,FALSE),0)</f>
        <v>0</v>
      </c>
      <c r="AI33" s="567">
        <f>_xlfn.IFNA(VLOOKUP(CONCATENATE($AI$5,$B33,$C33),'OG3'!$A$6:$M$500,13,FALSE),0)</f>
        <v>0</v>
      </c>
      <c r="AJ33" s="567">
        <f>_xlfn.IFNA(VLOOKUP(CONCATENATE($AJ$5,$B33,$C33),WEST!$A$6:$M$500,13,FALSE),0)</f>
        <v>0</v>
      </c>
      <c r="AK33" s="567">
        <f>_xlfn.IFNA(VLOOKUP(CONCATENATE($AK$5,$B33,$C33),'SER3'!$A$6:$M$500,13,FALSE),0)</f>
        <v>0</v>
      </c>
      <c r="AL33" s="567">
        <f>_xlfn.IFNA(VLOOKUP(CONCATENATE($AL$5,$B33,$C33),[4]DARD2!$A$6:$M$500,13,FALSE),0)</f>
        <v>0</v>
      </c>
      <c r="AM33" s="567">
        <f>_xlfn.IFNA(VLOOKUP(CONCATENATE($AM$5,$B33,$C33),'MUR2'!$A$6:$M$500,13,FALSE),0)</f>
        <v>0</v>
      </c>
      <c r="AN33" s="567">
        <f>_xlfn.IFNA(VLOOKUP(CONCATENATE($AN$5,$B33,$C33),RAS!$A$7:$M$501,13,FALSE),0)</f>
        <v>0</v>
      </c>
      <c r="AO33" s="567">
        <f>_xlfn.IFNA(VLOOKUP(CONCATENATE($AO$5,$B33,$C33),'ESP3'!$A$6:$M$500,13,FALSE),0)</f>
        <v>0</v>
      </c>
      <c r="AP33" s="567">
        <f>_xlfn.IFNA(VLOOKUP(CONCATENATE($AP$5,$B33,$C33),'ESP3'!$A$6:$M$500,13,FALSE),0)</f>
        <v>0</v>
      </c>
      <c r="AQ33" s="567">
        <f>_xlfn.IFNA(VLOOKUP(CONCATENATE($AQ$5,$B33,$C33),FEST!$A$6:$M$500,13,FALSE),0)</f>
        <v>0</v>
      </c>
      <c r="AR33" s="567">
        <f>_xlfn.IFNA(VLOOKUP(CONCATENATE($AR$5,$B33,$C33),'HOR2'!$A$6:$M$200,13,FALSE),0)</f>
        <v>0</v>
      </c>
      <c r="AS33" s="567">
        <f>_xlfn.IFNA(VLOOKUP(CONCATENATE($AS$5,$B33,$C33),GIDG!$A$6:$M$200,13,FALSE),0)</f>
        <v>0</v>
      </c>
      <c r="AT33" s="567">
        <f>_xlfn.IFNA(VLOOKUP(CONCATENATE($AT$5,$B33,$C33),[7]cap3!$A$6:$M$500,13,FALSE),0)</f>
        <v>0</v>
      </c>
      <c r="AU33" s="567">
        <f>_xlfn.IFNA(VLOOKUP(CONCATENATE($AU$5,$B33,$C33),SC!$A$6:$M$500,13,FALSE),0)</f>
        <v>0</v>
      </c>
      <c r="AV33" s="567">
        <f>_xlfn.IFNA(VLOOKUP(CONCATENATE($AV$5,$B33,$C33),SCSAT!$A$6:$M$528,13,FALSE),0)</f>
        <v>0</v>
      </c>
      <c r="AW33" s="567">
        <f>_xlfn.IFNA(VLOOKUP(CONCATENATE($AW$5,$B33,$C33),SCSUN!$A$6:$M$500,13,FALSE),0)</f>
        <v>0</v>
      </c>
      <c r="AX33" s="486"/>
    </row>
    <row r="34" spans="1:50" x14ac:dyDescent="0.25">
      <c r="A34" s="813"/>
      <c r="B34" s="97"/>
      <c r="C34" s="104"/>
      <c r="D34" s="104"/>
      <c r="E34" s="104"/>
      <c r="F34" s="105"/>
      <c r="G34" s="300"/>
      <c r="H34" s="394">
        <f t="shared" ref="H34:H48" si="6">COUNTIF(K34:AM34,"&gt;0")</f>
        <v>0</v>
      </c>
      <c r="I34" s="100">
        <f t="shared" si="4"/>
        <v>0</v>
      </c>
      <c r="J34" s="300">
        <f t="shared" si="5"/>
        <v>11</v>
      </c>
      <c r="K34" s="567">
        <f>_xlfn.IFNA(VLOOKUP(CONCATENATE($K$5,$B34,$C34),'ESP1'!$A$6:$M$500,13,FALSE),0)</f>
        <v>0</v>
      </c>
      <c r="L34" s="567">
        <f>_xlfn.IFNA(VLOOKUP(CONCATENATE($L$5,$B34,$C34),CAPE!$A$6:$M$500,13,FALSE),0)</f>
        <v>0</v>
      </c>
      <c r="M34" s="567">
        <f>_xlfn.IFNA(VLOOKUP(CONCATENATE($M$5,$B34,$C34),[1]CAPE!$A$6:$M$500,13,FALSE),0)</f>
        <v>0</v>
      </c>
      <c r="N34" s="567">
        <f>_xlfn.IFNA(VLOOKUP(CONCATENATE($N$5,$B34,$C34),'SER1'!$A$6:$M$500,13,FALSE),0)</f>
        <v>0</v>
      </c>
      <c r="O34" s="567">
        <f>_xlfn.IFNA(VLOOKUP(CONCATENATE($O$5,$B34,$C34),'MUR1'!$A$6:$M$500,13,FALSE),0)</f>
        <v>0</v>
      </c>
      <c r="P34" s="567">
        <f>_xlfn.IFNA(VLOOKUP(CONCATENATE($P$5,$B34,$C34),BAL!$A$6:$M$500,13,FALSE),0)</f>
        <v>0</v>
      </c>
      <c r="Q34" s="567">
        <f>_xlfn.IFNA(VLOOKUP(CONCATENATE($Q$5,$B34,$C34),'OG1'!$A$6:$M$500,13,FALSE),0)</f>
        <v>0</v>
      </c>
      <c r="R34" s="567">
        <f>_xlfn.IFNA(VLOOKUP(CONCATENATE($R$5,$B34,$C34),'OG1'!$A$6:$M$500,13,FALSE),0)</f>
        <v>0</v>
      </c>
      <c r="S34" s="567">
        <f>_xlfn.IFNA(VLOOKUP(CONCATENATE($S$5,$B34,$C34),'DRY1'!$A$6:$M$500,13,FALSE),0)</f>
        <v>0</v>
      </c>
      <c r="T34" s="567">
        <f>_xlfn.IFNA(VLOOKUP(CONCATENATE($T$5,$B34,$C34),'DRY1'!$A$6:$M$500,13,FALSE),0)</f>
        <v>0</v>
      </c>
      <c r="U34" s="567">
        <f>_xlfn.IFNA(VLOOKUP(CONCATENATE($U$5,$B34,$C34),'HOR1'!$A$6:$M$300,13,FALSE),0)</f>
        <v>0</v>
      </c>
      <c r="V34" s="567">
        <f>_xlfn.IFNA(VLOOKUP(CONCATENATE($V$5,$B34,$C34),'SER2'!$A$6:$M$534,13,FALSE),0)</f>
        <v>0</v>
      </c>
      <c r="W34" s="567">
        <f>_xlfn.IFNA(VLOOKUP(CONCATENATE($W$5,$B34,$C34),'DAR1'!$A$6:$M$500,13,FALSE),0)</f>
        <v>0</v>
      </c>
      <c r="X34" s="567">
        <f>_xlfn.IFNA(VLOOKUP(CONCATENATE($X$5,$B34,$C34),BEV!$A$6:$M$500,13,FALSE),0)</f>
        <v>0</v>
      </c>
      <c r="Y34" s="567">
        <f>_xlfn.IFNA(VLOOKUP(CONCATENATE($Y$5,$B34,$C34),'OG2'!$A$6:$M$500,13,FALSE),0)</f>
        <v>0</v>
      </c>
      <c r="Z34" s="567">
        <f>_xlfn.IFNA(VLOOKUP(CONCATENATE($Z$5,$B34,$C34),'OG2'!$A$6:$M$500,13,FALSE),0)</f>
        <v>0</v>
      </c>
      <c r="AA34" s="567">
        <f>_xlfn.IFNA(VLOOKUP(CONCATENATE($AA$5,$B34,$C34),'LOG1'!$A$6:$M$500,13,FALSE),0)</f>
        <v>0</v>
      </c>
      <c r="AB34" s="567">
        <f>_xlfn.IFNA(VLOOKUP(CONCATENATE($AB$5,$B34,$C34),'DRY2'!$A$6:$M$500,13,FALSE),0)</f>
        <v>0</v>
      </c>
      <c r="AC34" s="567">
        <f>_xlfn.IFNA(VLOOKUP(CONCATENATE($AC$5,$B34,$C34),'DRY2'!$A$6:$M$500,13,FALSE),0)</f>
        <v>0</v>
      </c>
      <c r="AD34" s="567">
        <f>_xlfn.IFNA(VLOOKUP(CONCATENATE($AD$5,$B34,$C34),'CAP2'!$A$6:$M$500,13,FALSE),0)</f>
        <v>0</v>
      </c>
      <c r="AE34" s="567">
        <f>_xlfn.IFNA(VLOOKUP(CONCATENATE($AE$5,$B34,$C34),'ESP2'!$A$6:$M$500,13,FALSE),0)</f>
        <v>0</v>
      </c>
      <c r="AF34" s="567"/>
      <c r="AG34" s="567">
        <f>_xlfn.IFNA(VLOOKUP(CONCATENATE($AG$5,$B34,$C34),MR!$A$6:$M$468,13,FALSE),0)</f>
        <v>0</v>
      </c>
      <c r="AH34" s="567">
        <f>_xlfn.IFNA(VLOOKUP(CONCATENATE($AH$5,$B34,$C34),'OG3'!$A$6:$M$500,13,FALSE),0)</f>
        <v>0</v>
      </c>
      <c r="AI34" s="567">
        <f>_xlfn.IFNA(VLOOKUP(CONCATENATE($AI$5,$B34,$C34),'OG3'!$A$6:$M$500,13,FALSE),0)</f>
        <v>0</v>
      </c>
      <c r="AJ34" s="567">
        <f>_xlfn.IFNA(VLOOKUP(CONCATENATE($AJ$5,$B34,$C34),WEST!$A$6:$M$500,13,FALSE),0)</f>
        <v>0</v>
      </c>
      <c r="AK34" s="567">
        <f>_xlfn.IFNA(VLOOKUP(CONCATENATE($AK$5,$B34,$C34),'SER3'!$A$6:$M$500,13,FALSE),0)</f>
        <v>0</v>
      </c>
      <c r="AL34" s="567">
        <f>_xlfn.IFNA(VLOOKUP(CONCATENATE($AL$5,$B34,$C34),[4]DARD2!$A$6:$M$500,13,FALSE),0)</f>
        <v>0</v>
      </c>
      <c r="AM34" s="567">
        <f>_xlfn.IFNA(VLOOKUP(CONCATENATE($AM$5,$B34,$C34),'MUR2'!$A$6:$M$500,13,FALSE),0)</f>
        <v>0</v>
      </c>
      <c r="AN34" s="567">
        <f>_xlfn.IFNA(VLOOKUP(CONCATENATE($AN$5,$B34,$C34),RAS!$A$7:$M$501,13,FALSE),0)</f>
        <v>0</v>
      </c>
      <c r="AO34" s="567">
        <f>_xlfn.IFNA(VLOOKUP(CONCATENATE($AO$5,$B34,$C34),'ESP3'!$A$6:$M$500,13,FALSE),0)</f>
        <v>0</v>
      </c>
      <c r="AP34" s="567">
        <f>_xlfn.IFNA(VLOOKUP(CONCATENATE($AP$5,$B34,$C34),'ESP3'!$A$6:$M$500,13,FALSE),0)</f>
        <v>0</v>
      </c>
      <c r="AQ34" s="567">
        <f>_xlfn.IFNA(VLOOKUP(CONCATENATE($AQ$5,$B34,$C34),FEST!$A$6:$M$500,13,FALSE),0)</f>
        <v>0</v>
      </c>
      <c r="AR34" s="567">
        <f>_xlfn.IFNA(VLOOKUP(CONCATENATE($AR$5,$B34,$C34),'HOR2'!$A$6:$M$200,13,FALSE),0)</f>
        <v>0</v>
      </c>
      <c r="AS34" s="567">
        <f>_xlfn.IFNA(VLOOKUP(CONCATENATE($AS$5,$B34,$C34),GIDG!$A$6:$M$200,13,FALSE),0)</f>
        <v>0</v>
      </c>
      <c r="AT34" s="567">
        <f>_xlfn.IFNA(VLOOKUP(CONCATENATE($AT$5,$B34,$C34),[7]cap3!$A$6:$M$500,13,FALSE),0)</f>
        <v>0</v>
      </c>
      <c r="AU34" s="567"/>
      <c r="AV34" s="567">
        <f>_xlfn.IFNA(VLOOKUP(CONCATENATE($AV$5,$B34,$C34),SCSAT!$A$6:$M$528,13,FALSE),0)</f>
        <v>0</v>
      </c>
      <c r="AW34" s="567">
        <f>_xlfn.IFNA(VLOOKUP(CONCATENATE($AW$5,$B34,$C34),SCSUN!$A$6:$M$500,13,FALSE),0)</f>
        <v>0</v>
      </c>
      <c r="AX34" s="486"/>
    </row>
    <row r="35" spans="1:50" x14ac:dyDescent="0.25">
      <c r="A35" s="813"/>
      <c r="B35" s="97"/>
      <c r="C35" s="104"/>
      <c r="D35" s="98"/>
      <c r="E35" s="98"/>
      <c r="F35" s="105"/>
      <c r="G35" s="300"/>
      <c r="H35" s="394">
        <f t="shared" si="6"/>
        <v>0</v>
      </c>
      <c r="I35" s="100">
        <f t="shared" si="4"/>
        <v>0</v>
      </c>
      <c r="J35" s="300">
        <f t="shared" si="5"/>
        <v>11</v>
      </c>
      <c r="K35" s="567">
        <f>_xlfn.IFNA(VLOOKUP(CONCATENATE($K$5,$B35,$C35),'ESP1'!$A$6:$M$500,13,FALSE),0)</f>
        <v>0</v>
      </c>
      <c r="L35" s="567">
        <f>_xlfn.IFNA(VLOOKUP(CONCATENATE($L$5,$B35,$C35),CAPE!$A$6:$M$500,13,FALSE),0)</f>
        <v>0</v>
      </c>
      <c r="M35" s="567">
        <f>_xlfn.IFNA(VLOOKUP(CONCATENATE($M$5,$B35,$C35),[1]CAPE!$A$6:$M$500,13,FALSE),0)</f>
        <v>0</v>
      </c>
      <c r="N35" s="567">
        <f>_xlfn.IFNA(VLOOKUP(CONCATENATE($N$5,$B35,$C35),'SER1'!$A$6:$M$500,13,FALSE),0)</f>
        <v>0</v>
      </c>
      <c r="O35" s="567">
        <f>_xlfn.IFNA(VLOOKUP(CONCATENATE($O$5,$B35,$C35),'MUR1'!$A$6:$M$500,13,FALSE),0)</f>
        <v>0</v>
      </c>
      <c r="P35" s="567"/>
      <c r="Q35" s="567">
        <f>_xlfn.IFNA(VLOOKUP(CONCATENATE($Q$5,$B35,$C35),'OG1'!$A$6:$M$500,13,FALSE),0)</f>
        <v>0</v>
      </c>
      <c r="R35" s="567">
        <f>_xlfn.IFNA(VLOOKUP(CONCATENATE($R$5,$B35,$C35),'OG1'!$A$6:$M$500,13,FALSE),0)</f>
        <v>0</v>
      </c>
      <c r="S35" s="567">
        <f>_xlfn.IFNA(VLOOKUP(CONCATENATE($S$5,$B35,$C35),'DRY1'!$A$6:$M$500,13,FALSE),0)</f>
        <v>0</v>
      </c>
      <c r="T35" s="567">
        <f>_xlfn.IFNA(VLOOKUP(CONCATENATE($T$5,$B35,$C35),'DRY1'!$A$6:$M$500,13,FALSE),0)</f>
        <v>0</v>
      </c>
      <c r="U35" s="567">
        <f>_xlfn.IFNA(VLOOKUP(CONCATENATE($U$5,$B35,$C35),'HOR1'!$A$6:$M$300,13,FALSE),0)</f>
        <v>0</v>
      </c>
      <c r="V35" s="567">
        <f>_xlfn.IFNA(VLOOKUP(CONCATENATE($V$5,$B35,$C35),'SER2'!$A$6:$M$534,13,FALSE),0)</f>
        <v>0</v>
      </c>
      <c r="W35" s="567">
        <f>_xlfn.IFNA(VLOOKUP(CONCATENATE($W$5,$B35,$C35),'DAR1'!$A$6:$M$500,13,FALSE),0)</f>
        <v>0</v>
      </c>
      <c r="X35" s="567">
        <f>_xlfn.IFNA(VLOOKUP(CONCATENATE($X$5,$B35,$C35),BEV!$A$6:$M$500,13,FALSE),0)</f>
        <v>0</v>
      </c>
      <c r="Y35" s="567">
        <f>_xlfn.IFNA(VLOOKUP(CONCATENATE($Y$5,$B35,$C35),'OG2'!$A$6:$M$500,13,FALSE),0)</f>
        <v>0</v>
      </c>
      <c r="Z35" s="567"/>
      <c r="AA35" s="567">
        <f>_xlfn.IFNA(VLOOKUP(CONCATENATE($AA$5,$B35,$C35),'LOG1'!$A$6:$M$500,13,FALSE),0)</f>
        <v>0</v>
      </c>
      <c r="AB35" s="567">
        <f>_xlfn.IFNA(VLOOKUP(CONCATENATE($AB$5,$B35,$C35),'DRY2'!$A$6:$M$500,13,FALSE),0)</f>
        <v>0</v>
      </c>
      <c r="AC35" s="567">
        <f>_xlfn.IFNA(VLOOKUP(CONCATENATE($AC$5,$B35,$C35),'DRY2'!$A$6:$M$500,13,FALSE),0)</f>
        <v>0</v>
      </c>
      <c r="AD35" s="567">
        <f>_xlfn.IFNA(VLOOKUP(CONCATENATE($AD$5,$B35,$C35),'CAP2'!$A$6:$M$500,13,FALSE),0)</f>
        <v>0</v>
      </c>
      <c r="AE35" s="567">
        <f>_xlfn.IFNA(VLOOKUP(CONCATENATE($AE$5,$B35,$C35),'ESP2'!$A$6:$M$500,13,FALSE),0)</f>
        <v>0</v>
      </c>
      <c r="AF35" s="567"/>
      <c r="AG35" s="567">
        <f>_xlfn.IFNA(VLOOKUP(CONCATENATE($AG$5,$B35,$C35),MR!$A$6:$M$468,13,FALSE),0)</f>
        <v>0</v>
      </c>
      <c r="AH35" s="567">
        <f>_xlfn.IFNA(VLOOKUP(CONCATENATE($AH$5,$B35,$C35),'OG3'!$A$6:$M$500,13,FALSE),0)</f>
        <v>0</v>
      </c>
      <c r="AI35" s="567"/>
      <c r="AJ35" s="567">
        <f>_xlfn.IFNA(VLOOKUP(CONCATENATE($AJ$5,$B35,$C35),WEST!$A$6:$M$500,13,FALSE),0)</f>
        <v>0</v>
      </c>
      <c r="AK35" s="567">
        <f>_xlfn.IFNA(VLOOKUP(CONCATENATE($AK$5,$B35,$C35),'SER3'!$A$6:$M$500,13,FALSE),0)</f>
        <v>0</v>
      </c>
      <c r="AL35" s="567">
        <f>_xlfn.IFNA(VLOOKUP(CONCATENATE($AL$5,$B35,$C35),[4]DARD2!$A$6:$M$500,13,FALSE),0)</f>
        <v>0</v>
      </c>
      <c r="AM35" s="567">
        <f>_xlfn.IFNA(VLOOKUP(CONCATENATE($AM$5,$B35,$C35),'MUR2'!$A$6:$M$500,13,FALSE),0)</f>
        <v>0</v>
      </c>
      <c r="AN35" s="567">
        <f>_xlfn.IFNA(VLOOKUP(CONCATENATE($AN$5,$B35,$C35),RAS!$A$7:$M$501,13,FALSE),0)</f>
        <v>0</v>
      </c>
      <c r="AO35" s="567">
        <f>_xlfn.IFNA(VLOOKUP(CONCATENATE($AO$5,$B35,$C35),'ESP3'!$A$6:$M$500,13,FALSE),0)</f>
        <v>0</v>
      </c>
      <c r="AP35" s="567">
        <f>_xlfn.IFNA(VLOOKUP(CONCATENATE($AP$5,$B35,$C35),'ESP3'!$A$6:$M$500,13,FALSE),0)</f>
        <v>0</v>
      </c>
      <c r="AQ35" s="567">
        <f>_xlfn.IFNA(VLOOKUP(CONCATENATE($AQ$5,$B35,$C35),FEST!$A$6:$M$500,13,FALSE),0)</f>
        <v>0</v>
      </c>
      <c r="AR35" s="567">
        <f>_xlfn.IFNA(VLOOKUP(CONCATENATE($AR$5,$B35,$C35),'HOR2'!$A$6:$M$200,13,FALSE),0)</f>
        <v>0</v>
      </c>
      <c r="AS35" s="567">
        <f>_xlfn.IFNA(VLOOKUP(CONCATENATE($AS$5,$B35,$C35),GIDG!$A$6:$M$200,13,FALSE),0)</f>
        <v>0</v>
      </c>
      <c r="AT35" s="567">
        <f>_xlfn.IFNA(VLOOKUP(CONCATENATE($AT$5,$B35,$C35),[7]cap3!$A$6:$M$500,13,FALSE),0)</f>
        <v>0</v>
      </c>
      <c r="AU35" s="567"/>
      <c r="AV35" s="567">
        <f>_xlfn.IFNA(VLOOKUP(CONCATENATE($AV$5,$B35,$C35),SCSAT!$A$6:$M$528,13,FALSE),0)</f>
        <v>0</v>
      </c>
      <c r="AW35" s="567">
        <f>_xlfn.IFNA(VLOOKUP(CONCATENATE($AW$5,$B35,$C35),SCSUN!$A$6:$M$500,13,FALSE),0)</f>
        <v>0</v>
      </c>
      <c r="AX35" s="486"/>
    </row>
    <row r="36" spans="1:50" x14ac:dyDescent="0.25">
      <c r="A36" s="813"/>
      <c r="B36" s="97"/>
      <c r="C36" s="104"/>
      <c r="D36" s="104"/>
      <c r="E36" s="104"/>
      <c r="F36" s="105"/>
      <c r="G36" s="300"/>
      <c r="H36" s="394">
        <f t="shared" si="6"/>
        <v>0</v>
      </c>
      <c r="I36" s="100">
        <f t="shared" ref="I36:I48" si="7">SUM(K36:AM36)</f>
        <v>0</v>
      </c>
      <c r="J36" s="300">
        <f t="shared" si="5"/>
        <v>11</v>
      </c>
      <c r="K36" s="567">
        <f>_xlfn.IFNA(VLOOKUP(CONCATENATE($K$5,$B36,$C36),'ESP1'!$A$6:$M$500,13,FALSE),0)</f>
        <v>0</v>
      </c>
      <c r="L36" s="567"/>
      <c r="M36" s="567">
        <f>_xlfn.IFNA(VLOOKUP(CONCATENATE($M$5,$B36,$C36),[1]CAPE!$A$6:$M$500,13,FALSE),0)</f>
        <v>0</v>
      </c>
      <c r="N36" s="567">
        <f>_xlfn.IFNA(VLOOKUP(CONCATENATE($N$5,$B36,$C36),'SER1'!$A$6:$M$500,13,FALSE),0)</f>
        <v>0</v>
      </c>
      <c r="O36" s="567">
        <f>_xlfn.IFNA(VLOOKUP(CONCATENATE($O$5,$B36,$C36),'MUR1'!$A$6:$M$500,13,FALSE),0)</f>
        <v>0</v>
      </c>
      <c r="P36" s="567"/>
      <c r="Q36" s="567">
        <f>_xlfn.IFNA(VLOOKUP(CONCATENATE($Q$5,$B36,$C36),'OG1'!$A$6:$M$500,13,FALSE),0)</f>
        <v>0</v>
      </c>
      <c r="R36" s="567">
        <f>_xlfn.IFNA(VLOOKUP(CONCATENATE($R$5,$B36,$C36),'OG1'!$A$6:$M$500,13,FALSE),0)</f>
        <v>0</v>
      </c>
      <c r="S36" s="567">
        <f>_xlfn.IFNA(VLOOKUP(CONCATENATE($S$5,$B36,$C36),'DRY1'!$A$6:$M$500,13,FALSE),0)</f>
        <v>0</v>
      </c>
      <c r="T36" s="567">
        <f>_xlfn.IFNA(VLOOKUP(CONCATENATE($T$5,$B36,$C36),'DRY1'!$A$6:$M$500,13,FALSE),0)</f>
        <v>0</v>
      </c>
      <c r="U36" s="567">
        <f>_xlfn.IFNA(VLOOKUP(CONCATENATE($U$5,$B36,$C36),'HOR1'!$A$6:$M$300,13,FALSE),0)</f>
        <v>0</v>
      </c>
      <c r="V36" s="567">
        <f>_xlfn.IFNA(VLOOKUP(CONCATENATE($V$5,$B36,$C36),'SER2'!$A$6:$M$534,13,FALSE),0)</f>
        <v>0</v>
      </c>
      <c r="W36" s="567">
        <f>_xlfn.IFNA(VLOOKUP(CONCATENATE($W$5,$B36,$C36),[3]DAR1!$A$6:$M$500,13,FALSE),0)</f>
        <v>0</v>
      </c>
      <c r="X36" s="567">
        <f>_xlfn.IFNA(VLOOKUP(CONCATENATE($X$5,$B36,$C36),BEV!$A$6:$M$500,13,FALSE),0)</f>
        <v>0</v>
      </c>
      <c r="Y36" s="567">
        <f>_xlfn.IFNA(VLOOKUP(CONCATENATE($Y$5,$B36,$C36),'OG2'!$A$6:$M$500,13,FALSE),0)</f>
        <v>0</v>
      </c>
      <c r="Z36" s="567"/>
      <c r="AA36" s="567">
        <f>_xlfn.IFNA(VLOOKUP(CONCATENATE($AA$5,$B36,$C36),'LOG1'!$A$6:$M$500,13,FALSE),0)</f>
        <v>0</v>
      </c>
      <c r="AB36" s="567">
        <f>_xlfn.IFNA(VLOOKUP(CONCATENATE($AB$5,$B36,$C36),'DRY2'!$A$6:$M$500,13,FALSE),0)</f>
        <v>0</v>
      </c>
      <c r="AC36" s="567">
        <f>_xlfn.IFNA(VLOOKUP(CONCATENATE($AC$5,$B36,$C36),'DRY2'!$A$6:$M$500,13,FALSE),0)</f>
        <v>0</v>
      </c>
      <c r="AD36" s="567">
        <f>_xlfn.IFNA(VLOOKUP(CONCATENATE($AD$5,$B36,$C36),'CAP2'!$A$6:$M$500,13,FALSE),0)</f>
        <v>0</v>
      </c>
      <c r="AE36" s="567">
        <f>_xlfn.IFNA(VLOOKUP(CONCATENATE($AE$5,$B36,$C36),'ESP2'!$A$6:$M$500,13,FALSE),0)</f>
        <v>0</v>
      </c>
      <c r="AF36" s="567"/>
      <c r="AG36" s="567">
        <f>_xlfn.IFNA(VLOOKUP(CONCATENATE($AG$5,$B36,$C36),MR!$A$6:$M$468,13,FALSE),0)</f>
        <v>0</v>
      </c>
      <c r="AH36" s="567">
        <f>_xlfn.IFNA(VLOOKUP(CONCATENATE($AH$5,$B36,$C36),'OG3'!$A$6:$M$500,13,FALSE),0)</f>
        <v>0</v>
      </c>
      <c r="AI36" s="567"/>
      <c r="AJ36" s="567">
        <f>_xlfn.IFNA(VLOOKUP(CONCATENATE($AJ$5,$B36,$C36),WEST!$A$6:$M$500,13,FALSE),0)</f>
        <v>0</v>
      </c>
      <c r="AK36" s="567">
        <f>_xlfn.IFNA(VLOOKUP(CONCATENATE($AK$5,$B36,$C36),'SER3'!$A$6:$M$500,13,FALSE),0)</f>
        <v>0</v>
      </c>
      <c r="AL36" s="567">
        <f>_xlfn.IFNA(VLOOKUP(CONCATENATE($AL$5,$B36,$C36),[4]DARD2!$A$6:$M$500,13,FALSE),0)</f>
        <v>0</v>
      </c>
      <c r="AM36" s="567">
        <f>_xlfn.IFNA(VLOOKUP(CONCATENATE($AM$5,$B36,$C36),'MUR2'!$A$6:$M$500,13,FALSE),0)</f>
        <v>0</v>
      </c>
      <c r="AN36" s="567">
        <f>_xlfn.IFNA(VLOOKUP(CONCATENATE($AN$5,$B36,$C36),RAS!$A$7:$M$501,13,FALSE),0)</f>
        <v>0</v>
      </c>
      <c r="AO36" s="567">
        <f>_xlfn.IFNA(VLOOKUP(CONCATENATE($AO$5,$B36,$C36),'ESP3'!$A$6:$M$500,13,FALSE),0)</f>
        <v>0</v>
      </c>
      <c r="AP36" s="567">
        <f>_xlfn.IFNA(VLOOKUP(CONCATENATE($AP$5,$B36,$C36),'ESP3'!$A$6:$M$500,13,FALSE),0)</f>
        <v>0</v>
      </c>
      <c r="AQ36" s="567">
        <f>_xlfn.IFNA(VLOOKUP(CONCATENATE($AQ$5,$B36,$C36),FEST!$A$6:$M$500,13,FALSE),0)</f>
        <v>0</v>
      </c>
      <c r="AR36" s="567">
        <f>_xlfn.IFNA(VLOOKUP(CONCATENATE($AR$5,$B36,$C36),'HOR2'!$A$6:$M$200,13,FALSE),0)</f>
        <v>0</v>
      </c>
      <c r="AS36" s="567">
        <f>_xlfn.IFNA(VLOOKUP(CONCATENATE($AS$5,$B36,$C36),[6]GIDG!$A$6:$M$500,13,FALSE),0)</f>
        <v>0</v>
      </c>
      <c r="AT36" s="567">
        <f>_xlfn.IFNA(VLOOKUP(CONCATENATE($AT$5,$B36,$C36),[7]cap3!$A$6:$M$500,13,FALSE),0)</f>
        <v>0</v>
      </c>
      <c r="AU36" s="567"/>
      <c r="AV36" s="567">
        <f>_xlfn.IFNA(VLOOKUP(CONCATENATE($AV$5,$B36,$C36),SCSAT!$A$6:$M$528,13,FALSE),0)</f>
        <v>0</v>
      </c>
      <c r="AW36" s="567">
        <f>_xlfn.IFNA(VLOOKUP(CONCATENATE($AW$5,$B36,$C36),SCSUN!$A$6:$M$500,13,FALSE),0)</f>
        <v>0</v>
      </c>
      <c r="AX36" s="486"/>
    </row>
    <row r="37" spans="1:50" x14ac:dyDescent="0.25">
      <c r="A37" s="813"/>
      <c r="B37" s="97"/>
      <c r="C37" s="104"/>
      <c r="D37" s="104"/>
      <c r="E37" s="104"/>
      <c r="F37" s="105"/>
      <c r="G37" s="300"/>
      <c r="H37" s="394">
        <f t="shared" si="6"/>
        <v>0</v>
      </c>
      <c r="I37" s="100">
        <f t="shared" si="7"/>
        <v>0</v>
      </c>
      <c r="J37" s="300">
        <f t="shared" si="5"/>
        <v>11</v>
      </c>
      <c r="K37" s="567">
        <f>_xlfn.IFNA(VLOOKUP(CONCATENATE($K$5,$B37,$C37),'ESP1'!$A$6:$M$500,13,FALSE),0)</f>
        <v>0</v>
      </c>
      <c r="L37" s="569"/>
      <c r="M37" s="567">
        <f>_xlfn.IFNA(VLOOKUP(CONCATENATE($M$5,$B37,$C37),[1]CAPE!$A$6:$M$500,13,FALSE),0)</f>
        <v>0</v>
      </c>
      <c r="N37" s="567"/>
      <c r="O37" s="567"/>
      <c r="P37" s="567"/>
      <c r="Q37" s="567"/>
      <c r="R37" s="567">
        <f>_xlfn.IFNA(VLOOKUP(CONCATENATE($R$5,$B37,$C37),'OG1'!$A$6:$M$500,13,FALSE),0)</f>
        <v>0</v>
      </c>
      <c r="S37" s="567">
        <f>_xlfn.IFNA(VLOOKUP(CONCATENATE($S$5,$B37,$C37),'DRY1'!$A$6:$M$500,13,FALSE),0)</f>
        <v>0</v>
      </c>
      <c r="T37" s="567"/>
      <c r="U37" s="567">
        <f>_xlfn.IFNA(VLOOKUP(CONCATENATE($U$5,$B37,$C37),[2]hor1!$A$6:$M$500,13,FALSE),0)</f>
        <v>0</v>
      </c>
      <c r="V37" s="567"/>
      <c r="W37" s="567"/>
      <c r="X37" s="567"/>
      <c r="Y37" s="567"/>
      <c r="Z37" s="566"/>
      <c r="AA37" s="566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  <c r="AO37" s="567"/>
      <c r="AP37" s="567">
        <f>_xlfn.IFNA(VLOOKUP(CONCATENATE($AP$5,$B37,$C37),'ESP3'!$A$6:$M$500,13,FALSE),0)</f>
        <v>0</v>
      </c>
      <c r="AQ37" s="567">
        <f>_xlfn.IFNA(VLOOKUP(CONCATENATE($AQ$5,$B37,$C37),FEST!$A$6:$M$500,13,FALSE),0)</f>
        <v>0</v>
      </c>
      <c r="AR37" s="567">
        <f>_xlfn.IFNA(VLOOKUP(CONCATENATE($AR$5,$B37,$C37),'HOR2'!$A$6:$M$200,13,FALSE),0)</f>
        <v>0</v>
      </c>
      <c r="AS37" s="567"/>
      <c r="AT37" s="567"/>
      <c r="AU37" s="567"/>
      <c r="AV37" s="567">
        <f>_xlfn.IFNA(VLOOKUP(CONCATENATE($AV$5,$B37,$C37),SCSAT!$A$6:$M$528,13,FALSE),0)</f>
        <v>0</v>
      </c>
      <c r="AW37" s="567">
        <f>_xlfn.IFNA(VLOOKUP(CONCATENATE($AW$5,$B37,$C37),SCSUN!$A$6:$M$500,13,FALSE),0)</f>
        <v>0</v>
      </c>
      <c r="AX37" s="486"/>
    </row>
    <row r="38" spans="1:50" x14ac:dyDescent="0.25">
      <c r="A38" s="813"/>
      <c r="B38" s="97"/>
      <c r="C38" s="104"/>
      <c r="D38" s="104"/>
      <c r="E38" s="104"/>
      <c r="F38" s="105"/>
      <c r="G38" s="300"/>
      <c r="H38" s="394">
        <f t="shared" si="6"/>
        <v>0</v>
      </c>
      <c r="I38" s="100">
        <f t="shared" si="7"/>
        <v>0</v>
      </c>
      <c r="J38" s="300">
        <f t="shared" si="5"/>
        <v>11</v>
      </c>
      <c r="K38" s="567">
        <f>_xlfn.IFNA(VLOOKUP(CONCATENATE($K$5,$B38,$C38),'ESP1'!$A$6:$M$500,13,FALSE),0)</f>
        <v>0</v>
      </c>
      <c r="L38" s="569"/>
      <c r="M38" s="569"/>
      <c r="N38" s="567"/>
      <c r="O38" s="567"/>
      <c r="P38" s="567"/>
      <c r="Q38" s="567"/>
      <c r="R38" s="567">
        <f>_xlfn.IFNA(VLOOKUP(CONCATENATE($R$5,$B38,$C38),'OG1'!$A$6:$M$500,13,FALSE),0)</f>
        <v>0</v>
      </c>
      <c r="S38" s="567"/>
      <c r="T38" s="567"/>
      <c r="U38" s="567">
        <f>_xlfn.IFNA(VLOOKUP(CONCATENATE($U$5,$B38,$C38),[2]hor1!$A$6:$M$500,13,FALSE),0)</f>
        <v>0</v>
      </c>
      <c r="V38" s="567"/>
      <c r="W38" s="567"/>
      <c r="X38" s="567"/>
      <c r="Y38" s="567"/>
      <c r="Z38" s="566"/>
      <c r="AA38" s="566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>
        <f>_xlfn.IFNA(VLOOKUP(CONCATENATE($AP$5,$B38,$C38),'ESP3'!$A$6:$M$500,13,FALSE),0)</f>
        <v>0</v>
      </c>
      <c r="AQ38" s="567">
        <f>_xlfn.IFNA(VLOOKUP(CONCATENATE($AQ$5,$B38,$C38),FEST!$A$6:$M$500,13,FALSE),0)</f>
        <v>0</v>
      </c>
      <c r="AR38" s="567">
        <f>_xlfn.IFNA(VLOOKUP(CONCATENATE($AR$5,$B38,$C38),'HOR2'!$A$6:$M$200,13,FALSE),0)</f>
        <v>0</v>
      </c>
      <c r="AS38" s="567"/>
      <c r="AT38" s="567"/>
      <c r="AU38" s="567"/>
      <c r="AV38" s="567">
        <f>_xlfn.IFNA(VLOOKUP(CONCATENATE($AV$5,$B38,$C38),SCSAT!$A$6:$M$528,13,FALSE),0)</f>
        <v>0</v>
      </c>
      <c r="AW38" s="567">
        <f>_xlfn.IFNA(VLOOKUP(CONCATENATE($AW$5,$B38,$C38),SCSUN!$A$6:$M$500,13,FALSE),0)</f>
        <v>0</v>
      </c>
      <c r="AX38" s="486"/>
    </row>
    <row r="39" spans="1:50" x14ac:dyDescent="0.25">
      <c r="A39" s="813"/>
      <c r="B39" s="97"/>
      <c r="C39" s="104"/>
      <c r="D39" s="98"/>
      <c r="E39" s="98"/>
      <c r="F39" s="105"/>
      <c r="G39" s="300"/>
      <c r="H39" s="394">
        <f t="shared" si="6"/>
        <v>0</v>
      </c>
      <c r="I39" s="100">
        <f t="shared" si="7"/>
        <v>0</v>
      </c>
      <c r="J39" s="300">
        <f t="shared" si="5"/>
        <v>11</v>
      </c>
      <c r="K39" s="567">
        <f>_xlfn.IFNA(VLOOKUP(CONCATENATE($K$5,$B39,$C39),'ESP1'!$A$6:$M$500,13,FALSE),0)</f>
        <v>0</v>
      </c>
      <c r="L39" s="569"/>
      <c r="M39" s="569"/>
      <c r="N39" s="567"/>
      <c r="O39" s="567"/>
      <c r="P39" s="567"/>
      <c r="Q39" s="567"/>
      <c r="R39" s="567"/>
      <c r="S39" s="567"/>
      <c r="T39" s="567"/>
      <c r="U39" s="567">
        <f>_xlfn.IFNA(VLOOKUP(CONCATENATE($U$5,$B39,$C39),[2]hor1!$A$6:$M$500,13,FALSE),0)</f>
        <v>0</v>
      </c>
      <c r="V39" s="567"/>
      <c r="W39" s="567"/>
      <c r="X39" s="567"/>
      <c r="Y39" s="567"/>
      <c r="Z39" s="566"/>
      <c r="AA39" s="566"/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>
        <f>_xlfn.IFNA(VLOOKUP(CONCATENATE($AP$5,$B39,$C39),'ESP3'!$A$6:$M$500,13,FALSE),0)</f>
        <v>0</v>
      </c>
      <c r="AQ39" s="567">
        <f>_xlfn.IFNA(VLOOKUP(CONCATENATE($AQ$5,$B39,$C39),FEST!$A$6:$M$500,13,FALSE),0)</f>
        <v>0</v>
      </c>
      <c r="AR39" s="567">
        <f>_xlfn.IFNA(VLOOKUP(CONCATENATE($AR$5,$B39,$C39),'HOR2'!$A$6:$M$200,13,FALSE),0)</f>
        <v>0</v>
      </c>
      <c r="AS39" s="567"/>
      <c r="AT39" s="567"/>
      <c r="AU39" s="567"/>
      <c r="AV39" s="567">
        <f>_xlfn.IFNA(VLOOKUP(CONCATENATE($AV$5,$B39,$C39),SCSAT!$A$6:$M$528,13,FALSE),0)</f>
        <v>0</v>
      </c>
      <c r="AW39" s="567">
        <f>_xlfn.IFNA(VLOOKUP(CONCATENATE($AW$5,$B39,$C39),SCSUN!$A$6:$M$500,13,FALSE),0)</f>
        <v>0</v>
      </c>
      <c r="AX39" s="486"/>
    </row>
    <row r="40" spans="1:50" x14ac:dyDescent="0.25">
      <c r="A40" s="813"/>
      <c r="B40" s="97"/>
      <c r="C40" s="104"/>
      <c r="D40" s="104"/>
      <c r="E40" s="104"/>
      <c r="F40" s="105"/>
      <c r="G40" s="300"/>
      <c r="H40" s="394">
        <f t="shared" si="6"/>
        <v>0</v>
      </c>
      <c r="I40" s="100">
        <f t="shared" si="7"/>
        <v>0</v>
      </c>
      <c r="J40" s="300">
        <f t="shared" si="5"/>
        <v>11</v>
      </c>
      <c r="K40" s="567">
        <f>_xlfn.IFNA(VLOOKUP(CONCATENATE($K$5,$B40,$C40),'ESP1'!$A$6:$M$500,13,FALSE),0)</f>
        <v>0</v>
      </c>
      <c r="L40" s="569"/>
      <c r="M40" s="569"/>
      <c r="N40" s="567"/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6"/>
      <c r="AA40" s="566"/>
      <c r="AB40" s="567"/>
      <c r="AC40" s="567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7">
        <f>_xlfn.IFNA(VLOOKUP(CONCATENATE($AQ$5,$B40,$C40),FEST!$A$6:$M$500,13,FALSE),0)</f>
        <v>0</v>
      </c>
      <c r="AR40" s="567">
        <f>_xlfn.IFNA(VLOOKUP(CONCATENATE($AR$5,$B40,$C40),'HOR2'!$A$6:$M$200,13,FALSE),0)</f>
        <v>0</v>
      </c>
      <c r="AS40" s="567"/>
      <c r="AT40" s="567"/>
      <c r="AU40" s="567"/>
      <c r="AV40" s="567">
        <f>_xlfn.IFNA(VLOOKUP(CONCATENATE($AV$5,$B40,$C40),SCSAT!$A$6:$M$528,13,FALSE),0)</f>
        <v>0</v>
      </c>
      <c r="AW40" s="567">
        <f>_xlfn.IFNA(VLOOKUP(CONCATENATE($AW$5,$B40,$C40),SCSUN!$A$6:$M$500,13,FALSE),0)</f>
        <v>0</v>
      </c>
      <c r="AX40" s="486"/>
    </row>
    <row r="41" spans="1:50" x14ac:dyDescent="0.25">
      <c r="A41" s="813"/>
      <c r="B41" s="97"/>
      <c r="C41" s="104"/>
      <c r="D41" s="104"/>
      <c r="E41" s="104"/>
      <c r="F41" s="105"/>
      <c r="G41" s="300"/>
      <c r="H41" s="394">
        <f t="shared" si="6"/>
        <v>0</v>
      </c>
      <c r="I41" s="100">
        <f t="shared" si="7"/>
        <v>0</v>
      </c>
      <c r="J41" s="300">
        <f t="shared" si="5"/>
        <v>11</v>
      </c>
      <c r="K41" s="567">
        <f>_xlfn.IFNA(VLOOKUP(CONCATENATE($K$5,$B41,$C41),'ESP1'!$A$6:$M$500,13,FALSE),0)</f>
        <v>0</v>
      </c>
      <c r="L41" s="569"/>
      <c r="M41" s="569"/>
      <c r="N41" s="567"/>
      <c r="O41" s="567"/>
      <c r="P41" s="567"/>
      <c r="Q41" s="567"/>
      <c r="R41" s="567"/>
      <c r="S41" s="567"/>
      <c r="T41" s="567"/>
      <c r="U41" s="567"/>
      <c r="V41" s="567"/>
      <c r="W41" s="567"/>
      <c r="X41" s="567"/>
      <c r="Y41" s="567"/>
      <c r="Z41" s="566"/>
      <c r="AA41" s="566"/>
      <c r="AB41" s="567"/>
      <c r="AC41" s="567"/>
      <c r="AD41" s="567"/>
      <c r="AE41" s="567"/>
      <c r="AF41" s="567"/>
      <c r="AG41" s="567"/>
      <c r="AH41" s="567"/>
      <c r="AI41" s="567"/>
      <c r="AJ41" s="567"/>
      <c r="AK41" s="567"/>
      <c r="AL41" s="567"/>
      <c r="AM41" s="567"/>
      <c r="AN41" s="567"/>
      <c r="AO41" s="567"/>
      <c r="AP41" s="567"/>
      <c r="AQ41" s="567">
        <f>_xlfn.IFNA(VLOOKUP(CONCATENATE($AQ$5,$B41,$C41),FEST!$A$6:$M$500,13,FALSE),0)</f>
        <v>0</v>
      </c>
      <c r="AR41" s="567">
        <f>_xlfn.IFNA(VLOOKUP(CONCATENATE($AR$5,$B41,$C41),'HOR2'!$A$6:$M$200,13,FALSE),0)</f>
        <v>0</v>
      </c>
      <c r="AS41" s="567"/>
      <c r="AT41" s="567"/>
      <c r="AU41" s="567"/>
      <c r="AV41" s="567">
        <f>_xlfn.IFNA(VLOOKUP(CONCATENATE($AV$5,$B41,$C41),SCSAT!$A$6:$M$528,13,FALSE),0)</f>
        <v>0</v>
      </c>
      <c r="AW41" s="567">
        <f>_xlfn.IFNA(VLOOKUP(CONCATENATE($AW$5,$B41,$C41),SCSUN!$A$6:$M$500,13,FALSE),0)</f>
        <v>0</v>
      </c>
      <c r="AX41" s="486"/>
    </row>
    <row r="42" spans="1:50" x14ac:dyDescent="0.25">
      <c r="A42" s="813"/>
      <c r="B42" s="97"/>
      <c r="C42" s="104"/>
      <c r="D42" s="104"/>
      <c r="E42" s="104"/>
      <c r="F42" s="105"/>
      <c r="G42" s="300"/>
      <c r="H42" s="394">
        <f t="shared" si="6"/>
        <v>0</v>
      </c>
      <c r="I42" s="100">
        <f t="shared" si="7"/>
        <v>0</v>
      </c>
      <c r="J42" s="300">
        <f t="shared" si="5"/>
        <v>11</v>
      </c>
      <c r="K42" s="568"/>
      <c r="L42" s="569"/>
      <c r="M42" s="569"/>
      <c r="N42" s="567"/>
      <c r="O42" s="567"/>
      <c r="P42" s="567"/>
      <c r="Q42" s="567"/>
      <c r="R42" s="567"/>
      <c r="S42" s="567"/>
      <c r="T42" s="567"/>
      <c r="U42" s="567"/>
      <c r="V42" s="567"/>
      <c r="W42" s="567"/>
      <c r="X42" s="567"/>
      <c r="Y42" s="567"/>
      <c r="Z42" s="566"/>
      <c r="AA42" s="566"/>
      <c r="AB42" s="567"/>
      <c r="AC42" s="567"/>
      <c r="AD42" s="567"/>
      <c r="AE42" s="567"/>
      <c r="AF42" s="567"/>
      <c r="AG42" s="567"/>
      <c r="AH42" s="567"/>
      <c r="AI42" s="567"/>
      <c r="AJ42" s="567"/>
      <c r="AK42" s="567"/>
      <c r="AL42" s="567"/>
      <c r="AM42" s="567"/>
      <c r="AN42" s="567"/>
      <c r="AO42" s="567"/>
      <c r="AP42" s="567"/>
      <c r="AQ42" s="567">
        <f>_xlfn.IFNA(VLOOKUP(CONCATENATE($AQ$5,$B42,$C42),FEST!$A$6:$M$500,13,FALSE),0)</f>
        <v>0</v>
      </c>
      <c r="AR42" s="567">
        <f>_xlfn.IFNA(VLOOKUP(CONCATENATE($AR$5,$B42,$C42),'HOR2'!$A$6:$M$200,13,FALSE),0)</f>
        <v>0</v>
      </c>
      <c r="AS42" s="567"/>
      <c r="AT42" s="567"/>
      <c r="AU42" s="567"/>
      <c r="AV42" s="567">
        <f>_xlfn.IFNA(VLOOKUP(CONCATENATE($AV$5,$B42,$C42),SCSAT!$A$6:$M$528,13,FALSE),0)</f>
        <v>0</v>
      </c>
      <c r="AW42" s="567">
        <f>_xlfn.IFNA(VLOOKUP(CONCATENATE($AW$5,$B42,$C42),SCSUN!$A$6:$M$500,13,FALSE),0)</f>
        <v>0</v>
      </c>
      <c r="AX42" s="486"/>
    </row>
    <row r="43" spans="1:50" x14ac:dyDescent="0.25">
      <c r="A43" s="813"/>
      <c r="B43" s="97"/>
      <c r="C43" s="104"/>
      <c r="D43" s="98"/>
      <c r="E43" s="98"/>
      <c r="F43" s="105"/>
      <c r="G43" s="300"/>
      <c r="H43" s="394">
        <f t="shared" si="6"/>
        <v>0</v>
      </c>
      <c r="I43" s="100">
        <f t="shared" si="7"/>
        <v>0</v>
      </c>
      <c r="J43" s="300">
        <f t="shared" si="5"/>
        <v>11</v>
      </c>
      <c r="K43" s="402"/>
      <c r="L43" s="102"/>
      <c r="M43" s="102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330"/>
      <c r="AA43" s="330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567">
        <f>_xlfn.IFNA(VLOOKUP(CONCATENATE($AQ$5,$B43,$C43),FEST!$A$6:$M$500,13,FALSE),0)</f>
        <v>0</v>
      </c>
      <c r="AR43" s="567">
        <f>_xlfn.IFNA(VLOOKUP(CONCATENATE($AR$5,$B43,$C43),'HOR2'!$A$6:$M$200,13,FALSE),0)</f>
        <v>0</v>
      </c>
      <c r="AS43" s="103"/>
      <c r="AT43" s="103"/>
      <c r="AU43" s="103"/>
      <c r="AV43" s="567">
        <f>_xlfn.IFNA(VLOOKUP(CONCATENATE($AV$5,$B43,$C43),SCSAT!$A$6:$M$528,13,FALSE),0)</f>
        <v>0</v>
      </c>
      <c r="AW43" s="567">
        <f>_xlfn.IFNA(VLOOKUP(CONCATENATE($AW$5,$B43,$C43),SCSUN!$A$6:$M$500,13,FALSE),0)</f>
        <v>0</v>
      </c>
      <c r="AX43" s="486"/>
    </row>
    <row r="44" spans="1:50" x14ac:dyDescent="0.25">
      <c r="A44" s="813"/>
      <c r="B44" s="97"/>
      <c r="C44" s="104"/>
      <c r="D44" s="104"/>
      <c r="E44" s="104"/>
      <c r="F44" s="105"/>
      <c r="G44" s="300"/>
      <c r="H44" s="394">
        <f t="shared" si="6"/>
        <v>0</v>
      </c>
      <c r="I44" s="100">
        <f t="shared" si="7"/>
        <v>0</v>
      </c>
      <c r="J44" s="300">
        <f t="shared" si="5"/>
        <v>11</v>
      </c>
      <c r="K44" s="402"/>
      <c r="L44" s="102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330"/>
      <c r="AA44" s="330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567">
        <f>_xlfn.IFNA(VLOOKUP(CONCATENATE($AQ$5,$B44,$C44),FEST!$A$6:$M$500,13,FALSE),0)</f>
        <v>0</v>
      </c>
      <c r="AR44" s="567">
        <f>_xlfn.IFNA(VLOOKUP(CONCATENATE($AR$5,$B44,$C44),'HOR2'!$A$6:$M$200,13,FALSE),0)</f>
        <v>0</v>
      </c>
      <c r="AS44" s="103"/>
      <c r="AT44" s="103"/>
      <c r="AU44" s="103"/>
      <c r="AV44" s="567">
        <f>_xlfn.IFNA(VLOOKUP(CONCATENATE($AV$5,$B44,$C44),SCSAT!$A$6:$M$528,13,FALSE),0)</f>
        <v>0</v>
      </c>
      <c r="AW44" s="567">
        <f>_xlfn.IFNA(VLOOKUP(CONCATENATE($AW$5,$B44,$C44),SCSUN!$A$6:$M$500,13,FALSE),0)</f>
        <v>0</v>
      </c>
      <c r="AX44" s="486"/>
    </row>
    <row r="45" spans="1:50" x14ac:dyDescent="0.25">
      <c r="A45" s="813"/>
      <c r="B45" s="97"/>
      <c r="C45" s="104"/>
      <c r="D45" s="104"/>
      <c r="E45" s="104"/>
      <c r="F45" s="105"/>
      <c r="G45" s="300"/>
      <c r="H45" s="394">
        <f t="shared" si="6"/>
        <v>0</v>
      </c>
      <c r="I45" s="100">
        <f t="shared" si="7"/>
        <v>0</v>
      </c>
      <c r="J45" s="300">
        <f t="shared" si="5"/>
        <v>11</v>
      </c>
      <c r="K45" s="402"/>
      <c r="L45" s="102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330"/>
      <c r="AA45" s="330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567">
        <f>_xlfn.IFNA(VLOOKUP(CONCATENATE($AQ$5,$B45,$C45),FEST!$A$6:$M$500,13,FALSE),0)</f>
        <v>0</v>
      </c>
      <c r="AR45" s="567">
        <f>_xlfn.IFNA(VLOOKUP(CONCATENATE($AR$5,$B45,$C45),'HOR2'!$A$6:$M$200,13,FALSE),0)</f>
        <v>0</v>
      </c>
      <c r="AS45" s="103"/>
      <c r="AT45" s="103"/>
      <c r="AU45" s="103"/>
      <c r="AV45" s="567">
        <f>_xlfn.IFNA(VLOOKUP(CONCATENATE($AV$5,$B45,$C45),SCSAT!$A$6:$M$528,13,FALSE),0)</f>
        <v>0</v>
      </c>
      <c r="AW45" s="567">
        <f>_xlfn.IFNA(VLOOKUP(CONCATENATE($AW$5,$B45,$C45),SCSUN!$A$6:$M$500,13,FALSE),0)</f>
        <v>0</v>
      </c>
      <c r="AX45" s="486"/>
    </row>
    <row r="46" spans="1:50" x14ac:dyDescent="0.25">
      <c r="A46" s="813"/>
      <c r="B46" s="97"/>
      <c r="C46" s="104"/>
      <c r="D46" s="104"/>
      <c r="E46" s="104"/>
      <c r="F46" s="105"/>
      <c r="G46" s="300"/>
      <c r="H46" s="394">
        <f t="shared" si="6"/>
        <v>0</v>
      </c>
      <c r="I46" s="100">
        <f t="shared" si="7"/>
        <v>0</v>
      </c>
      <c r="J46" s="300">
        <f t="shared" si="5"/>
        <v>11</v>
      </c>
      <c r="K46" s="402"/>
      <c r="L46" s="102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330"/>
      <c r="AA46" s="330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567">
        <f>_xlfn.IFNA(VLOOKUP(CONCATENATE($AQ$5,$B46,$C46),FEST!$A$6:$M$500,13,FALSE),0)</f>
        <v>0</v>
      </c>
      <c r="AR46" s="103"/>
      <c r="AS46" s="103"/>
      <c r="AT46" s="103"/>
      <c r="AU46" s="103"/>
      <c r="AV46" s="567">
        <f>_xlfn.IFNA(VLOOKUP(CONCATENATE($AV$5,$B46,$C46),SCSAT!$A$6:$M$528,13,FALSE),0)</f>
        <v>0</v>
      </c>
      <c r="AW46" s="567">
        <f>_xlfn.IFNA(VLOOKUP(CONCATENATE($AW$5,$B46,$C46),SCSUN!$A$6:$M$500,13,FALSE),0)</f>
        <v>0</v>
      </c>
      <c r="AX46" s="486"/>
    </row>
    <row r="47" spans="1:50" x14ac:dyDescent="0.25">
      <c r="A47" s="813"/>
      <c r="B47" s="97"/>
      <c r="C47" s="104"/>
      <c r="D47" s="104"/>
      <c r="E47" s="104"/>
      <c r="F47" s="105"/>
      <c r="G47" s="300"/>
      <c r="H47" s="394">
        <f t="shared" si="6"/>
        <v>0</v>
      </c>
      <c r="I47" s="100">
        <f t="shared" si="7"/>
        <v>0</v>
      </c>
      <c r="J47" s="300">
        <f t="shared" si="5"/>
        <v>11</v>
      </c>
      <c r="K47" s="402"/>
      <c r="L47" s="102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330"/>
      <c r="AA47" s="330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567">
        <f>_xlfn.IFNA(VLOOKUP(CONCATENATE($AQ$5,$B47,$C47),FEST!$A$6:$M$500,13,FALSE),0)</f>
        <v>0</v>
      </c>
      <c r="AR47" s="103"/>
      <c r="AS47" s="103"/>
      <c r="AT47" s="103"/>
      <c r="AU47" s="103"/>
      <c r="AV47" s="567">
        <f>_xlfn.IFNA(VLOOKUP(CONCATENATE($AV$5,$B47,$C47),SCSAT!$A$6:$M$528,13,FALSE),0)</f>
        <v>0</v>
      </c>
      <c r="AW47" s="567">
        <f>_xlfn.IFNA(VLOOKUP(CONCATENATE($AW$5,$B47,$C47),SCSUN!$A$6:$M$500,13,FALSE),0)</f>
        <v>0</v>
      </c>
      <c r="AX47" s="486"/>
    </row>
    <row r="48" spans="1:50" x14ac:dyDescent="0.25">
      <c r="A48" s="813"/>
      <c r="B48" s="97"/>
      <c r="C48" s="104"/>
      <c r="D48" s="104"/>
      <c r="E48" s="104"/>
      <c r="F48" s="105"/>
      <c r="G48" s="300"/>
      <c r="H48" s="394">
        <f t="shared" si="6"/>
        <v>0</v>
      </c>
      <c r="I48" s="100">
        <f t="shared" si="7"/>
        <v>0</v>
      </c>
      <c r="J48" s="300">
        <f t="shared" si="5"/>
        <v>11</v>
      </c>
      <c r="K48" s="402"/>
      <c r="L48" s="102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330"/>
      <c r="AA48" s="330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567">
        <f>_xlfn.IFNA(VLOOKUP(CONCATENATE($AV$5,$B48,$C48),SCSAT!$A$6:$M$528,13,FALSE),0)</f>
        <v>0</v>
      </c>
      <c r="AW48" s="567">
        <f>_xlfn.IFNA(VLOOKUP(CONCATENATE($AW$5,$B48,$C48),SCSUN!$A$6:$M$500,13,FALSE),0)</f>
        <v>0</v>
      </c>
      <c r="AX48" s="486"/>
    </row>
    <row r="49" spans="1:50" x14ac:dyDescent="0.25">
      <c r="A49" s="813"/>
      <c r="B49" s="97"/>
      <c r="C49" s="104"/>
      <c r="D49" s="104"/>
      <c r="E49" s="104"/>
      <c r="F49" s="105"/>
      <c r="G49" s="300"/>
      <c r="H49" s="394"/>
      <c r="I49" s="100"/>
      <c r="J49" s="300"/>
      <c r="K49" s="402"/>
      <c r="L49" s="102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330"/>
      <c r="AA49" s="330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567">
        <f>_xlfn.IFNA(VLOOKUP(CONCATENATE($AV$5,$B49,$C49),SCSAT!$A$6:$M$528,13,FALSE),0)</f>
        <v>0</v>
      </c>
      <c r="AW49" s="567">
        <f>_xlfn.IFNA(VLOOKUP(CONCATENATE($AW$5,$B49,$C49),SCSUN!$A$6:$M$500,13,FALSE),0)</f>
        <v>0</v>
      </c>
      <c r="AX49" s="486"/>
    </row>
    <row r="50" spans="1:50" x14ac:dyDescent="0.25">
      <c r="A50" s="813"/>
      <c r="B50" s="97"/>
      <c r="C50" s="104"/>
      <c r="D50" s="104"/>
      <c r="E50" s="104"/>
      <c r="F50" s="105"/>
      <c r="G50" s="300"/>
      <c r="H50" s="394"/>
      <c r="I50" s="100"/>
      <c r="J50" s="300"/>
      <c r="K50" s="402"/>
      <c r="L50" s="102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330"/>
      <c r="AA50" s="330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567">
        <f>_xlfn.IFNA(VLOOKUP(CONCATENATE($AV$5,$B50,$C50),SCSAT!$A$6:$M$528,13,FALSE),0)</f>
        <v>0</v>
      </c>
      <c r="AW50" s="567">
        <f>_xlfn.IFNA(VLOOKUP(CONCATENATE($AW$5,$B50,$C50),SCSUN!$A$6:$M$500,13,FALSE),0)</f>
        <v>0</v>
      </c>
      <c r="AX50" s="486"/>
    </row>
    <row r="51" spans="1:50" x14ac:dyDescent="0.25">
      <c r="A51" s="813"/>
      <c r="B51" s="97"/>
      <c r="C51" s="104"/>
      <c r="D51" s="104"/>
      <c r="E51" s="104"/>
      <c r="F51" s="105"/>
      <c r="G51" s="300"/>
      <c r="H51" s="394"/>
      <c r="I51" s="100"/>
      <c r="J51" s="300"/>
      <c r="K51" s="402"/>
      <c r="L51" s="102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330"/>
      <c r="AA51" s="330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567">
        <f>_xlfn.IFNA(VLOOKUP(CONCATENATE($AV$5,$B51,$C51),SCSAT!$A$6:$M$528,13,FALSE),0)</f>
        <v>0</v>
      </c>
      <c r="AW51" s="567">
        <f>_xlfn.IFNA(VLOOKUP(CONCATENATE($AW$5,$B51,$C51),SCSUN!$A$6:$M$500,13,FALSE),0)</f>
        <v>0</v>
      </c>
      <c r="AX51" s="486"/>
    </row>
    <row r="52" spans="1:50" x14ac:dyDescent="0.25">
      <c r="A52" s="813"/>
      <c r="B52" s="97"/>
      <c r="C52" s="104"/>
      <c r="D52" s="104"/>
      <c r="E52" s="104"/>
      <c r="F52" s="105"/>
      <c r="G52" s="300"/>
      <c r="H52" s="394"/>
      <c r="I52" s="100"/>
      <c r="J52" s="300"/>
      <c r="K52" s="402"/>
      <c r="L52" s="102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330"/>
      <c r="AA52" s="330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567">
        <f>_xlfn.IFNA(VLOOKUP(CONCATENATE($AV$5,$B52,$C52),SCSAT!$A$6:$M$528,13,FALSE),0)</f>
        <v>0</v>
      </c>
      <c r="AW52" s="567">
        <f>_xlfn.IFNA(VLOOKUP(CONCATENATE($AW$5,$B52,$C52),SCSUN!$A$6:$M$500,13,FALSE),0)</f>
        <v>0</v>
      </c>
      <c r="AX52" s="486"/>
    </row>
    <row r="53" spans="1:50" x14ac:dyDescent="0.25">
      <c r="A53" s="813"/>
      <c r="B53" s="97"/>
      <c r="C53" s="104"/>
      <c r="D53" s="104"/>
      <c r="E53" s="104"/>
      <c r="F53" s="105"/>
      <c r="G53" s="300"/>
      <c r="H53" s="394"/>
      <c r="I53" s="100"/>
      <c r="J53" s="300"/>
      <c r="K53" s="402"/>
      <c r="L53" s="102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330"/>
      <c r="AA53" s="330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567">
        <f>_xlfn.IFNA(VLOOKUP(CONCATENATE($AV$5,$B53,$C53),SCSAT!$A$6:$M$528,13,FALSE),0)</f>
        <v>0</v>
      </c>
      <c r="AW53" s="567">
        <f>_xlfn.IFNA(VLOOKUP(CONCATENATE($AW$5,$B53,$C53),SCSUN!$A$6:$M$500,13,FALSE),0)</f>
        <v>0</v>
      </c>
      <c r="AX53" s="486"/>
    </row>
    <row r="54" spans="1:50" x14ac:dyDescent="0.25">
      <c r="A54" s="813"/>
      <c r="B54" s="97"/>
      <c r="C54" s="104"/>
      <c r="D54" s="104"/>
      <c r="E54" s="104"/>
      <c r="F54" s="105"/>
      <c r="G54" s="300"/>
      <c r="H54" s="99"/>
      <c r="I54" s="100"/>
      <c r="J54" s="300"/>
      <c r="K54" s="402"/>
      <c r="L54" s="102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330"/>
      <c r="AA54" s="330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567">
        <f>_xlfn.IFNA(VLOOKUP(CONCATENATE($AV$5,$B54,$C54),SCSAT!$A$6:$M$528,13,FALSE),0)</f>
        <v>0</v>
      </c>
      <c r="AW54" s="567">
        <f>_xlfn.IFNA(VLOOKUP(CONCATENATE($AW$5,$B54,$C54),SCSUN!$A$6:$M$500,13,FALSE),0)</f>
        <v>0</v>
      </c>
      <c r="AX54" s="486"/>
    </row>
    <row r="55" spans="1:50" x14ac:dyDescent="0.25">
      <c r="A55" s="813"/>
      <c r="B55" s="97"/>
      <c r="C55" s="104"/>
      <c r="D55" s="104"/>
      <c r="E55" s="104"/>
      <c r="F55" s="105"/>
      <c r="G55" s="300"/>
      <c r="H55" s="99"/>
      <c r="I55" s="100"/>
      <c r="J55" s="300"/>
      <c r="K55" s="402"/>
      <c r="L55" s="102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330"/>
      <c r="AA55" s="330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567">
        <f>_xlfn.IFNA(VLOOKUP(CONCATENATE($AV$5,$B55,$C55),SCSAT!$A$6:$M$528,13,FALSE),0)</f>
        <v>0</v>
      </c>
      <c r="AW55" s="567">
        <f>_xlfn.IFNA(VLOOKUP(CONCATENATE($AW$5,$B55,$C55),SCSUN!$A$6:$M$500,13,FALSE),0)</f>
        <v>0</v>
      </c>
      <c r="AX55" s="486"/>
    </row>
    <row r="56" spans="1:50" x14ac:dyDescent="0.25">
      <c r="A56" s="813"/>
      <c r="B56" s="97"/>
      <c r="C56" s="104"/>
      <c r="D56" s="104"/>
      <c r="E56" s="104"/>
      <c r="F56" s="105"/>
      <c r="G56" s="300"/>
      <c r="H56" s="99"/>
      <c r="I56" s="100"/>
      <c r="J56" s="300"/>
      <c r="K56" s="402"/>
      <c r="L56" s="102"/>
      <c r="M56" s="102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330"/>
      <c r="AA56" s="330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567">
        <f>_xlfn.IFNA(VLOOKUP(CONCATENATE($AV$5,$B56,$C56),SCSAT!$A$6:$M$528,13,FALSE),0)</f>
        <v>0</v>
      </c>
      <c r="AW56" s="567">
        <f>_xlfn.IFNA(VLOOKUP(CONCATENATE($AW$5,$B56,$C56),SCSUN!$A$6:$M$500,13,FALSE),0)</f>
        <v>0</v>
      </c>
      <c r="AX56" s="486"/>
    </row>
    <row r="57" spans="1:50" x14ac:dyDescent="0.25">
      <c r="A57" s="813"/>
      <c r="B57" s="97"/>
      <c r="C57" s="104"/>
      <c r="D57" s="104"/>
      <c r="E57" s="104"/>
      <c r="F57" s="105"/>
      <c r="G57" s="300"/>
      <c r="H57" s="99"/>
      <c r="I57" s="100"/>
      <c r="J57" s="300"/>
      <c r="K57" s="402"/>
      <c r="L57" s="102"/>
      <c r="M57" s="102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330"/>
      <c r="AA57" s="330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567">
        <f>_xlfn.IFNA(VLOOKUP(CONCATENATE($AV$5,$B57,$C57),SCSAT!$A$6:$M$528,13,FALSE),0)</f>
        <v>0</v>
      </c>
      <c r="AW57" s="567">
        <f>_xlfn.IFNA(VLOOKUP(CONCATENATE($AW$5,$B57,$C57),SCSUN!$A$6:$M$500,13,FALSE),0)</f>
        <v>0</v>
      </c>
      <c r="AX57" s="486"/>
    </row>
    <row r="58" spans="1:50" x14ac:dyDescent="0.25">
      <c r="A58" s="813"/>
      <c r="B58" s="97"/>
      <c r="C58" s="104"/>
      <c r="D58" s="104"/>
      <c r="E58" s="104"/>
      <c r="F58" s="105"/>
      <c r="G58" s="300"/>
      <c r="H58" s="99"/>
      <c r="I58" s="100"/>
      <c r="J58" s="300"/>
      <c r="K58" s="402"/>
      <c r="L58" s="102"/>
      <c r="M58" s="102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330"/>
      <c r="AA58" s="330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567">
        <f>_xlfn.IFNA(VLOOKUP(CONCATENATE($AV$5,$B58,$C58),SCSAT!$A$6:$M$528,13,FALSE),0)</f>
        <v>0</v>
      </c>
      <c r="AW58" s="567">
        <f>_xlfn.IFNA(VLOOKUP(CONCATENATE($AW$5,$B58,$C58),SCSUN!$A$6:$M$500,13,FALSE),0)</f>
        <v>0</v>
      </c>
      <c r="AX58" s="486"/>
    </row>
    <row r="59" spans="1:50" x14ac:dyDescent="0.25">
      <c r="A59" s="813"/>
      <c r="B59" s="97"/>
      <c r="C59" s="104"/>
      <c r="D59" s="98"/>
      <c r="E59" s="98"/>
      <c r="F59" s="105"/>
      <c r="G59" s="300"/>
      <c r="H59" s="99"/>
      <c r="I59" s="100"/>
      <c r="J59" s="101"/>
      <c r="K59" s="102"/>
      <c r="L59" s="102"/>
      <c r="M59" s="102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330"/>
      <c r="AA59" s="330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567">
        <f>_xlfn.IFNA(VLOOKUP(CONCATENATE($AV$5,$B59,$C59),SCSAT!$A$6:$M$528,13,FALSE),0)</f>
        <v>0</v>
      </c>
      <c r="AW59" s="567">
        <f>_xlfn.IFNA(VLOOKUP(CONCATENATE($AW$5,$B59,$C59),SCSUN!$A$6:$M$500,13,FALSE),0)</f>
        <v>0</v>
      </c>
      <c r="AX59" s="486"/>
    </row>
    <row r="60" spans="1:50" x14ac:dyDescent="0.25">
      <c r="A60" s="813"/>
      <c r="B60" s="97"/>
      <c r="C60" s="104"/>
      <c r="D60" s="104"/>
      <c r="E60" s="104"/>
      <c r="F60" s="105"/>
      <c r="G60" s="300"/>
      <c r="H60" s="99"/>
      <c r="I60" s="100"/>
      <c r="J60" s="101"/>
      <c r="K60" s="102"/>
      <c r="L60" s="102"/>
      <c r="M60" s="102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330"/>
      <c r="AA60" s="330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567">
        <f>_xlfn.IFNA(VLOOKUP(CONCATENATE($AV$5,$B60,$C60),SCSAT!$A$6:$M$528,13,FALSE),0)</f>
        <v>0</v>
      </c>
      <c r="AW60" s="567">
        <f>_xlfn.IFNA(VLOOKUP(CONCATENATE($AW$5,$B60,$C60),SCSUN!$A$6:$M$500,13,FALSE),0)</f>
        <v>0</v>
      </c>
      <c r="AX60" s="486"/>
    </row>
    <row r="61" spans="1:50" x14ac:dyDescent="0.25">
      <c r="A61" s="813"/>
      <c r="B61" s="97"/>
      <c r="C61" s="104"/>
      <c r="D61" s="104"/>
      <c r="E61" s="104"/>
      <c r="F61" s="105"/>
      <c r="G61" s="300"/>
      <c r="H61" s="99"/>
      <c r="I61" s="100"/>
      <c r="J61" s="101"/>
      <c r="K61" s="102"/>
      <c r="L61" s="102"/>
      <c r="M61" s="102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330"/>
      <c r="AA61" s="330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567">
        <f>_xlfn.IFNA(VLOOKUP(CONCATENATE($AV$5,$B61,$C61),SCSAT!$A$6:$M$528,13,FALSE),0)</f>
        <v>0</v>
      </c>
      <c r="AW61" s="567">
        <f>_xlfn.IFNA(VLOOKUP(CONCATENATE($AW$5,$B61,$C61),SCSUN!$A$6:$M$500,13,FALSE),0)</f>
        <v>0</v>
      </c>
      <c r="AX61" s="486"/>
    </row>
    <row r="62" spans="1:50" x14ac:dyDescent="0.25">
      <c r="A62" s="813"/>
      <c r="B62" s="97"/>
      <c r="C62" s="104"/>
      <c r="D62" s="104"/>
      <c r="E62" s="104"/>
      <c r="F62" s="105"/>
      <c r="G62" s="300"/>
      <c r="H62" s="99"/>
      <c r="I62" s="100"/>
      <c r="J62" s="101"/>
      <c r="K62" s="102"/>
      <c r="L62" s="102"/>
      <c r="M62" s="102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330"/>
      <c r="AA62" s="330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567">
        <f>_xlfn.IFNA(VLOOKUP(CONCATENATE($AV$5,$B62,$C62),SCSAT!$A$6:$M$528,13,FALSE),0)</f>
        <v>0</v>
      </c>
      <c r="AW62" s="567">
        <f>_xlfn.IFNA(VLOOKUP(CONCATENATE($AW$5,$B62,$C62),SCSUN!$A$6:$M$500,13,FALSE),0)</f>
        <v>0</v>
      </c>
      <c r="AX62" s="486"/>
    </row>
    <row r="63" spans="1:50" x14ac:dyDescent="0.25">
      <c r="A63" s="813"/>
      <c r="B63" s="97"/>
      <c r="C63" s="104"/>
      <c r="D63" s="104"/>
      <c r="E63" s="104"/>
      <c r="F63" s="105"/>
      <c r="G63" s="300"/>
      <c r="H63" s="99"/>
      <c r="I63" s="100"/>
      <c r="J63" s="101"/>
      <c r="K63" s="102"/>
      <c r="L63" s="102"/>
      <c r="M63" s="102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330"/>
      <c r="AA63" s="330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567">
        <f>_xlfn.IFNA(VLOOKUP(CONCATENATE($AV$5,$B63,$C63),SCSAT!$A$6:$M$528,13,FALSE),0)</f>
        <v>0</v>
      </c>
      <c r="AW63" s="567">
        <f>_xlfn.IFNA(VLOOKUP(CONCATENATE($AW$5,$B63,$C63),SCSUN!$A$6:$M$500,13,FALSE),0)</f>
        <v>0</v>
      </c>
      <c r="AX63" s="486"/>
    </row>
    <row r="64" spans="1:50" x14ac:dyDescent="0.25">
      <c r="A64" s="813"/>
      <c r="B64" s="97"/>
      <c r="C64" s="104"/>
      <c r="D64" s="104"/>
      <c r="E64" s="104"/>
      <c r="F64" s="105"/>
      <c r="G64" s="300"/>
      <c r="H64" s="99"/>
      <c r="I64" s="100"/>
      <c r="J64" s="101"/>
      <c r="K64" s="102"/>
      <c r="L64" s="102"/>
      <c r="M64" s="102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330"/>
      <c r="AA64" s="330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567">
        <f>_xlfn.IFNA(VLOOKUP(CONCATENATE($AV$5,$B64,$C64),SCSAT!$A$6:$M$528,13,FALSE),0)</f>
        <v>0</v>
      </c>
      <c r="AW64" s="567">
        <f>_xlfn.IFNA(VLOOKUP(CONCATENATE($AW$5,$B64,$C64),SCSUN!$A$6:$M$500,13,FALSE),0)</f>
        <v>0</v>
      </c>
      <c r="AX64" s="486"/>
    </row>
    <row r="65" spans="1:50" x14ac:dyDescent="0.25">
      <c r="A65" s="813"/>
      <c r="B65" s="97"/>
      <c r="C65" s="104"/>
      <c r="D65" s="104"/>
      <c r="E65" s="104"/>
      <c r="F65" s="105"/>
      <c r="G65" s="300"/>
      <c r="H65" s="99"/>
      <c r="I65" s="100"/>
      <c r="J65" s="101"/>
      <c r="K65" s="102">
        <f>_xlfn.IFNA(VLOOKUP(CONCATENATE($K$5,$B65,$C65),'ESP1'!$A$6:$M$500,13,FALSE),0)</f>
        <v>0</v>
      </c>
      <c r="L65" s="102"/>
      <c r="M65" s="102"/>
      <c r="N65" s="103">
        <f>_xlfn.IFNA(VLOOKUP(CONCATENATE($N$5,$B65,$C65),CAPE!$A$6:$M$133,13,FALSE),0)</f>
        <v>0</v>
      </c>
      <c r="O65" s="103">
        <f>_xlfn.IFNA(VLOOKUP(CONCATENATE($O$5,$B65,$C65),'SER1'!$A$6:$M$133,13,FALSE),0)</f>
        <v>0</v>
      </c>
      <c r="P65" s="103"/>
      <c r="Q65" s="103">
        <f>_xlfn.IFNA(VLOOKUP(CONCATENATE($Q$5,$B65,$C65),'CAP2'!$A$6:$M$133,13,FALSE),0)</f>
        <v>0</v>
      </c>
      <c r="R65" s="103"/>
      <c r="S65" s="103"/>
      <c r="T65" s="103">
        <f>_xlfn.IFNA(VLOOKUP(CONCATENATE($T$5,$B65,$C65),'BUS2'!$A$6:$M$135,13,FALSE),0)</f>
        <v>0</v>
      </c>
      <c r="U65" s="103">
        <f>_xlfn.IFNA(VLOOKUP(CONCATENATE($U$5,$B65,$C65),'ESP2'!$A$6:$M$192,13,FALSE),0)</f>
        <v>0</v>
      </c>
      <c r="V65" s="103">
        <f>_xlfn.IFNA(VLOOKUP(CONCATENATE($V$5,$B65,$C65),CAPE!$A$6:$M$133,13,FALSE),0)</f>
        <v>0</v>
      </c>
      <c r="W65" s="103">
        <f>_xlfn.IFNA(VLOOKUP(CONCATENATE($W$5,$B65,$C65),'DAR1'!$A$6:$M$133,13,FALSE),0)</f>
        <v>0</v>
      </c>
      <c r="X65" s="103">
        <f>_xlfn.IFNA(VLOOKUP(CONCATENATE($X$5,$B65,$C65),SCSAT!$A$8:$M$526,13,FALSE),0)</f>
        <v>0</v>
      </c>
      <c r="Y65" s="103">
        <f>_xlfn.IFNA(VLOOKUP(CONCATENATE($Y$5,$B65,$C65),MR!$A$6:$M$138,13,FALSE),0)</f>
        <v>0</v>
      </c>
      <c r="Z65" s="103"/>
      <c r="AA65" s="103">
        <f>_xlfn.IFNA(VLOOKUP(CONCATENATE($V$5,$B65,$C65),'BUS2'!$A$6:$M$133,13,FALSE),0)</f>
        <v>0</v>
      </c>
      <c r="AB65" s="103"/>
      <c r="AC65" s="103"/>
      <c r="AD65" s="103">
        <f>_xlfn.IFNA(VLOOKUP(CONCATENATE($AD$5,$B65,$C65),'LOG1'!$A$6:$M$133,13,FALSE),0)</f>
        <v>0</v>
      </c>
      <c r="AE65" s="103">
        <f>_xlfn.IFNA(VLOOKUP(CONCATENATE($AE$5,$B65,$C65),FEST!$A$6:$M$300,13,FALSE),0)</f>
        <v>0</v>
      </c>
      <c r="AF65" s="103"/>
      <c r="AG65" s="103">
        <f>_xlfn.IFNA(VLOOKUP(CONCATENATE($AG$5,$B65,$C65),'DAR2'!$A$6:$M$500,13,FALSE),0)</f>
        <v>0</v>
      </c>
      <c r="AH65" s="103">
        <f>_xlfn.IFNA(VLOOKUP(CONCATENATE($AH$5,$B65,$C65),'OG3'!$A$6:$M$53,13,FALSE),0)</f>
        <v>0</v>
      </c>
      <c r="AI65" s="103"/>
      <c r="AJ65" s="103">
        <f>_xlfn.IFNA(VLOOKUP(CONCATENATE($AJ$5,$B65,$C65),SCSAT!$A$6:$M$53,13,FALSE),0)</f>
        <v>0</v>
      </c>
      <c r="AK65" s="103">
        <f>_xlfn.IFNA(VLOOKUP(CONCATENATE($AK$5,$B65,$C65),SCSUN!$A$6:$M$53,13,FALSE),0)</f>
        <v>0</v>
      </c>
      <c r="AL65" s="103">
        <f>_xlfn.IFNA(VLOOKUP(CONCATENATE($AL$5,$B65,$C65),'ESP3'!$A$6:$M$500,13,FALSE),0)</f>
        <v>0</v>
      </c>
      <c r="AM65" s="103">
        <f>_xlfn.IFNA(VLOOKUP(CONCATENATE($AM$5,$B65,$C65),'DRY2'!$A$6:$M$300,13,FALSE),0)</f>
        <v>0</v>
      </c>
      <c r="AN65" s="103">
        <f>_xlfn.IFNA(VLOOKUP(CONCATENATE($AN$5,$B65,$C65),'DRY2'!$A$6:$M$300,13,FALSE),0)</f>
        <v>0</v>
      </c>
      <c r="AO65" s="103">
        <f>_xlfn.IFNA(VLOOKUP(CONCATENATE($AO$5,$B65,$C65),'DAR2'!$A$6:$M$60,13,FALSE),0)</f>
        <v>0</v>
      </c>
      <c r="AP65" s="103"/>
      <c r="AQ65" s="103">
        <f>_xlfn.IFNA(VLOOKUP(CONCATENATE($AQ$5,$B65,$C65),'CAP2'!$A$6:$M$135,13,FALSE),0)</f>
        <v>0</v>
      </c>
      <c r="AR65" s="103">
        <f>_xlfn.IFNA(VLOOKUP(CONCATENATE($AQ$5,$B65,$C65),'CAP2'!$A$6:$M$135,13,FALSE),0)</f>
        <v>0</v>
      </c>
      <c r="AS65" s="103">
        <f>_xlfn.IFNA(VLOOKUP(CONCATENATE($AQ$5,$B65,$C65),'CAP2'!$A$6:$M$135,13,FALSE),0)</f>
        <v>0</v>
      </c>
      <c r="AT65" s="103">
        <f>_xlfn.IFNA(VLOOKUP(CONCATENATE($AQ$5,$B65,$C65),'CAP2'!$A$6:$M$135,13,FALSE),0)</f>
        <v>0</v>
      </c>
      <c r="AU65" s="103"/>
      <c r="AV65" s="567">
        <f>_xlfn.IFNA(VLOOKUP(CONCATENATE($AV$5,$B65,$C65),SCSAT!$A$6:$M$528,13,FALSE),0)</f>
        <v>0</v>
      </c>
      <c r="AW65" s="567">
        <f>_xlfn.IFNA(VLOOKUP(CONCATENATE($AW$5,$B65,$C65),SCSUN!$A$6:$M$500,13,FALSE),0)</f>
        <v>0</v>
      </c>
      <c r="AX65" s="486"/>
    </row>
    <row r="66" spans="1:50" ht="14.4" thickBot="1" x14ac:dyDescent="0.3">
      <c r="A66" s="813"/>
      <c r="B66" s="106"/>
      <c r="C66" s="107"/>
      <c r="D66" s="107"/>
      <c r="E66" s="107"/>
      <c r="F66" s="108"/>
      <c r="G66" s="458"/>
      <c r="H66" s="110"/>
      <c r="I66" s="111"/>
      <c r="J66" s="109"/>
      <c r="K66" s="459">
        <f>_xlfn.IFNA(VLOOKUP(CONCATENATE($K$5,$B66,$C66),'ESP1'!$A$6:$M$500,13,FALSE),0)</f>
        <v>0</v>
      </c>
      <c r="L66" s="459"/>
      <c r="M66" s="459"/>
      <c r="N66" s="460">
        <f>_xlfn.IFNA(VLOOKUP(CONCATENATE($N$5,$B66,$C66),CAPE!$A$6:$M$133,13,FALSE),0)</f>
        <v>0</v>
      </c>
      <c r="O66" s="460">
        <f>_xlfn.IFNA(VLOOKUP(CONCATENATE($O$5,$B66,$C66),'SER1'!$A$6:$M$133,13,FALSE),0)</f>
        <v>0</v>
      </c>
      <c r="P66" s="460"/>
      <c r="Q66" s="460">
        <f>_xlfn.IFNA(VLOOKUP(CONCATENATE($Q$5,$B66,$C66),'CAP2'!$A$6:$M$133,13,FALSE),0)</f>
        <v>0</v>
      </c>
      <c r="R66" s="460"/>
      <c r="S66" s="460"/>
      <c r="T66" s="460">
        <f>_xlfn.IFNA(VLOOKUP(CONCATENATE($T$5,$B66,$C66),'BUS2'!$A$6:$M$135,13,FALSE),0)</f>
        <v>0</v>
      </c>
      <c r="U66" s="460">
        <f>_xlfn.IFNA(VLOOKUP(CONCATENATE($U$5,$B66,$C66),'ESP2'!$A$6:$M$192,13,FALSE),0)</f>
        <v>0</v>
      </c>
      <c r="V66" s="460">
        <f>_xlfn.IFNA(VLOOKUP(CONCATENATE($V$5,$B66,$C66),CAPE!$A$6:$M$133,13,FALSE),0)</f>
        <v>0</v>
      </c>
      <c r="W66" s="460">
        <f>_xlfn.IFNA(VLOOKUP(CONCATENATE($W$5,$B66,$C66),'DAR1'!$A$6:$M$133,13,FALSE),0)</f>
        <v>0</v>
      </c>
      <c r="X66" s="460">
        <f>_xlfn.IFNA(VLOOKUP(CONCATENATE($X$5,$B66,$C66),SCSAT!$A$8:$M$526,13,FALSE),0)</f>
        <v>0</v>
      </c>
      <c r="Y66" s="460">
        <f>_xlfn.IFNA(VLOOKUP(CONCATENATE($Y$5,$B66,$C66),MR!$A$6:$M$138,13,FALSE),0)</f>
        <v>0</v>
      </c>
      <c r="Z66" s="460"/>
      <c r="AA66" s="460">
        <f>_xlfn.IFNA(VLOOKUP(CONCATENATE($V$5,$B66,$C66),'BUS2'!$A$6:$M$133,13,FALSE),0)</f>
        <v>0</v>
      </c>
      <c r="AB66" s="460"/>
      <c r="AC66" s="460"/>
      <c r="AD66" s="460">
        <f>_xlfn.IFNA(VLOOKUP(CONCATENATE($AD$5,$B66,$C66),'LOG1'!$A$6:$M$133,13,FALSE),0)</f>
        <v>0</v>
      </c>
      <c r="AE66" s="460">
        <f>_xlfn.IFNA(VLOOKUP(CONCATENATE($AE$5,$B66,$C66),FEST!$A$6:$M$300,13,FALSE),0)</f>
        <v>0</v>
      </c>
      <c r="AF66" s="460"/>
      <c r="AG66" s="460">
        <f>_xlfn.IFNA(VLOOKUP(CONCATENATE($AG$5,$B66,$C66),'DAR2'!$A$6:$M$500,13,FALSE),0)</f>
        <v>0</v>
      </c>
      <c r="AH66" s="460">
        <f>_xlfn.IFNA(VLOOKUP(CONCATENATE($AH$5,$B66,$C66),'OG3'!$A$6:$M$53,13,FALSE),0)</f>
        <v>0</v>
      </c>
      <c r="AI66" s="460"/>
      <c r="AJ66" s="460">
        <f>_xlfn.IFNA(VLOOKUP(CONCATENATE($AJ$5,$B66,$C66),SCSAT!$A$6:$M$53,13,FALSE),0)</f>
        <v>0</v>
      </c>
      <c r="AK66" s="460">
        <f>_xlfn.IFNA(VLOOKUP(CONCATENATE($AK$5,$B66,$C66),SCSUN!$A$6:$M$53,13,FALSE),0)</f>
        <v>0</v>
      </c>
      <c r="AL66" s="460">
        <f>_xlfn.IFNA(VLOOKUP(CONCATENATE($AL$5,$B66,$C66),'ESP3'!$A$6:$M$500,13,FALSE),0)</f>
        <v>0</v>
      </c>
      <c r="AM66" s="460">
        <f>_xlfn.IFNA(VLOOKUP(CONCATENATE($AM$5,$B66,$C66),'DRY2'!$A$6:$M$300,13,FALSE),0)</f>
        <v>0</v>
      </c>
      <c r="AN66" s="460">
        <f>_xlfn.IFNA(VLOOKUP(CONCATENATE($AN$5,$B66,$C66),'DRY2'!$A$6:$M$300,13,FALSE),0)</f>
        <v>0</v>
      </c>
      <c r="AO66" s="460">
        <f>_xlfn.IFNA(VLOOKUP(CONCATENATE($AO$5,$B66,$C66),'DAR2'!$A$6:$M$60,13,FALSE),0)</f>
        <v>0</v>
      </c>
      <c r="AP66" s="460"/>
      <c r="AQ66" s="460">
        <f>_xlfn.IFNA(VLOOKUP(CONCATENATE($AQ$5,$B66,$C66),'CAP2'!$A$6:$M$135,13,FALSE),0)</f>
        <v>0</v>
      </c>
      <c r="AR66" s="460">
        <f>_xlfn.IFNA(VLOOKUP(CONCATENATE($AQ$5,$B66,$C66),'CAP2'!$A$6:$M$135,13,FALSE),0)</f>
        <v>0</v>
      </c>
      <c r="AS66" s="460">
        <f>_xlfn.IFNA(VLOOKUP(CONCATENATE($AQ$5,$B66,$C66),'CAP2'!$A$6:$M$135,13,FALSE),0)</f>
        <v>0</v>
      </c>
      <c r="AT66" s="460">
        <f>_xlfn.IFNA(VLOOKUP(CONCATENATE($AQ$5,$B66,$C66),'CAP2'!$A$6:$M$135,13,FALSE),0)</f>
        <v>0</v>
      </c>
      <c r="AU66" s="103"/>
      <c r="AV66" s="567">
        <f>_xlfn.IFNA(VLOOKUP(CONCATENATE($AV$5,$B66,$C66),SCSAT!$A$6:$M$528,13,FALSE),0)</f>
        <v>0</v>
      </c>
      <c r="AW66" s="567">
        <f>_xlfn.IFNA(VLOOKUP(CONCATENATE($AW$5,$B66,$C66),SCSUN!$A$6:$M$500,13,FALSE),0)</f>
        <v>0</v>
      </c>
      <c r="AX66" s="486"/>
    </row>
    <row r="67" spans="1:50" x14ac:dyDescent="0.25">
      <c r="A67" s="813"/>
      <c r="B67" s="455"/>
      <c r="C67" s="455"/>
      <c r="D67" s="455"/>
      <c r="E67" s="455"/>
      <c r="F67" s="456"/>
      <c r="G67" s="457"/>
      <c r="H67" s="457"/>
      <c r="I67" s="457"/>
      <c r="J67" s="457"/>
      <c r="K67" s="450">
        <f>_xlfn.IFNA(VLOOKUP(CONCATENATE($K$5,$B67,$C67),'ESP1'!$A$6:$M$500,13,FALSE),0)</f>
        <v>0</v>
      </c>
      <c r="L67" s="450"/>
      <c r="M67" s="450"/>
      <c r="N67" s="450">
        <f>_xlfn.IFNA(VLOOKUP(CONCATENATE($N$5,$B67,$C67),CAPE!$A$6:$M$133,13,FALSE),0)</f>
        <v>0</v>
      </c>
      <c r="O67" s="450">
        <f>_xlfn.IFNA(VLOOKUP(CONCATENATE($O$5,$B67,$C67),'SER1'!$A$6:$M$133,13,FALSE),0)</f>
        <v>0</v>
      </c>
      <c r="P67" s="450"/>
      <c r="Q67" s="450">
        <f>_xlfn.IFNA(VLOOKUP(CONCATENATE($Q$5,$B67,$C67),'CAP2'!$A$6:$M$133,13,FALSE),0)</f>
        <v>0</v>
      </c>
      <c r="R67" s="450"/>
      <c r="S67" s="450"/>
      <c r="T67" s="450">
        <f>_xlfn.IFNA(VLOOKUP(CONCATENATE($T$5,$B67,$C67),'BUS2'!$A$6:$M$135,13,FALSE),0)</f>
        <v>0</v>
      </c>
      <c r="U67" s="450">
        <f>_xlfn.IFNA(VLOOKUP(CONCATENATE($U$5,$B67,$C67),'ESP2'!$A$6:$M$192,13,FALSE),0)</f>
        <v>0</v>
      </c>
      <c r="V67" s="450">
        <f>_xlfn.IFNA(VLOOKUP(CONCATENATE($V$5,$B67,$C67),CAPE!$A$6:$M$133,13,FALSE),0)</f>
        <v>0</v>
      </c>
      <c r="W67" s="450">
        <f>_xlfn.IFNA(VLOOKUP(CONCATENATE($W$5,$B67,$C67),'DAR1'!$A$6:$M$133,13,FALSE),0)</f>
        <v>0</v>
      </c>
      <c r="X67" s="450">
        <f>_xlfn.IFNA(VLOOKUP(CONCATENATE($X$5,$B67,$C67),SCSAT!$A$8:$M$526,13,FALSE),0)</f>
        <v>0</v>
      </c>
      <c r="Y67" s="450">
        <f>_xlfn.IFNA(VLOOKUP(CONCATENATE($Y$5,$B67,$C67),MR!$A$6:$M$138,13,FALSE),0)</f>
        <v>0</v>
      </c>
      <c r="Z67" s="450"/>
      <c r="AA67" s="450"/>
      <c r="AB67" s="450"/>
      <c r="AC67" s="450"/>
      <c r="AD67" s="450">
        <f>_xlfn.IFNA(VLOOKUP(CONCATENATE($AD$5,$B67,$C67),'LOG1'!$A$6:$M$133,13,FALSE),0)</f>
        <v>0</v>
      </c>
      <c r="AE67" s="450">
        <f>_xlfn.IFNA(VLOOKUP(CONCATENATE($AE$5,$B67,$C67),FEST!$A$6:$M$300,13,FALSE),0)</f>
        <v>0</v>
      </c>
      <c r="AF67" s="450"/>
      <c r="AG67" s="450">
        <f>_xlfn.IFNA(VLOOKUP(CONCATENATE($AG$5,$B67,$C67),'DAR2'!$A$6:$M$500,13,FALSE),0)</f>
        <v>0</v>
      </c>
      <c r="AH67" s="450">
        <f>_xlfn.IFNA(VLOOKUP(CONCATENATE($AH$5,$B67,$C67),'OG3'!$A$6:$M$53,13,FALSE),0)</f>
        <v>0</v>
      </c>
      <c r="AI67" s="450"/>
      <c r="AJ67" s="450">
        <f>_xlfn.IFNA(VLOOKUP(CONCATENATE($AJ$5,$B67,$C67),SCSAT!$A$6:$M$53,13,FALSE),0)</f>
        <v>0</v>
      </c>
      <c r="AK67" s="450">
        <f>_xlfn.IFNA(VLOOKUP(CONCATENATE($AK$5,$B67,$C67),SCSUN!$A$6:$M$53,13,FALSE),0)</f>
        <v>0</v>
      </c>
      <c r="AL67" s="450">
        <f>_xlfn.IFNA(VLOOKUP(CONCATENATE($AL$5,$B67,$C67),'ESP3'!$A$6:$M$500,13,FALSE),0)</f>
        <v>0</v>
      </c>
      <c r="AM67" s="450">
        <f>_xlfn.IFNA(VLOOKUP(CONCATENATE($AM$5,$B67,$C67),'DRY2'!$A$6:$M$300,13,FALSE),0)</f>
        <v>0</v>
      </c>
      <c r="AN67" s="450">
        <f>_xlfn.IFNA(VLOOKUP(CONCATENATE($AN$5,$B67,$C67),'DRY2'!$A$6:$M$300,13,FALSE),0)</f>
        <v>0</v>
      </c>
      <c r="AO67" s="450">
        <f>_xlfn.IFNA(VLOOKUP(CONCATENATE($AO$5,$B67,$C67),'DAR2'!$A$6:$M$60,13,FALSE),0)</f>
        <v>0</v>
      </c>
      <c r="AP67" s="450"/>
      <c r="AQ67" s="450">
        <f>_xlfn.IFNA(VLOOKUP(CONCATENATE($AQ$5,$B67,$C67),'CAP2'!$A$6:$M$135,13,FALSE),0)</f>
        <v>0</v>
      </c>
      <c r="AR67" s="450">
        <f>_xlfn.IFNA(VLOOKUP(CONCATENATE($AQ$5,$B67,$C67),'CAP2'!$A$6:$M$135,13,FALSE),0)</f>
        <v>0</v>
      </c>
      <c r="AS67" s="450">
        <f>_xlfn.IFNA(VLOOKUP(CONCATENATE($AQ$5,$B67,$C67),'CAP2'!$A$6:$M$135,13,FALSE),0)</f>
        <v>0</v>
      </c>
      <c r="AT67" s="450">
        <f>_xlfn.IFNA(VLOOKUP(CONCATENATE($AQ$5,$B67,$C67),'CAP2'!$A$6:$M$135,13,FALSE),0)</f>
        <v>0</v>
      </c>
      <c r="AU67" s="450"/>
      <c r="AV67" s="486"/>
      <c r="AW67" s="486"/>
      <c r="AX67" s="450">
        <f>_xlfn.IFNA(VLOOKUP(CONCATENATE($AQ$5,$B67,$C67),'CAP2'!$A$6:$M$135,13,FALSE),0)</f>
        <v>0</v>
      </c>
    </row>
    <row r="68" spans="1:50" x14ac:dyDescent="0.25">
      <c r="AV68" s="607"/>
      <c r="AW68" s="607"/>
    </row>
    <row r="69" spans="1:50" x14ac:dyDescent="0.25">
      <c r="B69" s="29"/>
      <c r="AV69" s="607"/>
      <c r="AW69" s="607"/>
    </row>
    <row r="70" spans="1:50" x14ac:dyDescent="0.25">
      <c r="B70" s="29"/>
      <c r="AV70" s="607"/>
      <c r="AW70" s="607"/>
    </row>
    <row r="71" spans="1:50" x14ac:dyDescent="0.25">
      <c r="B71" s="29"/>
      <c r="AV71" s="607"/>
      <c r="AW71" s="607"/>
    </row>
    <row r="72" spans="1:50" x14ac:dyDescent="0.25">
      <c r="B72" s="29"/>
      <c r="AV72" s="607"/>
      <c r="AW72" s="607"/>
    </row>
    <row r="73" spans="1:50" x14ac:dyDescent="0.25">
      <c r="B73" s="29"/>
      <c r="AV73" s="607"/>
      <c r="AW73" s="607"/>
    </row>
    <row r="74" spans="1:50" x14ac:dyDescent="0.25">
      <c r="B74" s="29"/>
      <c r="AV74" s="607"/>
      <c r="AW74" s="607"/>
    </row>
    <row r="75" spans="1:50" x14ac:dyDescent="0.25">
      <c r="B75" s="29"/>
    </row>
    <row r="76" spans="1:50" x14ac:dyDescent="0.25">
      <c r="B76" s="29"/>
    </row>
    <row r="77" spans="1:50" x14ac:dyDescent="0.25">
      <c r="B77" s="29"/>
    </row>
    <row r="78" spans="1:50" x14ac:dyDescent="0.25">
      <c r="B78" s="29"/>
    </row>
    <row r="79" spans="1:50" x14ac:dyDescent="0.25">
      <c r="B79" s="29"/>
    </row>
    <row r="80" spans="1:50" x14ac:dyDescent="0.25">
      <c r="B80" s="29"/>
    </row>
    <row r="81" spans="2:2" x14ac:dyDescent="0.25">
      <c r="B81" s="29"/>
    </row>
    <row r="82" spans="2:2" x14ac:dyDescent="0.25">
      <c r="B82" s="29"/>
    </row>
    <row r="83" spans="2:2" x14ac:dyDescent="0.25">
      <c r="B83" s="29"/>
    </row>
    <row r="84" spans="2:2" x14ac:dyDescent="0.25">
      <c r="B84" s="29"/>
    </row>
    <row r="85" spans="2:2" x14ac:dyDescent="0.25">
      <c r="B85" s="29"/>
    </row>
    <row r="86" spans="2:2" x14ac:dyDescent="0.25">
      <c r="B86" s="29"/>
    </row>
    <row r="87" spans="2:2" x14ac:dyDescent="0.25">
      <c r="B87" s="29"/>
    </row>
    <row r="88" spans="2:2" x14ac:dyDescent="0.25">
      <c r="B88" s="29"/>
    </row>
    <row r="89" spans="2:2" x14ac:dyDescent="0.25">
      <c r="B89" s="29"/>
    </row>
    <row r="90" spans="2:2" x14ac:dyDescent="0.25">
      <c r="B90" s="29"/>
    </row>
    <row r="91" spans="2:2" x14ac:dyDescent="0.25">
      <c r="B91" s="29"/>
    </row>
    <row r="92" spans="2:2" x14ac:dyDescent="0.25">
      <c r="B92" s="29"/>
    </row>
    <row r="93" spans="2:2" x14ac:dyDescent="0.25">
      <c r="B93" s="29"/>
    </row>
    <row r="94" spans="2:2" x14ac:dyDescent="0.25">
      <c r="B94" s="29"/>
    </row>
    <row r="95" spans="2:2" x14ac:dyDescent="0.25">
      <c r="B95" s="29"/>
    </row>
    <row r="96" spans="2:2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</sheetData>
  <sortState xmlns:xlrd2="http://schemas.microsoft.com/office/spreadsheetml/2017/richdata2" ref="B6:J32">
    <sortCondition ref="J6:J32"/>
    <sortCondition descending="1" ref="I6:I32"/>
  </sortState>
  <mergeCells count="36">
    <mergeCell ref="L1:M2"/>
    <mergeCell ref="L3:M4"/>
    <mergeCell ref="S3:T4"/>
    <mergeCell ref="S1:T2"/>
    <mergeCell ref="I3:I4"/>
    <mergeCell ref="J3:J4"/>
    <mergeCell ref="A1:A67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AU3:AW3"/>
    <mergeCell ref="Q1:R2"/>
    <mergeCell ref="Q3:R4"/>
    <mergeCell ref="Y1:Z2"/>
    <mergeCell ref="Y3:Z4"/>
    <mergeCell ref="AH1:AI2"/>
    <mergeCell ref="AB1:AC2"/>
    <mergeCell ref="AB3:AC4"/>
    <mergeCell ref="AO1:AP2"/>
    <mergeCell ref="AO3:AP4"/>
    <mergeCell ref="AH3:AI4"/>
    <mergeCell ref="AE1:AF2"/>
    <mergeCell ref="AE3:AF4"/>
    <mergeCell ref="H3:H4"/>
    <mergeCell ref="G3:G4"/>
    <mergeCell ref="G1:G2"/>
    <mergeCell ref="J1:J2"/>
    <mergeCell ref="H1:H2"/>
    <mergeCell ref="I1:I2"/>
  </mergeCells>
  <phoneticPr fontId="13" type="noConversion"/>
  <conditionalFormatting sqref="B6:C21">
    <cfRule type="duplicateValues" dxfId="236" priority="1109"/>
  </conditionalFormatting>
  <conditionalFormatting sqref="C22:D22">
    <cfRule type="duplicateValues" dxfId="235" priority="1241"/>
  </conditionalFormatting>
  <conditionalFormatting sqref="C25:D30">
    <cfRule type="duplicateValues" dxfId="234" priority="560"/>
  </conditionalFormatting>
  <conditionalFormatting sqref="C33:D36">
    <cfRule type="duplicateValues" dxfId="233" priority="565"/>
  </conditionalFormatting>
  <conditionalFormatting sqref="C37:D40">
    <cfRule type="duplicateValues" dxfId="232" priority="564"/>
  </conditionalFormatting>
  <conditionalFormatting sqref="C41:D44">
    <cfRule type="duplicateValues" dxfId="231" priority="563"/>
  </conditionalFormatting>
  <conditionalFormatting sqref="C45:D47">
    <cfRule type="duplicateValues" dxfId="230" priority="568"/>
  </conditionalFormatting>
  <conditionalFormatting sqref="C48:D50">
    <cfRule type="duplicateValues" dxfId="229" priority="567"/>
  </conditionalFormatting>
  <conditionalFormatting sqref="C51:D53">
    <cfRule type="duplicateValues" dxfId="228" priority="566"/>
  </conditionalFormatting>
  <conditionalFormatting sqref="C55:D56">
    <cfRule type="duplicateValues" dxfId="227" priority="577"/>
  </conditionalFormatting>
  <conditionalFormatting sqref="C57:D57">
    <cfRule type="duplicateValues" dxfId="226" priority="576"/>
  </conditionalFormatting>
  <conditionalFormatting sqref="C58:D60">
    <cfRule type="duplicateValues" dxfId="225" priority="593"/>
    <cfRule type="duplicateValues" dxfId="224" priority="594"/>
    <cfRule type="duplicateValues" dxfId="223" priority="595"/>
  </conditionalFormatting>
  <conditionalFormatting sqref="C61:D61">
    <cfRule type="duplicateValues" dxfId="222" priority="596"/>
    <cfRule type="duplicateValues" dxfId="221" priority="597"/>
    <cfRule type="duplicateValues" dxfId="220" priority="598"/>
  </conditionalFormatting>
  <conditionalFormatting sqref="C62:D62">
    <cfRule type="duplicateValues" dxfId="219" priority="599"/>
    <cfRule type="duplicateValues" dxfId="218" priority="600"/>
    <cfRule type="duplicateValues" dxfId="217" priority="601"/>
  </conditionalFormatting>
  <conditionalFormatting sqref="C63:D67">
    <cfRule type="duplicateValues" dxfId="216" priority="1055"/>
  </conditionalFormatting>
  <conditionalFormatting sqref="C68:D1048576 C54:D54 C31:D32 C5:D21 D3 C23:D24 C1:D1 C2:C4">
    <cfRule type="duplicateValues" dxfId="215" priority="1056"/>
  </conditionalFormatting>
  <conditionalFormatting sqref="K6:AU67 AV6:AW74 AX67">
    <cfRule type="cellIs" dxfId="214" priority="11" operator="lessThan">
      <formula>1</formula>
    </cfRule>
  </conditionalFormatting>
  <conditionalFormatting sqref="Q1">
    <cfRule type="duplicateValues" dxfId="213" priority="8"/>
  </conditionalFormatting>
  <conditionalFormatting sqref="S1">
    <cfRule type="duplicateValues" dxfId="212" priority="7"/>
  </conditionalFormatting>
  <conditionalFormatting sqref="X1">
    <cfRule type="duplicateValues" dxfId="211" priority="6"/>
  </conditionalFormatting>
  <conditionalFormatting sqref="Y1">
    <cfRule type="duplicateValues" dxfId="210" priority="5"/>
  </conditionalFormatting>
  <conditionalFormatting sqref="AE1 AG1:AH1">
    <cfRule type="duplicateValues" dxfId="209" priority="9"/>
  </conditionalFormatting>
  <conditionalFormatting sqref="AJ1">
    <cfRule type="duplicateValues" dxfId="208" priority="4"/>
  </conditionalFormatting>
  <conditionalFormatting sqref="AK1 U1:W1 AA1:AB1 AM1:AO1 N1:P1 K1:L1 AD1 AQ1">
    <cfRule type="duplicateValues" dxfId="207" priority="1240"/>
  </conditionalFormatting>
  <conditionalFormatting sqref="AL1">
    <cfRule type="duplicateValues" dxfId="206" priority="3"/>
  </conditionalFormatting>
  <pageMargins left="0.25" right="0.25" top="0.75" bottom="0.75" header="0.3" footer="0.3"/>
  <pageSetup paperSize="9" fitToHeight="0" pageOrder="overThenDown" orientation="landscape" r:id="rId1"/>
  <headerFooter alignWithMargins="0"/>
  <rowBreaks count="1" manualBreakCount="1">
    <brk id="2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EA2E-A38E-4630-8CC4-979EB9D79EF2}">
  <sheetPr codeName="Sheet8">
    <tabColor theme="9"/>
    <pageSetUpPr fitToPage="1"/>
  </sheetPr>
  <dimension ref="A1:AX150"/>
  <sheetViews>
    <sheetView showZeros="0" zoomScale="80" zoomScaleNormal="80" zoomScaleSheetLayoutView="90" workbookViewId="0">
      <pane xSplit="10" ySplit="5" topLeftCell="K6" activePane="bottomRight" state="frozen"/>
      <selection pane="topRight" activeCell="H9" sqref="H9"/>
      <selection pane="bottomLeft" activeCell="H9" sqref="H9"/>
      <selection pane="bottomRight" activeCell="C6" sqref="C6"/>
    </sheetView>
  </sheetViews>
  <sheetFormatPr defaultColWidth="14.44140625" defaultRowHeight="13.8" x14ac:dyDescent="0.25"/>
  <cols>
    <col min="1" max="1" width="3.6640625" style="4" bestFit="1" customWidth="1"/>
    <col min="2" max="2" width="18" style="5" bestFit="1" customWidth="1"/>
    <col min="3" max="3" width="25.88671875" style="5" bestFit="1" customWidth="1"/>
    <col min="4" max="4" width="25.88671875" style="5" customWidth="1"/>
    <col min="5" max="5" width="19.1093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10.88671875" style="2" bestFit="1" customWidth="1"/>
    <col min="12" max="12" width="10.88671875" style="2" customWidth="1"/>
    <col min="13" max="13" width="11" style="2" bestFit="1" customWidth="1"/>
    <col min="14" max="14" width="10.109375" style="2" bestFit="1" customWidth="1"/>
    <col min="15" max="15" width="11" style="2" bestFit="1" customWidth="1"/>
    <col min="16" max="17" width="10.5546875" style="2" bestFit="1" customWidth="1"/>
    <col min="18" max="19" width="10.5546875" style="2" customWidth="1"/>
    <col min="20" max="21" width="10.5546875" style="2" bestFit="1" customWidth="1"/>
    <col min="22" max="25" width="10.109375" style="2" bestFit="1" customWidth="1"/>
    <col min="26" max="26" width="10.109375" style="2" customWidth="1"/>
    <col min="27" max="27" width="10.6640625" style="2" bestFit="1" customWidth="1"/>
    <col min="28" max="28" width="13.5546875" style="2" bestFit="1" customWidth="1"/>
    <col min="29" max="29" width="13.5546875" style="2" customWidth="1"/>
    <col min="30" max="30" width="10.6640625" style="2" bestFit="1" customWidth="1"/>
    <col min="31" max="31" width="9.88671875" style="2" bestFit="1" customWidth="1"/>
    <col min="32" max="32" width="9.88671875" style="2" customWidth="1"/>
    <col min="33" max="34" width="9.88671875" style="2" bestFit="1" customWidth="1"/>
    <col min="35" max="35" width="9.88671875" style="2" customWidth="1"/>
    <col min="36" max="36" width="12" style="2" bestFit="1" customWidth="1"/>
    <col min="37" max="37" width="12.88671875" style="2" bestFit="1" customWidth="1"/>
    <col min="38" max="39" width="10.109375" style="2" bestFit="1" customWidth="1"/>
    <col min="40" max="41" width="10" style="2" bestFit="1" customWidth="1"/>
    <col min="42" max="42" width="10" style="2" customWidth="1"/>
    <col min="43" max="43" width="11.5546875" style="2" customWidth="1"/>
    <col min="44" max="46" width="14.44140625" style="4"/>
    <col min="47" max="48" width="9.6640625" style="4" customWidth="1"/>
    <col min="49" max="49" width="7.6640625" style="4" customWidth="1"/>
    <col min="50" max="16384" width="14.44140625" style="4"/>
  </cols>
  <sheetData>
    <row r="1" spans="1:50" s="3" customFormat="1" ht="12.75" customHeight="1" x14ac:dyDescent="0.25">
      <c r="A1" s="813" t="s">
        <v>219</v>
      </c>
      <c r="B1" s="814" t="s">
        <v>1</v>
      </c>
      <c r="C1" s="814" t="s">
        <v>220</v>
      </c>
      <c r="D1" s="814" t="s">
        <v>74</v>
      </c>
      <c r="E1" s="814" t="s">
        <v>3</v>
      </c>
      <c r="F1" s="814" t="s">
        <v>4</v>
      </c>
      <c r="G1" s="800" t="s">
        <v>5</v>
      </c>
      <c r="H1" s="801" t="s">
        <v>6</v>
      </c>
      <c r="I1" s="803" t="s">
        <v>7</v>
      </c>
      <c r="J1" s="804" t="s">
        <v>8</v>
      </c>
      <c r="K1" s="532" t="s">
        <v>75</v>
      </c>
      <c r="L1" s="807" t="s">
        <v>504</v>
      </c>
      <c r="M1" s="808"/>
      <c r="N1" s="532" t="s">
        <v>47</v>
      </c>
      <c r="O1" s="532" t="s">
        <v>45</v>
      </c>
      <c r="P1" s="532" t="s">
        <v>1112</v>
      </c>
      <c r="Q1" s="807" t="s">
        <v>50</v>
      </c>
      <c r="R1" s="808"/>
      <c r="S1" s="807" t="s">
        <v>76</v>
      </c>
      <c r="T1" s="808"/>
      <c r="U1" s="532" t="s">
        <v>77</v>
      </c>
      <c r="V1" s="532" t="s">
        <v>53</v>
      </c>
      <c r="W1" s="532" t="s">
        <v>78</v>
      </c>
      <c r="X1" s="532" t="s">
        <v>79</v>
      </c>
      <c r="Y1" s="807" t="s">
        <v>52</v>
      </c>
      <c r="Z1" s="808"/>
      <c r="AA1" s="532" t="s">
        <v>80</v>
      </c>
      <c r="AB1" s="807" t="s">
        <v>81</v>
      </c>
      <c r="AC1" s="808"/>
      <c r="AD1" s="532" t="s">
        <v>82</v>
      </c>
      <c r="AE1" s="807" t="s">
        <v>83</v>
      </c>
      <c r="AF1" s="808"/>
      <c r="AG1" s="532" t="s">
        <v>9</v>
      </c>
      <c r="AH1" s="807" t="s">
        <v>62</v>
      </c>
      <c r="AI1" s="808"/>
      <c r="AJ1" s="532" t="s">
        <v>84</v>
      </c>
      <c r="AK1" s="532" t="s">
        <v>69</v>
      </c>
      <c r="AL1" s="532" t="s">
        <v>71</v>
      </c>
      <c r="AM1" s="532" t="s">
        <v>70</v>
      </c>
      <c r="AN1" s="532" t="s">
        <v>85</v>
      </c>
      <c r="AO1" s="807" t="s">
        <v>86</v>
      </c>
      <c r="AP1" s="808"/>
      <c r="AQ1" s="532" t="s">
        <v>60</v>
      </c>
      <c r="AR1" s="553" t="s">
        <v>87</v>
      </c>
      <c r="AS1" s="553" t="s">
        <v>88</v>
      </c>
      <c r="AT1" s="553" t="s">
        <v>89</v>
      </c>
      <c r="AU1" s="553" t="s">
        <v>56</v>
      </c>
      <c r="AV1" s="553" t="s">
        <v>917</v>
      </c>
      <c r="AW1" s="553" t="s">
        <v>918</v>
      </c>
      <c r="AX1" s="553"/>
    </row>
    <row r="2" spans="1:50" s="3" customFormat="1" ht="12.75" customHeight="1" x14ac:dyDescent="0.25">
      <c r="A2" s="813"/>
      <c r="B2" s="815"/>
      <c r="C2" s="815"/>
      <c r="D2" s="815"/>
      <c r="E2" s="815"/>
      <c r="F2" s="815"/>
      <c r="G2" s="800"/>
      <c r="H2" s="802"/>
      <c r="I2" s="800"/>
      <c r="J2" s="805"/>
      <c r="K2" s="533"/>
      <c r="L2" s="809"/>
      <c r="M2" s="810"/>
      <c r="N2" s="533"/>
      <c r="O2" s="533"/>
      <c r="P2" s="533"/>
      <c r="Q2" s="809"/>
      <c r="R2" s="810"/>
      <c r="S2" s="809"/>
      <c r="T2" s="810"/>
      <c r="U2" s="533"/>
      <c r="V2" s="533"/>
      <c r="W2" s="533"/>
      <c r="X2" s="533"/>
      <c r="Y2" s="809"/>
      <c r="Z2" s="810"/>
      <c r="AA2" s="533"/>
      <c r="AB2" s="809"/>
      <c r="AC2" s="810"/>
      <c r="AD2" s="533"/>
      <c r="AE2" s="809"/>
      <c r="AF2" s="810"/>
      <c r="AG2" s="533"/>
      <c r="AH2" s="809"/>
      <c r="AI2" s="810"/>
      <c r="AJ2" s="533"/>
      <c r="AK2" s="533"/>
      <c r="AL2" s="533"/>
      <c r="AM2" s="533"/>
      <c r="AN2" s="533"/>
      <c r="AO2" s="809"/>
      <c r="AP2" s="810"/>
      <c r="AQ2" s="533"/>
      <c r="AR2" s="553"/>
      <c r="AS2" s="553"/>
      <c r="AT2" s="553"/>
      <c r="AU2" s="553"/>
      <c r="AV2" s="553"/>
      <c r="AW2" s="553"/>
      <c r="AX2" s="553"/>
    </row>
    <row r="3" spans="1:50" s="3" customFormat="1" ht="12.75" customHeight="1" x14ac:dyDescent="0.25">
      <c r="A3" s="813"/>
      <c r="B3" s="815" t="s">
        <v>30</v>
      </c>
      <c r="C3" s="815" t="s">
        <v>31</v>
      </c>
      <c r="D3" s="815" t="s">
        <v>90</v>
      </c>
      <c r="E3" s="815" t="s">
        <v>32</v>
      </c>
      <c r="F3" s="815" t="s">
        <v>33</v>
      </c>
      <c r="G3" s="800" t="s">
        <v>34</v>
      </c>
      <c r="H3" s="802" t="s">
        <v>35</v>
      </c>
      <c r="I3" s="800" t="s">
        <v>36</v>
      </c>
      <c r="J3" s="805" t="s">
        <v>37</v>
      </c>
      <c r="K3" s="531">
        <v>45305</v>
      </c>
      <c r="L3" s="811">
        <v>45340</v>
      </c>
      <c r="M3" s="812"/>
      <c r="N3" s="531">
        <v>45346</v>
      </c>
      <c r="O3" s="531">
        <v>45347</v>
      </c>
      <c r="P3" s="531">
        <v>45348</v>
      </c>
      <c r="Q3" s="811">
        <v>45361</v>
      </c>
      <c r="R3" s="812"/>
      <c r="S3" s="811">
        <v>45367</v>
      </c>
      <c r="T3" s="812"/>
      <c r="U3" s="531">
        <v>45368</v>
      </c>
      <c r="V3" s="531">
        <v>45383</v>
      </c>
      <c r="W3" s="531">
        <v>45388</v>
      </c>
      <c r="X3" s="531">
        <v>45395</v>
      </c>
      <c r="Y3" s="811">
        <v>45403</v>
      </c>
      <c r="Z3" s="812"/>
      <c r="AA3" s="531">
        <v>45417</v>
      </c>
      <c r="AB3" s="811">
        <v>45423</v>
      </c>
      <c r="AC3" s="812"/>
      <c r="AD3" s="531">
        <v>45459</v>
      </c>
      <c r="AE3" s="811">
        <v>45473</v>
      </c>
      <c r="AF3" s="812"/>
      <c r="AG3" s="531">
        <v>45480</v>
      </c>
      <c r="AH3" s="811">
        <v>45494</v>
      </c>
      <c r="AI3" s="812"/>
      <c r="AJ3" s="531">
        <v>45515</v>
      </c>
      <c r="AK3" s="531">
        <v>45536</v>
      </c>
      <c r="AL3" s="531">
        <v>45542</v>
      </c>
      <c r="AM3" s="531">
        <v>45550</v>
      </c>
      <c r="AN3" s="531">
        <v>45563</v>
      </c>
      <c r="AO3" s="811">
        <v>45563</v>
      </c>
      <c r="AP3" s="812"/>
      <c r="AQ3" s="531">
        <v>45565</v>
      </c>
      <c r="AR3" s="554">
        <v>45575</v>
      </c>
      <c r="AS3" s="554">
        <v>45591</v>
      </c>
      <c r="AT3" s="554">
        <v>45599</v>
      </c>
      <c r="AU3" s="817" t="s">
        <v>91</v>
      </c>
      <c r="AV3" s="817"/>
      <c r="AW3" s="818"/>
      <c r="AX3" s="553"/>
    </row>
    <row r="4" spans="1:50" s="2" customFormat="1" ht="12.75" customHeight="1" x14ac:dyDescent="0.25">
      <c r="A4" s="813"/>
      <c r="B4" s="815" t="s">
        <v>30</v>
      </c>
      <c r="C4" s="815"/>
      <c r="D4" s="815"/>
      <c r="E4" s="815"/>
      <c r="F4" s="815"/>
      <c r="G4" s="800"/>
      <c r="H4" s="802"/>
      <c r="I4" s="800"/>
      <c r="J4" s="805"/>
      <c r="K4" s="532"/>
      <c r="L4" s="807"/>
      <c r="M4" s="808"/>
      <c r="N4" s="532"/>
      <c r="O4" s="532"/>
      <c r="P4" s="532"/>
      <c r="Q4" s="807"/>
      <c r="R4" s="808"/>
      <c r="S4" s="807"/>
      <c r="T4" s="808"/>
      <c r="U4" s="532"/>
      <c r="V4" s="532"/>
      <c r="W4" s="532"/>
      <c r="X4" s="532"/>
      <c r="Y4" s="807"/>
      <c r="Z4" s="808"/>
      <c r="AA4" s="532"/>
      <c r="AB4" s="807"/>
      <c r="AC4" s="808"/>
      <c r="AD4" s="532"/>
      <c r="AE4" s="807"/>
      <c r="AF4" s="808"/>
      <c r="AG4" s="532"/>
      <c r="AH4" s="807"/>
      <c r="AI4" s="808"/>
      <c r="AJ4" s="532"/>
      <c r="AK4" s="532"/>
      <c r="AL4" s="532"/>
      <c r="AM4" s="532"/>
      <c r="AN4" s="532"/>
      <c r="AO4" s="807"/>
      <c r="AP4" s="808"/>
      <c r="AQ4" s="532"/>
      <c r="AR4" s="555"/>
      <c r="AS4" s="555"/>
      <c r="AT4" s="555"/>
      <c r="AU4" s="555"/>
      <c r="AV4" s="555"/>
      <c r="AW4" s="555"/>
      <c r="AX4" s="555"/>
    </row>
    <row r="5" spans="1:50" s="2" customFormat="1" ht="16.2" thickBot="1" x14ac:dyDescent="0.3">
      <c r="A5" s="813"/>
      <c r="B5" s="93"/>
      <c r="C5" s="93"/>
      <c r="D5" s="93"/>
      <c r="E5" s="93"/>
      <c r="F5" s="332"/>
      <c r="G5" s="331"/>
      <c r="H5" s="112" t="s">
        <v>38</v>
      </c>
      <c r="I5" s="113" t="s">
        <v>36</v>
      </c>
      <c r="J5" s="114" t="s">
        <v>39</v>
      </c>
      <c r="K5" s="598" t="s">
        <v>532</v>
      </c>
      <c r="L5" s="222" t="s">
        <v>779</v>
      </c>
      <c r="M5" s="222" t="s">
        <v>532</v>
      </c>
      <c r="N5" s="222" t="s">
        <v>532</v>
      </c>
      <c r="O5" s="222" t="s">
        <v>532</v>
      </c>
      <c r="P5" s="222" t="s">
        <v>532</v>
      </c>
      <c r="Q5" s="222" t="s">
        <v>779</v>
      </c>
      <c r="R5" s="222" t="s">
        <v>780</v>
      </c>
      <c r="S5" s="339" t="s">
        <v>779</v>
      </c>
      <c r="T5" s="222" t="s">
        <v>532</v>
      </c>
      <c r="U5" s="222" t="s">
        <v>532</v>
      </c>
      <c r="V5" s="222" t="s">
        <v>532</v>
      </c>
      <c r="W5" s="222" t="s">
        <v>532</v>
      </c>
      <c r="X5" s="222" t="s">
        <v>532</v>
      </c>
      <c r="Y5" s="579" t="s">
        <v>779</v>
      </c>
      <c r="Z5" s="452" t="s">
        <v>780</v>
      </c>
      <c r="AA5" s="222" t="s">
        <v>532</v>
      </c>
      <c r="AB5" s="222" t="s">
        <v>779</v>
      </c>
      <c r="AC5" s="222" t="s">
        <v>532</v>
      </c>
      <c r="AD5" s="222" t="s">
        <v>532</v>
      </c>
      <c r="AE5" s="222" t="s">
        <v>532</v>
      </c>
      <c r="AF5" s="222" t="s">
        <v>780</v>
      </c>
      <c r="AG5" s="222" t="s">
        <v>532</v>
      </c>
      <c r="AH5" s="222" t="s">
        <v>779</v>
      </c>
      <c r="AI5" s="222" t="s">
        <v>780</v>
      </c>
      <c r="AJ5" s="222" t="s">
        <v>532</v>
      </c>
      <c r="AK5" s="222" t="s">
        <v>532</v>
      </c>
      <c r="AL5" s="222" t="s">
        <v>532</v>
      </c>
      <c r="AM5" s="222" t="s">
        <v>532</v>
      </c>
      <c r="AN5" s="222" t="s">
        <v>532</v>
      </c>
      <c r="AO5" s="222" t="s">
        <v>532</v>
      </c>
      <c r="AP5" s="339" t="s">
        <v>780</v>
      </c>
      <c r="AQ5" s="222" t="s">
        <v>532</v>
      </c>
      <c r="AR5" s="222" t="s">
        <v>532</v>
      </c>
      <c r="AS5" s="222" t="s">
        <v>532</v>
      </c>
      <c r="AT5" s="222" t="s">
        <v>532</v>
      </c>
      <c r="AU5" s="222" t="s">
        <v>532</v>
      </c>
      <c r="AV5" s="222" t="s">
        <v>532</v>
      </c>
      <c r="AW5" s="615" t="s">
        <v>532</v>
      </c>
      <c r="AX5" s="555"/>
    </row>
    <row r="6" spans="1:50" s="3" customFormat="1" x14ac:dyDescent="0.25">
      <c r="A6" s="813"/>
      <c r="B6" s="707" t="s">
        <v>643</v>
      </c>
      <c r="C6" s="708" t="s">
        <v>684</v>
      </c>
      <c r="D6" s="708"/>
      <c r="E6" s="708" t="s">
        <v>146</v>
      </c>
      <c r="F6" s="709">
        <v>45536</v>
      </c>
      <c r="G6" s="710">
        <v>12</v>
      </c>
      <c r="H6" s="717">
        <f t="shared" ref="H6:H24" si="0">COUNTIF(K6:AZ6,"&gt;0")</f>
        <v>4</v>
      </c>
      <c r="I6" s="718">
        <f t="shared" ref="I6:I24" si="1">SUM(K6:AW6)</f>
        <v>41</v>
      </c>
      <c r="J6" s="726">
        <f t="shared" ref="J6:J24" si="2">RANK(I6,$I$6:$I$69)</f>
        <v>1</v>
      </c>
      <c r="K6" s="330">
        <f>_xlfn.IFNA(VLOOKUP(CONCATENATE($K$5,$B6,$C6),'ESP1'!$A$6:$M$500,13,FALSE),0)</f>
        <v>0</v>
      </c>
      <c r="L6" s="330">
        <f>_xlfn.IFNA(VLOOKUP(CONCATENATE($L$5,$B6,$C6),CAPE!$A$6:$M$500,13,FALSE),0)</f>
        <v>0</v>
      </c>
      <c r="M6" s="330">
        <f>_xlfn.IFNA(VLOOKUP(CONCATENATE($M$5,$B6,$C6),[1]CAPE!$A$6:$M$500,13,FALSE),0)</f>
        <v>0</v>
      </c>
      <c r="N6" s="453">
        <f>_xlfn.IFNA(VLOOKUP(CONCATENATE($N$5,$B6,$C6),'SER1'!$A$6:$M$500,13,FALSE),0)</f>
        <v>6</v>
      </c>
      <c r="O6" s="267">
        <f>_xlfn.IFNA(VLOOKUP(CONCATENATE($O$5,$B6,$C6),'MUR1'!$A$6:$M$500,13,FALSE),0)</f>
        <v>0</v>
      </c>
      <c r="P6" s="330">
        <f>_xlfn.IFNA(VLOOKUP(CONCATENATE($P$5,$B6,$C6),BAL!$A$6:$M$500,13,FALSE),0)</f>
        <v>0</v>
      </c>
      <c r="Q6" s="267">
        <f>_xlfn.IFNA(VLOOKUP(CONCATENATE($Q$5,$B6,$C6),'OG1'!$A$6:$M$500,13,FALSE),0)</f>
        <v>0</v>
      </c>
      <c r="R6" s="330">
        <f>_xlfn.IFNA(VLOOKUP(CONCATENATE($R$5,$B6,$C6),'OG1'!$A$6:$M$500,13,FALSE),0)</f>
        <v>0</v>
      </c>
      <c r="S6" s="103">
        <f>_xlfn.IFNA(VLOOKUP(CONCATENATE($S$5,$B6,$C6),'DRY1'!$A$6:$M$500,13,FALSE),0)</f>
        <v>0</v>
      </c>
      <c r="T6" s="267">
        <f>_xlfn.IFNA(VLOOKUP(CONCATENATE($T$5,$B6,$C6),'DRY1'!$A$6:$M$500,13,FALSE),0)</f>
        <v>0</v>
      </c>
      <c r="U6" s="330">
        <f>_xlfn.IFNA(VLOOKUP(CONCATENATE($U$5,$B6,$C6),'HOR1'!$A$6:$M$100,13,FALSE),0)</f>
        <v>0</v>
      </c>
      <c r="V6" s="570">
        <f>_xlfn.IFNA(VLOOKUP(CONCATENATE($V$5,$B6,$C6),'SER2'!$A$6:$M$534,13,FALSE),0)</f>
        <v>7</v>
      </c>
      <c r="W6" s="267">
        <f>_xlfn.IFNA(VLOOKUP(CONCATENATE($W$5,$B6,$C6),[3]DAR1!$A$6:$M$500,13,FALSE),0)</f>
        <v>0</v>
      </c>
      <c r="X6" s="267">
        <f>_xlfn.IFNA(VLOOKUP(CONCATENATE($X$5,$B6,$C6),BEV!$A$6:$M$500,13,FALSE),0)</f>
        <v>0</v>
      </c>
      <c r="Y6" s="267">
        <f>_xlfn.IFNA(VLOOKUP(CONCATENATE($Y$5,$B6,$C6),'OG2'!$A$6:$M$500,13,FALSE),0)</f>
        <v>0</v>
      </c>
      <c r="Z6" s="570">
        <f>_xlfn.IFNA(VLOOKUP(CONCATENATE($Z$5,$B6,$C6),'OG2'!$A$6:$M$500,13,FALSE),0)</f>
        <v>0</v>
      </c>
      <c r="AA6" s="570">
        <f>_xlfn.IFNA(VLOOKUP(CONCATENATE($AA$5,$B6,$C6),'LOG1'!$A$6:$M$500,13,FALSE),0)</f>
        <v>0</v>
      </c>
      <c r="AB6" s="267">
        <f>_xlfn.IFNA(VLOOKUP(CONCATENATE($AB$5,$B6,$C6),'DRY2'!$A$6:$M$500,13,FALSE),0)</f>
        <v>0</v>
      </c>
      <c r="AC6" s="330">
        <f>_xlfn.IFNA(VLOOKUP(CONCATENATE($AC$5,$B6,$C6),'DRY2'!$A$6:$M$500,13,FALSE),0)</f>
        <v>0</v>
      </c>
      <c r="AD6" s="570">
        <f>_xlfn.IFNA(VLOOKUP(CONCATENATE($AD$5,$B6,$C6),'CAP2'!$A$6:$M$500,13,FALSE),0)</f>
        <v>0</v>
      </c>
      <c r="AE6" s="267">
        <f>_xlfn.IFNA(VLOOKUP(CONCATENATE($AE$5,$B6,$C6),'ESP2'!$A$6:$M$500,13,FALSE),0)</f>
        <v>0</v>
      </c>
      <c r="AF6" s="267"/>
      <c r="AG6" s="267">
        <f>_xlfn.IFNA(VLOOKUP(CONCATENATE($AG$5,$B6,$C6),MR!$A$6:$M$468,13,FALSE),0)</f>
        <v>0</v>
      </c>
      <c r="AH6" s="267">
        <f>_xlfn.IFNA(VLOOKUP(CONCATENATE($AH$5,$B6,$C6),'OG3'!$A$6:$M$500,13,FALSE),0)</f>
        <v>0</v>
      </c>
      <c r="AI6" s="330">
        <f>_xlfn.IFNA(VLOOKUP(CONCATENATE($AI$5,$B6,$C6),'OG3'!$A$6:$M$500,13,FALSE),0)</f>
        <v>0</v>
      </c>
      <c r="AJ6" s="267">
        <f>_xlfn.IFNA(VLOOKUP(CONCATENATE($AJ$5,$B6,$C6),WEST!$A$6:$M$500,13,FALSE),0)</f>
        <v>0</v>
      </c>
      <c r="AK6" s="453">
        <f>_xlfn.IFNA(VLOOKUP(CONCATENATE($AK$5,$B6,$C6),'SER3'!$A$6:$M$500,13,FALSE),0)</f>
        <v>0</v>
      </c>
      <c r="AL6" s="267">
        <f>_xlfn.IFNA(VLOOKUP(CONCATENATE($AL$5,$B6,$C6),[4]DARD2!$A$6:$M$500,13,FALSE),0)</f>
        <v>0</v>
      </c>
      <c r="AM6" s="267">
        <f>_xlfn.IFNA(VLOOKUP(CONCATENATE($AM$5,$B6,$C6),'MUR2'!$A$6:$M$500,13,FALSE),0)</f>
        <v>0</v>
      </c>
      <c r="AN6" s="267">
        <f>_xlfn.IFNA(VLOOKUP(CONCATENATE($AN$5,$B6,$C6),RAS!$A$7:$M$501,13,FALSE),0)</f>
        <v>0</v>
      </c>
      <c r="AO6" s="453">
        <f>_xlfn.IFNA(VLOOKUP(CONCATENATE($AO$5,$B6,$C6),'ESP3'!$A$6:$M$500,13,FALSE),0)</f>
        <v>0</v>
      </c>
      <c r="AP6" s="103">
        <f>_xlfn.IFNA(VLOOKUP(CONCATENATE($AP$5,$B6,$C6),'ESP3'!$A$6:$M$500,13,FALSE),0)</f>
        <v>0</v>
      </c>
      <c r="AQ6" s="267">
        <f>_xlfn.IFNA(VLOOKUP(CONCATENATE($AQ$5,$B6,$C6),FEST!$A$6:$M$500,13,FALSE),0)</f>
        <v>0</v>
      </c>
      <c r="AR6" s="565">
        <f>_xlfn.IFNA(VLOOKUP(CONCATENATE($AR$5,$B6,$C6),'HOR2'!$A$6:$M$200,13,FALSE),0)</f>
        <v>0</v>
      </c>
      <c r="AS6" s="565">
        <f>_xlfn.IFNA(VLOOKUP(CONCATENATE($AS$5,$B6,$C6),GIDG!$A$6:$M$200,13,FALSE),0)</f>
        <v>0</v>
      </c>
      <c r="AT6" s="565">
        <f>_xlfn.IFNA(VLOOKUP(CONCATENATE($AT$5,$B6,$C6),[7]cap3!$A$6:$M$500,13,FALSE),0)</f>
        <v>0</v>
      </c>
      <c r="AU6" s="566">
        <f>_xlfn.IFNA(VLOOKUP(CONCATENATE($AU$5,$B6,$C6),SC!$A$6:$M$500,13,FALSE),0)</f>
        <v>0</v>
      </c>
      <c r="AV6" s="566">
        <f>_xlfn.IFNA(VLOOKUP(CONCATENATE($AV$5,$B6,$C6),SCSAT!$A$6:$M$528,13,FALSE),0)</f>
        <v>14</v>
      </c>
      <c r="AW6" s="566">
        <f>_xlfn.IFNA(VLOOKUP(CONCATENATE($AW$5,$B6,$C6),SCSUN!$A$6:$M$500,13,FALSE),0)</f>
        <v>14</v>
      </c>
      <c r="AX6" s="553"/>
    </row>
    <row r="7" spans="1:50" s="3" customFormat="1" x14ac:dyDescent="0.25">
      <c r="A7" s="813"/>
      <c r="B7" s="713" t="s">
        <v>221</v>
      </c>
      <c r="C7" s="714" t="s">
        <v>222</v>
      </c>
      <c r="D7" s="714"/>
      <c r="E7" s="714" t="s">
        <v>115</v>
      </c>
      <c r="F7" s="715">
        <v>45370</v>
      </c>
      <c r="G7" s="716">
        <v>11</v>
      </c>
      <c r="H7" s="717">
        <f t="shared" si="0"/>
        <v>3</v>
      </c>
      <c r="I7" s="718">
        <f t="shared" si="1"/>
        <v>21</v>
      </c>
      <c r="J7" s="726">
        <f t="shared" si="2"/>
        <v>2</v>
      </c>
      <c r="K7" s="103">
        <f>_xlfn.IFNA(VLOOKUP(CONCATENATE($K$5,$B7,$C7),'ESP1'!$A$6:$M$500,13,FALSE),0)</f>
        <v>0</v>
      </c>
      <c r="L7" s="330">
        <f>_xlfn.IFNA(VLOOKUP(CONCATENATE($L$5,$B7,$C7),CAPE!$A$6:$M$500,13,FALSE),0)</f>
        <v>0</v>
      </c>
      <c r="M7" s="103">
        <f>_xlfn.IFNA(VLOOKUP(CONCATENATE($M$5,$B7,$C7),[1]CAPE!$A$6:$M$500,13,FALSE),0)</f>
        <v>0</v>
      </c>
      <c r="N7" s="103">
        <f>_xlfn.IFNA(VLOOKUP(CONCATENATE($N$5,$B7,$C7),'SER1'!$A$6:$M$500,13,FALSE),0)</f>
        <v>6</v>
      </c>
      <c r="O7" s="103">
        <f>_xlfn.IFNA(VLOOKUP(CONCATENATE($O$5,$B7,$C7),'MUR1'!$A$6:$M$500,13,FALSE),0)</f>
        <v>0</v>
      </c>
      <c r="P7" s="103">
        <f>_xlfn.IFNA(VLOOKUP(CONCATENATE($P$5,$B7,$C7),BAL!$A$6:$M$500,13,FALSE),0)</f>
        <v>0</v>
      </c>
      <c r="Q7" s="103">
        <f>_xlfn.IFNA(VLOOKUP(CONCATENATE($Q$5,$B7,$C7),'OG1'!$A$6:$M$500,13,FALSE),0)</f>
        <v>0</v>
      </c>
      <c r="R7" s="103">
        <f>_xlfn.IFNA(VLOOKUP(CONCATENATE($R$5,$B7,$C7),'OG1'!$A$6:$M$500,13,FALSE),0)</f>
        <v>0</v>
      </c>
      <c r="S7" s="103">
        <f>_xlfn.IFNA(VLOOKUP(CONCATENATE($S$5,$B7,$C7),'DRY1'!$A$6:$M$500,13,FALSE),0)</f>
        <v>0</v>
      </c>
      <c r="T7" s="103">
        <f>_xlfn.IFNA(VLOOKUP(CONCATENATE($T$5,$B7,$C7),'DRY1'!$A$6:$M$500,13,FALSE),0)</f>
        <v>0</v>
      </c>
      <c r="U7" s="330">
        <f>_xlfn.IFNA(VLOOKUP(CONCATENATE($U$5,$B7,$C7),'HOR1'!$A$6:$M$100,13,FALSE),0)</f>
        <v>0</v>
      </c>
      <c r="V7" s="103">
        <f>_xlfn.IFNA(VLOOKUP(CONCATENATE($V$5,$B7,$C7),'SER2'!$A$6:$M$534,13,FALSE),0)</f>
        <v>5</v>
      </c>
      <c r="W7" s="103">
        <f>_xlfn.IFNA(VLOOKUP(CONCATENATE($W$5,$B7,$C7),[3]DAR1!$A$6:$M$500,13,FALSE),0)</f>
        <v>0</v>
      </c>
      <c r="X7" s="103">
        <f>_xlfn.IFNA(VLOOKUP(CONCATENATE($X$5,$B7,$C7),BEV!$A$6:$M$500,13,FALSE),0)</f>
        <v>0</v>
      </c>
      <c r="Y7" s="103">
        <f>_xlfn.IFNA(VLOOKUP(CONCATENATE($Y$5,$B7,$C7),'OG2'!$A$6:$M$500,13,FALSE),0)</f>
        <v>0</v>
      </c>
      <c r="Z7" s="103">
        <f>_xlfn.IFNA(VLOOKUP(CONCATENATE($Z$5,$B7,$C7),'OG2'!$A$6:$M$500,13,FALSE),0)</f>
        <v>0</v>
      </c>
      <c r="AA7" s="103">
        <f>_xlfn.IFNA(VLOOKUP(CONCATENATE($AA$5,$B7,$C7),'LOG1'!$A$6:$M$500,13,FALSE),0)</f>
        <v>0</v>
      </c>
      <c r="AB7" s="103">
        <f>_xlfn.IFNA(VLOOKUP(CONCATENATE($AB$5,$B7,$C7),'DRY2'!$A$6:$M$500,13,FALSE),0)</f>
        <v>0</v>
      </c>
      <c r="AC7" s="103">
        <f>_xlfn.IFNA(VLOOKUP(CONCATENATE($AC$5,$B7,$C7),'DRY2'!$A$6:$M$500,13,FALSE),0)</f>
        <v>0</v>
      </c>
      <c r="AD7" s="103">
        <f>_xlfn.IFNA(VLOOKUP(CONCATENATE($AD$5,$B7,$C7),'CAP2'!$A$6:$M$500,13,FALSE),0)</f>
        <v>0</v>
      </c>
      <c r="AE7" s="103">
        <f>_xlfn.IFNA(VLOOKUP(CONCATENATE($AE$5,$B7,$C7),'ESP2'!$A$6:$M$500,13,FALSE),0)</f>
        <v>0</v>
      </c>
      <c r="AF7" s="103"/>
      <c r="AG7" s="103">
        <f>_xlfn.IFNA(VLOOKUP(CONCATENATE($AG$5,$B7,$C7),MR!$A$6:$M$468,13,FALSE),0)</f>
        <v>0</v>
      </c>
      <c r="AH7" s="103">
        <f>_xlfn.IFNA(VLOOKUP(CONCATENATE($AH$5,$B7,$C7),'OG3'!$A$6:$M$500,13,FALSE),0)</f>
        <v>0</v>
      </c>
      <c r="AI7" s="103">
        <f>_xlfn.IFNA(VLOOKUP(CONCATENATE($AI$5,$B7,$C7),'OG3'!$A$6:$M$500,13,FALSE),0)</f>
        <v>0</v>
      </c>
      <c r="AJ7" s="103">
        <f>_xlfn.IFNA(VLOOKUP(CONCATENATE($AJ$5,$B7,$C7),WEST!$A$6:$M$500,13,FALSE),0)</f>
        <v>0</v>
      </c>
      <c r="AK7" s="103">
        <f>_xlfn.IFNA(VLOOKUP(CONCATENATE($AK$5,$B7,$C7),'SER3'!$A$6:$M$500,13,FALSE),0)</f>
        <v>0</v>
      </c>
      <c r="AL7" s="103">
        <f>_xlfn.IFNA(VLOOKUP(CONCATENATE($AL$5,$B7,$C7),[4]DARD2!$A$6:$M$500,13,FALSE),0)</f>
        <v>0</v>
      </c>
      <c r="AM7" s="103">
        <f>_xlfn.IFNA(VLOOKUP(CONCATENATE($AM$5,$B7,$C7),'MUR2'!$A$6:$M$500,13,FALSE),0)</f>
        <v>0</v>
      </c>
      <c r="AN7" s="103">
        <f>_xlfn.IFNA(VLOOKUP(CONCATENATE($AN$5,$B7,$C7),RAS!$A$7:$M$501,13,FALSE),0)</f>
        <v>0</v>
      </c>
      <c r="AO7" s="103">
        <f>_xlfn.IFNA(VLOOKUP(CONCATENATE($AO$5,$B7,$C7),'ESP3'!$A$6:$M$500,13,FALSE),0)</f>
        <v>0</v>
      </c>
      <c r="AP7" s="103">
        <f>_xlfn.IFNA(VLOOKUP(CONCATENATE($AP$5,$B7,$C7),'ESP3'!$A$6:$M$500,13,FALSE),0)</f>
        <v>0</v>
      </c>
      <c r="AQ7" s="103">
        <f>_xlfn.IFNA(VLOOKUP(CONCATENATE($AQ$5,$B7,$C7),FEST!$A$6:$M$500,13,FALSE),0)</f>
        <v>0</v>
      </c>
      <c r="AR7" s="565">
        <f>_xlfn.IFNA(VLOOKUP(CONCATENATE($AR$5,$B7,$C7),'HOR2'!$A$6:$M$200,13,FALSE),0)</f>
        <v>0</v>
      </c>
      <c r="AS7" s="565">
        <f>_xlfn.IFNA(VLOOKUP(CONCATENATE($AS$5,$B7,$C7),GIDG!$A$6:$M$200,13,FALSE),0)</f>
        <v>0</v>
      </c>
      <c r="AT7" s="565">
        <f>_xlfn.IFNA(VLOOKUP(CONCATENATE($AT$5,$B7,$C7),[7]cap3!$A$6:$M$500,13,FALSE),0)</f>
        <v>0</v>
      </c>
      <c r="AU7" s="566">
        <f>_xlfn.IFNA(VLOOKUP(CONCATENATE($AU$5,$B7,$C7),SC!$A$6:$M$500,13,FALSE),0)</f>
        <v>10</v>
      </c>
      <c r="AV7" s="566">
        <f>_xlfn.IFNA(VLOOKUP(CONCATENATE($AV$5,$B7,$C7),SCSAT!$A$6:$M$528,13,FALSE),0)</f>
        <v>0</v>
      </c>
      <c r="AW7" s="566">
        <f>_xlfn.IFNA(VLOOKUP(CONCATENATE($AW$5,$B7,$C7),SCSUN!$A$6:$M$500,13,FALSE),0)</f>
        <v>0</v>
      </c>
      <c r="AX7" s="553"/>
    </row>
    <row r="8" spans="1:50" s="3" customFormat="1" x14ac:dyDescent="0.25">
      <c r="A8" s="813"/>
      <c r="B8" s="713" t="s">
        <v>235</v>
      </c>
      <c r="C8" s="720" t="s">
        <v>609</v>
      </c>
      <c r="D8" s="720"/>
      <c r="E8" s="720" t="s">
        <v>184</v>
      </c>
      <c r="F8" s="721">
        <v>45388</v>
      </c>
      <c r="G8" s="719">
        <v>12</v>
      </c>
      <c r="H8" s="717">
        <f t="shared" si="0"/>
        <v>3</v>
      </c>
      <c r="I8" s="718">
        <f t="shared" si="1"/>
        <v>17</v>
      </c>
      <c r="J8" s="726">
        <f t="shared" si="2"/>
        <v>3</v>
      </c>
      <c r="K8" s="103">
        <f>_xlfn.IFNA(VLOOKUP(CONCATENATE($K$5,$B8,$C8),'ESP1'!$A$6:$M$500,13,FALSE),0)</f>
        <v>0</v>
      </c>
      <c r="L8" s="330">
        <f>_xlfn.IFNA(VLOOKUP(CONCATENATE($L$5,$B8,$C8),CAPE!$A$6:$M$500,13,FALSE),0)</f>
        <v>0</v>
      </c>
      <c r="M8" s="103">
        <f>_xlfn.IFNA(VLOOKUP(CONCATENATE($M$5,$B8,$C8),[1]CAPE!$A$6:$M$500,13,FALSE),0)</f>
        <v>0</v>
      </c>
      <c r="N8" s="103">
        <f>_xlfn.IFNA(VLOOKUP(CONCATENATE($N$5,$B8,$C8),'SER1'!$A$6:$M$500,13,FALSE),0)</f>
        <v>0</v>
      </c>
      <c r="O8" s="103">
        <f>_xlfn.IFNA(VLOOKUP(CONCATENATE($O$5,$B8,$C8),'MUR1'!$A$6:$M$500,13,FALSE),0)</f>
        <v>0</v>
      </c>
      <c r="P8" s="103">
        <f>_xlfn.IFNA(VLOOKUP(CONCATENATE($P$5,$B8,$C8),BAL!$A$6:$M$500,13,FALSE),0)</f>
        <v>0</v>
      </c>
      <c r="Q8" s="103">
        <f>_xlfn.IFNA(VLOOKUP(CONCATENATE($Q$5,$B8,$C8),'OG1'!$A$6:$M$500,13,FALSE),0)</f>
        <v>0</v>
      </c>
      <c r="R8" s="103">
        <f>_xlfn.IFNA(VLOOKUP(CONCATENATE($R$5,$B8,$C8),'OG1'!$A$6:$M$500,13,FALSE),0)</f>
        <v>0</v>
      </c>
      <c r="S8" s="103">
        <f>_xlfn.IFNA(VLOOKUP(CONCATENATE($S$5,$B8,$C8),'DRY1'!$A$6:$M$500,13,FALSE),0)</f>
        <v>0</v>
      </c>
      <c r="T8" s="103">
        <f>_xlfn.IFNA(VLOOKUP(CONCATENATE($T$5,$B8,$C8),'DRY1'!$A$6:$M$500,13,FALSE),0)</f>
        <v>0</v>
      </c>
      <c r="U8" s="330">
        <f>_xlfn.IFNA(VLOOKUP(CONCATENATE($U$5,$B8,$C8),'HOR1'!$A$6:$M$100,13,FALSE),0)</f>
        <v>0</v>
      </c>
      <c r="V8" s="103">
        <f>_xlfn.IFNA(VLOOKUP(CONCATENATE($V$5,$B8,$C8),'SER2'!$A$6:$M$534,13,FALSE),0)</f>
        <v>0</v>
      </c>
      <c r="W8" s="103">
        <f>_xlfn.IFNA(VLOOKUP(CONCATENATE($W$5,$B8,$C8),[3]DAR1!$A$6:$M$500,13,FALSE),0)</f>
        <v>0</v>
      </c>
      <c r="X8" s="103">
        <f>_xlfn.IFNA(VLOOKUP(CONCATENATE($X$5,$B8,$C8),BEV!$A$6:$M$500,13,FALSE),0)</f>
        <v>0</v>
      </c>
      <c r="Y8" s="103">
        <f>_xlfn.IFNA(VLOOKUP(CONCATENATE($Y$5,$B8,$C8),'OG2'!$A$6:$M$500,13,FALSE),0)</f>
        <v>7</v>
      </c>
      <c r="Z8" s="103">
        <f>_xlfn.IFNA(VLOOKUP(CONCATENATE($Z$5,$B8,$C8),'OG2'!$A$6:$M$500,13,FALSE),0)</f>
        <v>0</v>
      </c>
      <c r="AA8" s="103">
        <f>_xlfn.IFNA(VLOOKUP(CONCATENATE($AA$5,$B8,$C8),'LOG1'!$A$6:$M$500,13,FALSE),0)</f>
        <v>0</v>
      </c>
      <c r="AB8" s="103">
        <f>_xlfn.IFNA(VLOOKUP(CONCATENATE($AB$5,$B8,$C8),'DRY2'!$A$6:$M$500,13,FALSE),0)</f>
        <v>0</v>
      </c>
      <c r="AC8" s="103">
        <f>_xlfn.IFNA(VLOOKUP(CONCATENATE($AC$5,$B8,$C8),'DRY2'!$A$6:$M$500,13,FALSE),0)</f>
        <v>0</v>
      </c>
      <c r="AD8" s="103">
        <f>_xlfn.IFNA(VLOOKUP(CONCATENATE($AD$5,$B8,$C8),'CAP2'!$A$6:$M$500,13,FALSE),0)</f>
        <v>0</v>
      </c>
      <c r="AE8" s="103">
        <f>_xlfn.IFNA(VLOOKUP(CONCATENATE($AE$5,$B8,$C8),'ESP2'!$A$6:$M$500,13,FALSE),0)</f>
        <v>0</v>
      </c>
      <c r="AF8" s="103"/>
      <c r="AG8" s="103">
        <f>_xlfn.IFNA(VLOOKUP(CONCATENATE($AG$5,$B8,$C8),MR!$A$6:$M$468,13,FALSE),0)</f>
        <v>0</v>
      </c>
      <c r="AH8" s="103">
        <f>_xlfn.IFNA(VLOOKUP(CONCATENATE($AH$5,$B8,$C8),'OG3'!$A$6:$M$500,13,FALSE),0)</f>
        <v>4</v>
      </c>
      <c r="AI8" s="103">
        <f>_xlfn.IFNA(VLOOKUP(CONCATENATE($AI$5,$B8,$C8),'OG3'!$A$6:$M$500,13,FALSE),0)</f>
        <v>0</v>
      </c>
      <c r="AJ8" s="103">
        <f>_xlfn.IFNA(VLOOKUP(CONCATENATE($AJ$5,$B8,$C8),WEST!$A$6:$M$500,13,FALSE),0)</f>
        <v>0</v>
      </c>
      <c r="AK8" s="103">
        <f>_xlfn.IFNA(VLOOKUP(CONCATENATE($AK$5,$B8,$C8),'SER3'!$A$6:$M$500,13,FALSE),0)</f>
        <v>0</v>
      </c>
      <c r="AL8" s="103">
        <f>_xlfn.IFNA(VLOOKUP(CONCATENATE($AL$5,$B8,$C8),[4]DARD2!$A$6:$M$500,13,FALSE),0)</f>
        <v>0</v>
      </c>
      <c r="AM8" s="103">
        <f>_xlfn.IFNA(VLOOKUP(CONCATENATE($AM$5,$B8,$C8),'MUR2'!$A$6:$M$500,13,FALSE),0)</f>
        <v>0</v>
      </c>
      <c r="AN8" s="103">
        <f>_xlfn.IFNA(VLOOKUP(CONCATENATE($AN$5,$B8,$C8),RAS!$A$7:$M$501,13,FALSE),0)</f>
        <v>0</v>
      </c>
      <c r="AO8" s="103">
        <f>_xlfn.IFNA(VLOOKUP(CONCATENATE($AO$5,$B8,$C8),'ESP3'!$A$6:$M$500,13,FALSE),0)</f>
        <v>0</v>
      </c>
      <c r="AP8" s="103">
        <f>_xlfn.IFNA(VLOOKUP(CONCATENATE($AP$5,$B8,$C8),'ESP3'!$A$6:$M$500,13,FALSE),0)</f>
        <v>0</v>
      </c>
      <c r="AQ8" s="103">
        <f>_xlfn.IFNA(VLOOKUP(CONCATENATE($AQ$5,$B8,$C8),FEST!$A$6:$M$500,13,FALSE),0)</f>
        <v>6</v>
      </c>
      <c r="AR8" s="565">
        <f>_xlfn.IFNA(VLOOKUP(CONCATENATE($AR$5,$B8,$C8),'HOR2'!$A$6:$M$200,13,FALSE),0)</f>
        <v>0</v>
      </c>
      <c r="AS8" s="565">
        <f>_xlfn.IFNA(VLOOKUP(CONCATENATE($AS$5,$B8,$C8),GIDG!$A$6:$M$200,13,FALSE),0)</f>
        <v>0</v>
      </c>
      <c r="AT8" s="565">
        <f>_xlfn.IFNA(VLOOKUP(CONCATENATE($AT$5,$B8,$C8),[7]cap3!$A$6:$M$500,13,FALSE),0)</f>
        <v>0</v>
      </c>
      <c r="AU8" s="566">
        <f>_xlfn.IFNA(VLOOKUP(CONCATENATE($AU$5,$B8,$C8),SC!$A$6:$M$500,13,FALSE),0)</f>
        <v>0</v>
      </c>
      <c r="AV8" s="566">
        <f>_xlfn.IFNA(VLOOKUP(CONCATENATE($AV$5,$B8,$C8),SCSAT!$A$6:$M$528,13,FALSE),0)</f>
        <v>0</v>
      </c>
      <c r="AW8" s="566">
        <f>_xlfn.IFNA(VLOOKUP(CONCATENATE($AW$5,$B8,$C8),SCSUN!$A$6:$M$500,13,FALSE),0)</f>
        <v>0</v>
      </c>
      <c r="AX8" s="553"/>
    </row>
    <row r="9" spans="1:50" s="3" customFormat="1" x14ac:dyDescent="0.25">
      <c r="A9" s="813"/>
      <c r="B9" s="713" t="s">
        <v>602</v>
      </c>
      <c r="C9" s="720" t="s">
        <v>610</v>
      </c>
      <c r="D9" s="720"/>
      <c r="E9" s="720" t="s">
        <v>96</v>
      </c>
      <c r="F9" s="721">
        <v>45423</v>
      </c>
      <c r="G9" s="719">
        <v>12</v>
      </c>
      <c r="H9" s="717">
        <f t="shared" si="0"/>
        <v>3</v>
      </c>
      <c r="I9" s="718">
        <f t="shared" si="1"/>
        <v>15</v>
      </c>
      <c r="J9" s="726">
        <f t="shared" si="2"/>
        <v>4</v>
      </c>
      <c r="K9" s="103">
        <f>_xlfn.IFNA(VLOOKUP(CONCATENATE($K$5,$B9,$C9),'ESP1'!$A$6:$M$500,13,FALSE),0)</f>
        <v>0</v>
      </c>
      <c r="L9" s="330">
        <f>_xlfn.IFNA(VLOOKUP(CONCATENATE($L$5,$B9,$C9),CAPE!$A$6:$M$500,13,FALSE),0)</f>
        <v>0</v>
      </c>
      <c r="M9" s="103">
        <f>_xlfn.IFNA(VLOOKUP(CONCATENATE($M$5,$B9,$C9),[1]CAPE!$A$6:$M$500,13,FALSE),0)</f>
        <v>0</v>
      </c>
      <c r="N9" s="103">
        <f>_xlfn.IFNA(VLOOKUP(CONCATENATE($N$5,$B9,$C9),'SER1'!$A$6:$M$500,13,FALSE),0)</f>
        <v>7</v>
      </c>
      <c r="O9" s="103">
        <f>_xlfn.IFNA(VLOOKUP(CONCATENATE($O$5,$B9,$C9),'MUR1'!$A$6:$M$500,13,FALSE),0)</f>
        <v>0</v>
      </c>
      <c r="P9" s="103">
        <f>_xlfn.IFNA(VLOOKUP(CONCATENATE($P$5,$B9,$C9),BAL!$A$6:$M$500,13,FALSE),0)</f>
        <v>0</v>
      </c>
      <c r="Q9" s="103">
        <f>_xlfn.IFNA(VLOOKUP(CONCATENATE($Q$5,$B9,$C9),'OG1'!$A$6:$M$500,13,FALSE),0)</f>
        <v>0</v>
      </c>
      <c r="R9" s="103">
        <f>_xlfn.IFNA(VLOOKUP(CONCATENATE($R$5,$B9,$C9),'OG1'!$A$6:$M$500,13,FALSE),0)</f>
        <v>0</v>
      </c>
      <c r="S9" s="103">
        <f>_xlfn.IFNA(VLOOKUP(CONCATENATE($S$5,$B9,$C9),'DRY1'!$A$6:$M$500,13,FALSE),0)</f>
        <v>0</v>
      </c>
      <c r="T9" s="103">
        <f>_xlfn.IFNA(VLOOKUP(CONCATENATE($T$5,$B9,$C9),'DRY1'!$A$6:$M$500,13,FALSE),0)</f>
        <v>0</v>
      </c>
      <c r="U9" s="330">
        <f>_xlfn.IFNA(VLOOKUP(CONCATENATE($U$5,$B9,$C9),'HOR1'!$A$6:$M$100,13,FALSE),0)</f>
        <v>0</v>
      </c>
      <c r="V9" s="103">
        <f>_xlfn.IFNA(VLOOKUP(CONCATENATE($V$5,$B9,$C9),'SER2'!$A$6:$M$534,13,FALSE),0)</f>
        <v>6</v>
      </c>
      <c r="W9" s="103">
        <f>_xlfn.IFNA(VLOOKUP(CONCATENATE($W$5,$B9,$C9),[3]DAR1!$A$6:$M$500,13,FALSE),0)</f>
        <v>0</v>
      </c>
      <c r="X9" s="103">
        <f>_xlfn.IFNA(VLOOKUP(CONCATENATE($X$5,$B9,$C9),BEV!$A$6:$M$500,13,FALSE),0)</f>
        <v>0</v>
      </c>
      <c r="Y9" s="103">
        <f>_xlfn.IFNA(VLOOKUP(CONCATENATE($Y$5,$B9,$C9),'OG2'!$A$6:$M$500,13,FALSE),0)</f>
        <v>0</v>
      </c>
      <c r="Z9" s="103">
        <f>_xlfn.IFNA(VLOOKUP(CONCATENATE($Z$5,$B9,$C9),'OG2'!$A$6:$M$500,13,FALSE),0)</f>
        <v>0</v>
      </c>
      <c r="AA9" s="103">
        <f>_xlfn.IFNA(VLOOKUP(CONCATENATE($AA$5,$B9,$C9),'LOG1'!$A$6:$M$500,13,FALSE),0)</f>
        <v>0</v>
      </c>
      <c r="AB9" s="103">
        <f>_xlfn.IFNA(VLOOKUP(CONCATENATE($AB$5,$B9,$C9),'DRY2'!$A$6:$M$500,13,FALSE),0)</f>
        <v>0</v>
      </c>
      <c r="AC9" s="103">
        <f>_xlfn.IFNA(VLOOKUP(CONCATENATE($AC$5,$B9,$C9),'DRY2'!$A$6:$M$500,13,FALSE),0)</f>
        <v>0</v>
      </c>
      <c r="AD9" s="103">
        <f>_xlfn.IFNA(VLOOKUP(CONCATENATE($AD$5,$B9,$C9),'CAP2'!$A$6:$M$500,13,FALSE),0)</f>
        <v>0</v>
      </c>
      <c r="AE9" s="103">
        <f>_xlfn.IFNA(VLOOKUP(CONCATENATE($AE$5,$B9,$C9),'ESP2'!$A$6:$M$500,13,FALSE),0)</f>
        <v>0</v>
      </c>
      <c r="AF9" s="103"/>
      <c r="AG9" s="103">
        <f>_xlfn.IFNA(VLOOKUP(CONCATENATE($AG$5,$B9,$C9),MR!$A$6:$M$468,13,FALSE),0)</f>
        <v>0</v>
      </c>
      <c r="AH9" s="103">
        <f>_xlfn.IFNA(VLOOKUP(CONCATENATE($AH$5,$B9,$C9),'OG3'!$A$6:$M$500,13,FALSE),0)</f>
        <v>0</v>
      </c>
      <c r="AI9" s="103">
        <f>_xlfn.IFNA(VLOOKUP(CONCATENATE($AI$5,$B9,$C9),'OG3'!$A$6:$M$500,13,FALSE),0)</f>
        <v>0</v>
      </c>
      <c r="AJ9" s="103">
        <f>_xlfn.IFNA(VLOOKUP(CONCATENATE($AJ$5,$B9,$C9),WEST!$A$6:$M$500,13,FALSE),0)</f>
        <v>0</v>
      </c>
      <c r="AK9" s="103">
        <f>_xlfn.IFNA(VLOOKUP(CONCATENATE($AK$5,$B9,$C9),'SER3'!$A$6:$M$500,13,FALSE),0)</f>
        <v>0</v>
      </c>
      <c r="AL9" s="103">
        <f>_xlfn.IFNA(VLOOKUP(CONCATENATE($AL$5,$B9,$C9),[4]DARD2!$A$6:$M$500,13,FALSE),0)</f>
        <v>0</v>
      </c>
      <c r="AM9" s="103">
        <f>_xlfn.IFNA(VLOOKUP(CONCATENATE($AM$5,$B9,$C9),'MUR2'!$A$6:$M$500,13,FALSE),0)</f>
        <v>0</v>
      </c>
      <c r="AN9" s="103">
        <f>_xlfn.IFNA(VLOOKUP(CONCATENATE($AN$5,$B9,$C9),RAS!$A$7:$M$501,13,FALSE),0)</f>
        <v>0</v>
      </c>
      <c r="AO9" s="103">
        <f>_xlfn.IFNA(VLOOKUP(CONCATENATE($AO$5,$B9,$C9),'ESP3'!$A$6:$M$500,13,FALSE),0)</f>
        <v>0</v>
      </c>
      <c r="AP9" s="103">
        <f>_xlfn.IFNA(VLOOKUP(CONCATENATE($AP$5,$B9,$C9),'ESP3'!$A$6:$M$500,13,FALSE),0)</f>
        <v>0</v>
      </c>
      <c r="AQ9" s="103">
        <f>_xlfn.IFNA(VLOOKUP(CONCATENATE($AQ$5,$B9,$C9),FEST!$A$6:$M$500,13,FALSE),0)</f>
        <v>0</v>
      </c>
      <c r="AR9" s="565">
        <f>_xlfn.IFNA(VLOOKUP(CONCATENATE($AR$5,$B9,$C9),'HOR2'!$A$6:$M$200,13,FALSE),0)</f>
        <v>0</v>
      </c>
      <c r="AS9" s="565">
        <f>_xlfn.IFNA(VLOOKUP(CONCATENATE($AS$5,$B9,$C9),GIDG!$A$6:$M$200,13,FALSE),0)</f>
        <v>0</v>
      </c>
      <c r="AT9" s="565">
        <f>_xlfn.IFNA(VLOOKUP(CONCATENATE($AT$5,$B9,$C9),[7]cap3!$A$6:$M$500,13,FALSE),0)</f>
        <v>0</v>
      </c>
      <c r="AU9" s="566">
        <f>_xlfn.IFNA(VLOOKUP(CONCATENATE($AU$5,$B9,$C9),SC!$A$6:$M$500,13,FALSE),0)</f>
        <v>2</v>
      </c>
      <c r="AV9" s="566">
        <f>_xlfn.IFNA(VLOOKUP(CONCATENATE($AV$5,$B9,$C9),SCSAT!$A$6:$M$528,13,FALSE),0)</f>
        <v>0</v>
      </c>
      <c r="AW9" s="566">
        <f>_xlfn.IFNA(VLOOKUP(CONCATENATE($AW$5,$B9,$C9),SCSUN!$A$6:$M$500,13,FALSE),0)</f>
        <v>0</v>
      </c>
      <c r="AX9" s="553"/>
    </row>
    <row r="10" spans="1:50" s="3" customFormat="1" x14ac:dyDescent="0.25">
      <c r="A10" s="813"/>
      <c r="B10" s="713" t="s">
        <v>229</v>
      </c>
      <c r="C10" s="720" t="s">
        <v>230</v>
      </c>
      <c r="D10" s="720"/>
      <c r="E10" s="720" t="s">
        <v>231</v>
      </c>
      <c r="F10" s="721">
        <v>45371</v>
      </c>
      <c r="G10" s="719">
        <v>10</v>
      </c>
      <c r="H10" s="717">
        <f t="shared" si="0"/>
        <v>2</v>
      </c>
      <c r="I10" s="718">
        <f t="shared" si="1"/>
        <v>12</v>
      </c>
      <c r="J10" s="726">
        <f t="shared" si="2"/>
        <v>5</v>
      </c>
      <c r="K10" s="103">
        <f>_xlfn.IFNA(VLOOKUP(CONCATENATE($K$5,$B10,$C10),'ESP1'!$A$6:$M$500,13,FALSE),0)</f>
        <v>0</v>
      </c>
      <c r="L10" s="330">
        <f>_xlfn.IFNA(VLOOKUP(CONCATENATE($L$5,$B10,$C10),CAPE!$A$6:$M$500,13,FALSE),0)</f>
        <v>0</v>
      </c>
      <c r="M10" s="103">
        <f>_xlfn.IFNA(VLOOKUP(CONCATENATE($M$5,$B10,$C10),[1]CAPE!$A$6:$M$500,13,FALSE),0)</f>
        <v>0</v>
      </c>
      <c r="N10" s="103">
        <f>_xlfn.IFNA(VLOOKUP(CONCATENATE($N$5,$B10,$C10),'SER1'!$A$6:$M$500,13,FALSE),0)</f>
        <v>0</v>
      </c>
      <c r="O10" s="103">
        <f>_xlfn.IFNA(VLOOKUP(CONCATENATE($O$5,$B10,$C10),'MUR1'!$A$6:$M$500,13,FALSE),0)</f>
        <v>0</v>
      </c>
      <c r="P10" s="103">
        <f>_xlfn.IFNA(VLOOKUP(CONCATENATE($P$5,$B10,$C10),BAL!$A$6:$M$500,13,FALSE),0)</f>
        <v>0</v>
      </c>
      <c r="Q10" s="103">
        <f>_xlfn.IFNA(VLOOKUP(CONCATENATE($Q$5,$B10,$C10),'OG1'!$A$6:$M$500,13,FALSE),0)</f>
        <v>0</v>
      </c>
      <c r="R10" s="103">
        <f>_xlfn.IFNA(VLOOKUP(CONCATENATE($R$5,$B10,$C10),'OG1'!$A$6:$M$500,13,FALSE),0)</f>
        <v>0</v>
      </c>
      <c r="S10" s="103">
        <f>_xlfn.IFNA(VLOOKUP(CONCATENATE($S$5,$B10,$C10),'DRY1'!$A$6:$M$500,13,FALSE),0)</f>
        <v>0</v>
      </c>
      <c r="T10" s="103">
        <f>_xlfn.IFNA(VLOOKUP(CONCATENATE($T$5,$B10,$C10),'DRY1'!$A$6:$M$500,13,FALSE),0)</f>
        <v>0</v>
      </c>
      <c r="U10" s="330">
        <f>_xlfn.IFNA(VLOOKUP(CONCATENATE($U$5,$B10,$C10),'HOR1'!$A$6:$M$100,13,FALSE),0)</f>
        <v>0</v>
      </c>
      <c r="V10" s="103">
        <f>_xlfn.IFNA(VLOOKUP(CONCATENATE($V$5,$B10,$C10),'SER2'!$A$6:$M$534,13,FALSE),0)</f>
        <v>0</v>
      </c>
      <c r="W10" s="103">
        <f>_xlfn.IFNA(VLOOKUP(CONCATENATE($W$5,$B10,$C10),[3]DAR1!$A$6:$M$500,13,FALSE),0)</f>
        <v>0</v>
      </c>
      <c r="X10" s="103">
        <f>_xlfn.IFNA(VLOOKUP(CONCATENATE($X$5,$B10,$C10),BEV!$A$6:$M$500,13,FALSE),0)</f>
        <v>0</v>
      </c>
      <c r="Y10" s="103">
        <f>_xlfn.IFNA(VLOOKUP(CONCATENATE($Y$5,$B10,$C10),'OG2'!$A$6:$M$500,13,FALSE),0)</f>
        <v>5</v>
      </c>
      <c r="Z10" s="103">
        <f>_xlfn.IFNA(VLOOKUP(CONCATENATE($Z$5,$B10,$C10),'OG2'!$A$6:$M$500,13,FALSE),0)</f>
        <v>0</v>
      </c>
      <c r="AA10" s="103">
        <f>_xlfn.IFNA(VLOOKUP(CONCATENATE($AA$5,$B10,$C10),'LOG1'!$A$6:$M$500,13,FALSE),0)</f>
        <v>0</v>
      </c>
      <c r="AB10" s="103">
        <f>_xlfn.IFNA(VLOOKUP(CONCATENATE($AB$5,$B10,$C10),'DRY2'!$A$6:$M$500,13,FALSE),0)</f>
        <v>0</v>
      </c>
      <c r="AC10" s="103">
        <f>_xlfn.IFNA(VLOOKUP(CONCATENATE($AC$5,$B10,$C10),'DRY2'!$A$6:$M$500,13,FALSE),0)</f>
        <v>0</v>
      </c>
      <c r="AD10" s="103">
        <f>_xlfn.IFNA(VLOOKUP(CONCATENATE($AD$5,$B10,$C10),'CAP2'!$A$6:$M$500,13,FALSE),0)</f>
        <v>0</v>
      </c>
      <c r="AE10" s="103">
        <f>_xlfn.IFNA(VLOOKUP(CONCATENATE($AE$5,$B10,$C10),'ESP2'!$A$6:$M$500,13,FALSE),0)</f>
        <v>0</v>
      </c>
      <c r="AF10" s="103"/>
      <c r="AG10" s="103">
        <f>_xlfn.IFNA(VLOOKUP(CONCATENATE($AG$5,$B10,$C10),MR!$A$6:$M$468,13,FALSE),0)</f>
        <v>0</v>
      </c>
      <c r="AH10" s="103">
        <f>_xlfn.IFNA(VLOOKUP(CONCATENATE($AH$5,$B10,$C10),'OG3'!$A$6:$M$500,13,FALSE),0)</f>
        <v>0</v>
      </c>
      <c r="AI10" s="103">
        <f>_xlfn.IFNA(VLOOKUP(CONCATENATE($AI$5,$B10,$C10),'OG3'!$A$6:$M$500,13,FALSE),0)</f>
        <v>7</v>
      </c>
      <c r="AJ10" s="103">
        <f>_xlfn.IFNA(VLOOKUP(CONCATENATE($AJ$5,$B10,$C10),WEST!$A$6:$M$500,13,FALSE),0)</f>
        <v>0</v>
      </c>
      <c r="AK10" s="103">
        <f>_xlfn.IFNA(VLOOKUP(CONCATENATE($AK$5,$B10,$C10),'SER3'!$A$6:$M$500,13,FALSE),0)</f>
        <v>0</v>
      </c>
      <c r="AL10" s="103">
        <f>_xlfn.IFNA(VLOOKUP(CONCATENATE($AL$5,$B10,$C10),[4]DARD2!$A$6:$M$500,13,FALSE),0)</f>
        <v>0</v>
      </c>
      <c r="AM10" s="103">
        <f>_xlfn.IFNA(VLOOKUP(CONCATENATE($AM$5,$B10,$C10),'MUR2'!$A$6:$M$500,13,FALSE),0)</f>
        <v>0</v>
      </c>
      <c r="AN10" s="103">
        <f>_xlfn.IFNA(VLOOKUP(CONCATENATE($AN$5,$B10,$C10),RAS!$A$7:$M$501,13,FALSE),0)</f>
        <v>0</v>
      </c>
      <c r="AO10" s="103">
        <f>_xlfn.IFNA(VLOOKUP(CONCATENATE($AO$5,$B10,$C10),'ESP3'!$A$6:$M$500,13,FALSE),0)</f>
        <v>0</v>
      </c>
      <c r="AP10" s="103">
        <f>_xlfn.IFNA(VLOOKUP(CONCATENATE($AP$5,$B10,$C10),'ESP3'!$A$6:$M$500,13,FALSE),0)</f>
        <v>0</v>
      </c>
      <c r="AQ10" s="103">
        <f>_xlfn.IFNA(VLOOKUP(CONCATENATE($AQ$5,$B10,$C10),FEST!$A$6:$M$500,13,FALSE),0)</f>
        <v>0</v>
      </c>
      <c r="AR10" s="565">
        <f>_xlfn.IFNA(VLOOKUP(CONCATENATE($AR$5,$B10,$C10),'HOR2'!$A$6:$M$200,13,FALSE),0)</f>
        <v>0</v>
      </c>
      <c r="AS10" s="565">
        <f>_xlfn.IFNA(VLOOKUP(CONCATENATE($AS$5,$B10,$C10),GIDG!$A$6:$M$200,13,FALSE),0)</f>
        <v>0</v>
      </c>
      <c r="AT10" s="565">
        <f>_xlfn.IFNA(VLOOKUP(CONCATENATE($AT$5,$B10,$C10),[7]cap3!$A$6:$M$500,13,FALSE),0)</f>
        <v>0</v>
      </c>
      <c r="AU10" s="566">
        <f>_xlfn.IFNA(VLOOKUP(CONCATENATE($AU$5,$B10,$C10),SC!$A$6:$M$500,13,FALSE),0)</f>
        <v>0</v>
      </c>
      <c r="AV10" s="566">
        <f>_xlfn.IFNA(VLOOKUP(CONCATENATE($AV$5,$B10,$C10),SCSAT!$A$6:$M$528,13,FALSE),0)</f>
        <v>0</v>
      </c>
      <c r="AW10" s="566">
        <f>_xlfn.IFNA(VLOOKUP(CONCATENATE($AW$5,$B10,$C10),SCSUN!$A$6:$M$500,13,FALSE),0)</f>
        <v>0</v>
      </c>
      <c r="AX10" s="553"/>
    </row>
    <row r="11" spans="1:50" s="3" customFormat="1" x14ac:dyDescent="0.25">
      <c r="A11" s="813"/>
      <c r="B11" s="97" t="s">
        <v>599</v>
      </c>
      <c r="C11" s="104" t="s">
        <v>606</v>
      </c>
      <c r="D11" s="104"/>
      <c r="E11" s="104" t="s">
        <v>133</v>
      </c>
      <c r="F11" s="105">
        <v>45380</v>
      </c>
      <c r="G11" s="101">
        <v>11</v>
      </c>
      <c r="H11" s="99">
        <f t="shared" si="0"/>
        <v>1</v>
      </c>
      <c r="I11" s="100">
        <f t="shared" si="1"/>
        <v>7</v>
      </c>
      <c r="J11" s="300">
        <f t="shared" si="2"/>
        <v>6</v>
      </c>
      <c r="K11" s="103">
        <f>_xlfn.IFNA(VLOOKUP(CONCATENATE($K$5,$B11,$C11),'ESP1'!$A$6:$M$500,13,FALSE),0)</f>
        <v>0</v>
      </c>
      <c r="L11" s="330">
        <f>_xlfn.IFNA(VLOOKUP(CONCATENATE($L$5,$B11,$C11),CAPE!$A$6:$M$500,13,FALSE),0)</f>
        <v>0</v>
      </c>
      <c r="M11" s="103">
        <f>_xlfn.IFNA(VLOOKUP(CONCATENATE($M$5,$B11,$C11),[1]CAPE!$A$6:$M$500,13,FALSE),0)</f>
        <v>0</v>
      </c>
      <c r="N11" s="103">
        <f>_xlfn.IFNA(VLOOKUP(CONCATENATE($N$5,$B11,$C11),'SER1'!$A$6:$M$500,13,FALSE),0)</f>
        <v>0</v>
      </c>
      <c r="O11" s="103">
        <f>_xlfn.IFNA(VLOOKUP(CONCATENATE($O$5,$B11,$C11),'MUR1'!$A$6:$M$500,13,FALSE),0)</f>
        <v>0</v>
      </c>
      <c r="P11" s="103">
        <f>_xlfn.IFNA(VLOOKUP(CONCATENATE($P$5,$B11,$C11),BAL!$A$6:$M$500,13,FALSE),0)</f>
        <v>0</v>
      </c>
      <c r="Q11" s="103">
        <f>_xlfn.IFNA(VLOOKUP(CONCATENATE($Q$5,$B11,$C11),'OG1'!$A$6:$M$500,13,FALSE),0)</f>
        <v>0</v>
      </c>
      <c r="R11" s="103">
        <f>_xlfn.IFNA(VLOOKUP(CONCATENATE($R$5,$B11,$C11),'OG1'!$A$6:$M$500,13,FALSE),0)</f>
        <v>0</v>
      </c>
      <c r="S11" s="103">
        <f>_xlfn.IFNA(VLOOKUP(CONCATENATE($S$5,$B11,$C11),'DRY1'!$A$6:$M$500,13,FALSE),0)</f>
        <v>0</v>
      </c>
      <c r="T11" s="103">
        <f>_xlfn.IFNA(VLOOKUP(CONCATENATE($T$5,$B11,$C11),'DRY1'!$A$6:$M$500,13,FALSE),0)</f>
        <v>0</v>
      </c>
      <c r="U11" s="330">
        <f>_xlfn.IFNA(VLOOKUP(CONCATENATE($U$5,$B11,$C11),'HOR1'!$A$6:$M$100,13,FALSE),0)</f>
        <v>0</v>
      </c>
      <c r="V11" s="103">
        <f>_xlfn.IFNA(VLOOKUP(CONCATENATE($V$5,$B11,$C11),'SER2'!$A$6:$M$534,13,FALSE),0)</f>
        <v>0</v>
      </c>
      <c r="W11" s="103">
        <f>_xlfn.IFNA(VLOOKUP(CONCATENATE($W$5,$B11,$C11),[3]DAR1!$A$6:$M$500,13,FALSE),0)</f>
        <v>0</v>
      </c>
      <c r="X11" s="103">
        <f>_xlfn.IFNA(VLOOKUP(CONCATENATE($X$5,$B11,$C11),BEV!$A$6:$M$500,13,FALSE),0)</f>
        <v>0</v>
      </c>
      <c r="Y11" s="103">
        <f>_xlfn.IFNA(VLOOKUP(CONCATENATE($Y$5,$B11,$C11),'OG2'!$A$6:$M$500,13,FALSE),0)</f>
        <v>0</v>
      </c>
      <c r="Z11" s="103">
        <f>_xlfn.IFNA(VLOOKUP(CONCATENATE($Z$5,$B11,$C11),'OG2'!$A$6:$M$500,13,FALSE),0)</f>
        <v>0</v>
      </c>
      <c r="AA11" s="103">
        <f>_xlfn.IFNA(VLOOKUP(CONCATENATE($AA$5,$B11,$C11),'LOG1'!$A$6:$M$500,13,FALSE),0)</f>
        <v>0</v>
      </c>
      <c r="AB11" s="103">
        <f>_xlfn.IFNA(VLOOKUP(CONCATENATE($AB$5,$B11,$C11),'DRY2'!$A$6:$M$500,13,FALSE),0)</f>
        <v>7</v>
      </c>
      <c r="AC11" s="103">
        <f>_xlfn.IFNA(VLOOKUP(CONCATENATE($AC$5,$B11,$C11),'DRY2'!$A$6:$M$500,13,FALSE),0)</f>
        <v>0</v>
      </c>
      <c r="AD11" s="103">
        <f>_xlfn.IFNA(VLOOKUP(CONCATENATE($AD$5,$B11,$C11),'CAP2'!$A$6:$M$500,13,FALSE),0)</f>
        <v>0</v>
      </c>
      <c r="AE11" s="103">
        <f>_xlfn.IFNA(VLOOKUP(CONCATENATE($AE$5,$B11,$C11),'ESP2'!$A$6:$M$500,13,FALSE),0)</f>
        <v>0</v>
      </c>
      <c r="AF11" s="103"/>
      <c r="AG11" s="103">
        <f>_xlfn.IFNA(VLOOKUP(CONCATENATE($AG$5,$B11,$C11),MR!$A$6:$M$468,13,FALSE),0)</f>
        <v>0</v>
      </c>
      <c r="AH11" s="103">
        <f>_xlfn.IFNA(VLOOKUP(CONCATENATE($AH$5,$B11,$C11),'OG3'!$A$6:$M$500,13,FALSE),0)</f>
        <v>0</v>
      </c>
      <c r="AI11" s="103">
        <f>_xlfn.IFNA(VLOOKUP(CONCATENATE($AI$5,$B11,$C11),'OG3'!$A$6:$M$500,13,FALSE),0)</f>
        <v>0</v>
      </c>
      <c r="AJ11" s="103">
        <f>_xlfn.IFNA(VLOOKUP(CONCATENATE($AJ$5,$B11,$C11),WEST!$A$6:$M$500,13,FALSE),0)</f>
        <v>0</v>
      </c>
      <c r="AK11" s="103">
        <f>_xlfn.IFNA(VLOOKUP(CONCATENATE($AK$5,$B11,$C11),'SER3'!$A$6:$M$500,13,FALSE),0)</f>
        <v>0</v>
      </c>
      <c r="AL11" s="103">
        <f>_xlfn.IFNA(VLOOKUP(CONCATENATE($AL$5,$B11,$C11),[4]DARD2!$A$6:$M$500,13,FALSE),0)</f>
        <v>0</v>
      </c>
      <c r="AM11" s="103">
        <f>_xlfn.IFNA(VLOOKUP(CONCATENATE($AM$5,$B11,$C11),'MUR2'!$A$6:$M$500,13,FALSE),0)</f>
        <v>0</v>
      </c>
      <c r="AN11" s="103">
        <f>_xlfn.IFNA(VLOOKUP(CONCATENATE($AN$5,$B11,$C11),RAS!$A$7:$M$501,13,FALSE),0)</f>
        <v>0</v>
      </c>
      <c r="AO11" s="103">
        <f>_xlfn.IFNA(VLOOKUP(CONCATENATE($AO$5,$B11,$C11),'ESP3'!$A$6:$M$500,13,FALSE),0)</f>
        <v>0</v>
      </c>
      <c r="AP11" s="103">
        <f>_xlfn.IFNA(VLOOKUP(CONCATENATE($AP$5,$B11,$C11),'ESP3'!$A$6:$M$500,13,FALSE),0)</f>
        <v>0</v>
      </c>
      <c r="AQ11" s="103">
        <f>_xlfn.IFNA(VLOOKUP(CONCATENATE($AQ$5,$B11,$C11),FEST!$A$6:$M$500,13,FALSE),0)</f>
        <v>0</v>
      </c>
      <c r="AR11" s="565">
        <f>_xlfn.IFNA(VLOOKUP(CONCATENATE($AR$5,$B11,$C11),'HOR2'!$A$6:$M$200,13,FALSE),0)</f>
        <v>0</v>
      </c>
      <c r="AS11" s="565">
        <f>_xlfn.IFNA(VLOOKUP(CONCATENATE($AS$5,$B11,$C11),GIDG!$A$6:$M$200,13,FALSE),0)</f>
        <v>0</v>
      </c>
      <c r="AT11" s="565">
        <f>_xlfn.IFNA(VLOOKUP(CONCATENATE($AT$5,$B11,$C11),[7]cap3!$A$6:$M$500,13,FALSE),0)</f>
        <v>0</v>
      </c>
      <c r="AU11" s="566">
        <f>_xlfn.IFNA(VLOOKUP(CONCATENATE($AU$5,$B11,$C11),SC!$A$6:$M$500,13,FALSE),0)</f>
        <v>0</v>
      </c>
      <c r="AV11" s="566">
        <f>_xlfn.IFNA(VLOOKUP(CONCATENATE($AV$5,$B11,$C11),SCSAT!$A$6:$M$528,13,FALSE),0)</f>
        <v>0</v>
      </c>
      <c r="AW11" s="566">
        <f>_xlfn.IFNA(VLOOKUP(CONCATENATE($AW$5,$B11,$C11),SCSUN!$A$6:$M$500,13,FALSE),0)</f>
        <v>0</v>
      </c>
      <c r="AX11" s="553"/>
    </row>
    <row r="12" spans="1:50" s="3" customFormat="1" x14ac:dyDescent="0.25">
      <c r="A12" s="813"/>
      <c r="B12" s="97" t="s">
        <v>223</v>
      </c>
      <c r="C12" s="104" t="s">
        <v>224</v>
      </c>
      <c r="D12" s="104"/>
      <c r="E12" s="104" t="s">
        <v>96</v>
      </c>
      <c r="F12" s="105">
        <v>45380</v>
      </c>
      <c r="G12" s="101">
        <v>12</v>
      </c>
      <c r="H12" s="99">
        <f t="shared" si="0"/>
        <v>1</v>
      </c>
      <c r="I12" s="100">
        <f t="shared" si="1"/>
        <v>7</v>
      </c>
      <c r="J12" s="300">
        <f t="shared" si="2"/>
        <v>6</v>
      </c>
      <c r="K12" s="103">
        <f>_xlfn.IFNA(VLOOKUP(CONCATENATE($K$5,$B12,$C12),'ESP1'!$A$6:$M$500,13,FALSE),0)</f>
        <v>0</v>
      </c>
      <c r="L12" s="330">
        <f>_xlfn.IFNA(VLOOKUP(CONCATENATE($L$5,$B12,$C12),CAPE!$A$6:$M$500,13,FALSE),0)</f>
        <v>0</v>
      </c>
      <c r="M12" s="103">
        <f>_xlfn.IFNA(VLOOKUP(CONCATENATE($M$5,$B12,$C12),[1]CAPE!$A$6:$M$500,13,FALSE),0)</f>
        <v>0</v>
      </c>
      <c r="N12" s="103">
        <f>_xlfn.IFNA(VLOOKUP(CONCATENATE($N$5,$B12,$C12),'SER1'!$A$6:$M$500,13,FALSE),0)</f>
        <v>0</v>
      </c>
      <c r="O12" s="103">
        <f>_xlfn.IFNA(VLOOKUP(CONCATENATE($O$5,$B12,$C12),'MUR1'!$A$6:$M$500,13,FALSE),0)</f>
        <v>0</v>
      </c>
      <c r="P12" s="103">
        <f>_xlfn.IFNA(VLOOKUP(CONCATENATE($P$5,$B12,$C12),BAL!$A$6:$M$500,13,FALSE),0)</f>
        <v>0</v>
      </c>
      <c r="Q12" s="103">
        <f>_xlfn.IFNA(VLOOKUP(CONCATENATE($Q$5,$B12,$C12),'OG1'!$A$6:$M$500,13,FALSE),0)</f>
        <v>0</v>
      </c>
      <c r="R12" s="103">
        <f>_xlfn.IFNA(VLOOKUP(CONCATENATE($R$5,$B12,$C12),'OG1'!$A$6:$M$500,13,FALSE),0)</f>
        <v>0</v>
      </c>
      <c r="S12" s="103">
        <f>_xlfn.IFNA(VLOOKUP(CONCATENATE($S$5,$B12,$C12),'DRY1'!$A$6:$M$500,13,FALSE),0)</f>
        <v>0</v>
      </c>
      <c r="T12" s="103">
        <f>_xlfn.IFNA(VLOOKUP(CONCATENATE($T$5,$B12,$C12),'DRY1'!$A$6:$M$500,13,FALSE),0)</f>
        <v>0</v>
      </c>
      <c r="U12" s="330">
        <f>_xlfn.IFNA(VLOOKUP(CONCATENATE($U$5,$B12,$C12),'HOR1'!$A$6:$M$100,13,FALSE),0)</f>
        <v>0</v>
      </c>
      <c r="V12" s="103">
        <f>_xlfn.IFNA(VLOOKUP(CONCATENATE($V$5,$B12,$C12),'SER2'!$A$6:$M$534,13,FALSE),0)</f>
        <v>7</v>
      </c>
      <c r="W12" s="103">
        <f>_xlfn.IFNA(VLOOKUP(CONCATENATE($W$5,$B12,$C12),[3]DAR1!$A$6:$M$500,13,FALSE),0)</f>
        <v>0</v>
      </c>
      <c r="X12" s="103">
        <f>_xlfn.IFNA(VLOOKUP(CONCATENATE($X$5,$B12,$C12),BEV!$A$6:$M$500,13,FALSE),0)</f>
        <v>0</v>
      </c>
      <c r="Y12" s="103">
        <f>_xlfn.IFNA(VLOOKUP(CONCATENATE($Y$5,$B12,$C12),'OG2'!$A$6:$M$500,13,FALSE),0)</f>
        <v>0</v>
      </c>
      <c r="Z12" s="103">
        <f>_xlfn.IFNA(VLOOKUP(CONCATENATE($Z$5,$B12,$C12),'OG2'!$A$6:$M$500,13,FALSE),0)</f>
        <v>0</v>
      </c>
      <c r="AA12" s="103">
        <f>_xlfn.IFNA(VLOOKUP(CONCATENATE($AA$5,$B12,$C12),'LOG1'!$A$6:$M$500,13,FALSE),0)</f>
        <v>0</v>
      </c>
      <c r="AB12" s="103">
        <f>_xlfn.IFNA(VLOOKUP(CONCATENATE($AB$5,$B12,$C12),'DRY2'!$A$6:$M$500,13,FALSE),0)</f>
        <v>0</v>
      </c>
      <c r="AC12" s="103">
        <f>_xlfn.IFNA(VLOOKUP(CONCATENATE($AC$5,$B12,$C12),'DRY2'!$A$6:$M$500,13,FALSE),0)</f>
        <v>0</v>
      </c>
      <c r="AD12" s="103">
        <f>_xlfn.IFNA(VLOOKUP(CONCATENATE($AD$5,$B12,$C12),'CAP2'!$A$6:$M$500,13,FALSE),0)</f>
        <v>0</v>
      </c>
      <c r="AE12" s="103">
        <f>_xlfn.IFNA(VLOOKUP(CONCATENATE($AE$5,$B12,$C12),'ESP2'!$A$6:$M$500,13,FALSE),0)</f>
        <v>0</v>
      </c>
      <c r="AF12" s="103"/>
      <c r="AG12" s="103">
        <f>_xlfn.IFNA(VLOOKUP(CONCATENATE($AG$5,$B12,$C12),MR!$A$6:$M$468,13,FALSE),0)</f>
        <v>0</v>
      </c>
      <c r="AH12" s="103">
        <f>_xlfn.IFNA(VLOOKUP(CONCATENATE($AH$5,$B12,$C12),'OG3'!$A$6:$M$500,13,FALSE),0)</f>
        <v>0</v>
      </c>
      <c r="AI12" s="103">
        <f>_xlfn.IFNA(VLOOKUP(CONCATENATE($AI$5,$B12,$C12),'OG3'!$A$6:$M$500,13,FALSE),0)</f>
        <v>0</v>
      </c>
      <c r="AJ12" s="103">
        <f>_xlfn.IFNA(VLOOKUP(CONCATENATE($AJ$5,$B12,$C12),WEST!$A$6:$M$500,13,FALSE),0)</f>
        <v>0</v>
      </c>
      <c r="AK12" s="103">
        <f>_xlfn.IFNA(VLOOKUP(CONCATENATE($AK$5,$B12,$C12),'SER3'!$A$6:$M$500,13,FALSE),0)</f>
        <v>0</v>
      </c>
      <c r="AL12" s="103">
        <f>_xlfn.IFNA(VLOOKUP(CONCATENATE($AL$5,$B12,$C12),[4]DARD2!$A$6:$M$500,13,FALSE),0)</f>
        <v>0</v>
      </c>
      <c r="AM12" s="103">
        <f>_xlfn.IFNA(VLOOKUP(CONCATENATE($AM$5,$B12,$C12),'MUR2'!$A$6:$M$500,13,FALSE),0)</f>
        <v>0</v>
      </c>
      <c r="AN12" s="103">
        <f>_xlfn.IFNA(VLOOKUP(CONCATENATE($AN$5,$B12,$C12),RAS!$A$7:$M$501,13,FALSE),0)</f>
        <v>0</v>
      </c>
      <c r="AO12" s="103">
        <f>_xlfn.IFNA(VLOOKUP(CONCATENATE($AO$5,$B12,$C12),'ESP3'!$A$6:$M$500,13,FALSE),0)</f>
        <v>0</v>
      </c>
      <c r="AP12" s="103">
        <f>_xlfn.IFNA(VLOOKUP(CONCATENATE($AP$5,$B12,$C12),'ESP3'!$A$6:$M$500,13,FALSE),0)</f>
        <v>0</v>
      </c>
      <c r="AQ12" s="103">
        <f>_xlfn.IFNA(VLOOKUP(CONCATENATE($AQ$5,$B12,$C12),FEST!$A$6:$M$500,13,FALSE),0)</f>
        <v>0</v>
      </c>
      <c r="AR12" s="565">
        <f>_xlfn.IFNA(VLOOKUP(CONCATENATE($AR$5,$B12,$C12),'HOR2'!$A$6:$M$200,13,FALSE),0)</f>
        <v>0</v>
      </c>
      <c r="AS12" s="565">
        <f>_xlfn.IFNA(VLOOKUP(CONCATENATE($AS$5,$B12,$C12),GIDG!$A$6:$M$200,13,FALSE),0)</f>
        <v>0</v>
      </c>
      <c r="AT12" s="565">
        <f>_xlfn.IFNA(VLOOKUP(CONCATENATE($AT$5,$B12,$C12),[7]cap3!$A$6:$M$500,13,FALSE),0)</f>
        <v>0</v>
      </c>
      <c r="AU12" s="566">
        <f>_xlfn.IFNA(VLOOKUP(CONCATENATE($AU$5,$B12,$C12),SC!$A$6:$M$500,13,FALSE),0)</f>
        <v>0</v>
      </c>
      <c r="AV12" s="566">
        <f>_xlfn.IFNA(VLOOKUP(CONCATENATE($AV$5,$B12,$C12),SCSAT!$A$6:$M$528,13,FALSE),0)</f>
        <v>0</v>
      </c>
      <c r="AW12" s="566">
        <f>_xlfn.IFNA(VLOOKUP(CONCATENATE($AW$5,$B12,$C12),SCSUN!$A$6:$M$500,13,FALSE),0)</f>
        <v>0</v>
      </c>
      <c r="AX12" s="553"/>
    </row>
    <row r="13" spans="1:50" x14ac:dyDescent="0.25">
      <c r="A13" s="813"/>
      <c r="B13" s="97" t="s">
        <v>247</v>
      </c>
      <c r="C13" s="104" t="s">
        <v>248</v>
      </c>
      <c r="D13" s="104"/>
      <c r="E13" s="104" t="s">
        <v>99</v>
      </c>
      <c r="F13" s="105">
        <v>45441</v>
      </c>
      <c r="G13" s="101">
        <v>12</v>
      </c>
      <c r="H13" s="99">
        <f t="shared" si="0"/>
        <v>1</v>
      </c>
      <c r="I13" s="100">
        <f t="shared" si="1"/>
        <v>6</v>
      </c>
      <c r="J13" s="300">
        <f t="shared" si="2"/>
        <v>8</v>
      </c>
      <c r="K13" s="103">
        <f>_xlfn.IFNA(VLOOKUP(CONCATENATE($K$5,$B13,$C13),'ESP1'!$A$6:$M$500,13,FALSE),0)</f>
        <v>0</v>
      </c>
      <c r="L13" s="330">
        <f>_xlfn.IFNA(VLOOKUP(CONCATENATE($L$5,$B13,$C13),CAPE!$A$6:$M$500,13,FALSE),0)</f>
        <v>0</v>
      </c>
      <c r="M13" s="103">
        <f>_xlfn.IFNA(VLOOKUP(CONCATENATE($M$5,$B13,$C13),[1]CAPE!$A$6:$M$500,13,FALSE),0)</f>
        <v>0</v>
      </c>
      <c r="N13" s="103">
        <f>_xlfn.IFNA(VLOOKUP(CONCATENATE($N$5,$B13,$C13),'SER1'!$A$6:$M$500,13,FALSE),0)</f>
        <v>0</v>
      </c>
      <c r="O13" s="103">
        <f>_xlfn.IFNA(VLOOKUP(CONCATENATE($O$5,$B13,$C13),'MUR1'!$A$6:$M$500,13,FALSE),0)</f>
        <v>0</v>
      </c>
      <c r="P13" s="103">
        <f>_xlfn.IFNA(VLOOKUP(CONCATENATE($P$5,$B13,$C13),BAL!$A$6:$M$500,13,FALSE),0)</f>
        <v>0</v>
      </c>
      <c r="Q13" s="103">
        <f>_xlfn.IFNA(VLOOKUP(CONCATENATE($Q$5,$B13,$C13),'OG1'!$A$6:$M$500,13,FALSE),0)</f>
        <v>0</v>
      </c>
      <c r="R13" s="103">
        <f>_xlfn.IFNA(VLOOKUP(CONCATENATE($R$5,$B13,$C13),'OG1'!$A$6:$M$500,13,FALSE),0)</f>
        <v>0</v>
      </c>
      <c r="S13" s="103">
        <f>_xlfn.IFNA(VLOOKUP(CONCATENATE($S$5,$B13,$C13),'DRY1'!$A$6:$M$500,13,FALSE),0)</f>
        <v>0</v>
      </c>
      <c r="T13" s="103">
        <f>_xlfn.IFNA(VLOOKUP(CONCATENATE($T$5,$B13,$C13),'DRY1'!$A$6:$M$500,13,FALSE),0)</f>
        <v>0</v>
      </c>
      <c r="U13" s="330">
        <f>_xlfn.IFNA(VLOOKUP(CONCATENATE($U$5,$B13,$C13),'HOR1'!$A$6:$M$100,13,FALSE),0)</f>
        <v>0</v>
      </c>
      <c r="V13" s="103">
        <f>_xlfn.IFNA(VLOOKUP(CONCATENATE($V$5,$B13,$C13),'SER2'!$A$6:$M$534,13,FALSE),0)</f>
        <v>0</v>
      </c>
      <c r="W13" s="103">
        <f>_xlfn.IFNA(VLOOKUP(CONCATENATE($W$5,$B13,$C13),[3]DAR1!$A$6:$M$500,13,FALSE),0)</f>
        <v>0</v>
      </c>
      <c r="X13" s="103">
        <f>_xlfn.IFNA(VLOOKUP(CONCATENATE($X$5,$B13,$C13),BEV!$A$6:$M$500,13,FALSE),0)</f>
        <v>0</v>
      </c>
      <c r="Y13" s="103">
        <f>_xlfn.IFNA(VLOOKUP(CONCATENATE($Y$5,$B13,$C13),'OG2'!$A$6:$M$500,13,FALSE),0)</f>
        <v>0</v>
      </c>
      <c r="Z13" s="103">
        <f>_xlfn.IFNA(VLOOKUP(CONCATENATE($Z$5,$B13,$C13),'OG2'!$A$6:$M$500,13,FALSE),0)</f>
        <v>0</v>
      </c>
      <c r="AA13" s="103">
        <f>_xlfn.IFNA(VLOOKUP(CONCATENATE($AA$5,$B13,$C13),'LOG1'!$A$6:$M$500,13,FALSE),0)</f>
        <v>0</v>
      </c>
      <c r="AB13" s="103">
        <f>_xlfn.IFNA(VLOOKUP(CONCATENATE($AB$5,$B13,$C13),'DRY2'!$A$6:$M$500,13,FALSE),0)</f>
        <v>0</v>
      </c>
      <c r="AC13" s="103">
        <f>_xlfn.IFNA(VLOOKUP(CONCATENATE($AC$5,$B13,$C13),'DRY2'!$A$6:$M$500,13,FALSE),0)</f>
        <v>0</v>
      </c>
      <c r="AD13" s="103">
        <f>_xlfn.IFNA(VLOOKUP(CONCATENATE($AD$5,$B13,$C13),'CAP2'!$A$6:$M$500,13,FALSE),0)</f>
        <v>0</v>
      </c>
      <c r="AE13" s="103">
        <f>_xlfn.IFNA(VLOOKUP(CONCATENATE($AE$5,$B13,$C13),'ESP2'!$A$6:$M$500,13,FALSE),0)</f>
        <v>0</v>
      </c>
      <c r="AF13" s="103"/>
      <c r="AG13" s="103">
        <f>_xlfn.IFNA(VLOOKUP(CONCATENATE($AG$5,$B13,$C13),MR!$A$6:$M$468,13,FALSE),0)</f>
        <v>0</v>
      </c>
      <c r="AH13" s="103">
        <f>_xlfn.IFNA(VLOOKUP(CONCATENATE($AH$5,$B13,$C13),'OG3'!$A$6:$M$500,13,FALSE),0)</f>
        <v>0</v>
      </c>
      <c r="AI13" s="103">
        <f>_xlfn.IFNA(VLOOKUP(CONCATENATE($AI$5,$B13,$C13),'OG3'!$A$6:$M$500,13,FALSE),0)</f>
        <v>0</v>
      </c>
      <c r="AJ13" s="103">
        <f>_xlfn.IFNA(VLOOKUP(CONCATENATE($AJ$5,$B13,$C13),WEST!$A$6:$M$500,13,FALSE),0)</f>
        <v>0</v>
      </c>
      <c r="AK13" s="103">
        <f>_xlfn.IFNA(VLOOKUP(CONCATENATE($AK$5,$B13,$C13),'SER3'!$A$6:$M$500,13,FALSE),0)</f>
        <v>0</v>
      </c>
      <c r="AL13" s="103">
        <f>_xlfn.IFNA(VLOOKUP(CONCATENATE($AL$5,$B13,$C13),[4]DARD2!$A$6:$M$500,13,FALSE),0)</f>
        <v>0</v>
      </c>
      <c r="AM13" s="103">
        <f>_xlfn.IFNA(VLOOKUP(CONCATENATE($AM$5,$B13,$C13),'MUR2'!$A$6:$M$500,13,FALSE),0)</f>
        <v>0</v>
      </c>
      <c r="AN13" s="103">
        <f>_xlfn.IFNA(VLOOKUP(CONCATENATE($AN$5,$B13,$C13),RAS!$A$7:$M$501,13,FALSE),0)</f>
        <v>0</v>
      </c>
      <c r="AO13" s="103">
        <f>_xlfn.IFNA(VLOOKUP(CONCATENATE($AO$5,$B13,$C13),'ESP3'!$A$6:$M$500,13,FALSE),0)</f>
        <v>6</v>
      </c>
      <c r="AP13" s="103">
        <f>_xlfn.IFNA(VLOOKUP(CONCATENATE($AP$5,$B13,$C13),'ESP3'!$A$6:$M$500,13,FALSE),0)</f>
        <v>0</v>
      </c>
      <c r="AQ13" s="103">
        <f>_xlfn.IFNA(VLOOKUP(CONCATENATE($AQ$5,$B13,$C13),FEST!$A$6:$M$500,13,FALSE),0)</f>
        <v>0</v>
      </c>
      <c r="AR13" s="565">
        <f>_xlfn.IFNA(VLOOKUP(CONCATENATE($AR$5,$B13,$C13),'HOR2'!$A$6:$M$200,13,FALSE),0)</f>
        <v>0</v>
      </c>
      <c r="AS13" s="565">
        <f>_xlfn.IFNA(VLOOKUP(CONCATENATE($AS$5,$B13,$C13),GIDG!$A$6:$M$200,13,FALSE),0)</f>
        <v>0</v>
      </c>
      <c r="AT13" s="565">
        <f>_xlfn.IFNA(VLOOKUP(CONCATENATE($AT$5,$B13,$C13),[7]cap3!$A$6:$M$500,13,FALSE),0)</f>
        <v>0</v>
      </c>
      <c r="AU13" s="566">
        <f>_xlfn.IFNA(VLOOKUP(CONCATENATE($AU$5,$B13,$C13),SC!$A$6:$M$500,13,FALSE),0)</f>
        <v>0</v>
      </c>
      <c r="AV13" s="566">
        <f>_xlfn.IFNA(VLOOKUP(CONCATENATE($AV$5,$B13,$C13),SCSAT!$A$6:$M$528,13,FALSE),0)</f>
        <v>0</v>
      </c>
      <c r="AW13" s="566">
        <f>_xlfn.IFNA(VLOOKUP(CONCATENATE($AW$5,$B13,$C13),SCSUN!$A$6:$M$500,13,FALSE),0)</f>
        <v>0</v>
      </c>
      <c r="AX13" s="486"/>
    </row>
    <row r="14" spans="1:50" x14ac:dyDescent="0.25">
      <c r="A14" s="813"/>
      <c r="B14" s="97" t="s">
        <v>225</v>
      </c>
      <c r="C14" s="104" t="s">
        <v>226</v>
      </c>
      <c r="D14" s="104" t="s">
        <v>227</v>
      </c>
      <c r="E14" s="104" t="s">
        <v>228</v>
      </c>
      <c r="F14" s="105">
        <v>45404</v>
      </c>
      <c r="G14" s="101">
        <v>10</v>
      </c>
      <c r="H14" s="99">
        <f t="shared" si="0"/>
        <v>0</v>
      </c>
      <c r="I14" s="100">
        <f t="shared" si="1"/>
        <v>0</v>
      </c>
      <c r="J14" s="300">
        <f t="shared" si="2"/>
        <v>9</v>
      </c>
      <c r="K14" s="103">
        <f>_xlfn.IFNA(VLOOKUP(CONCATENATE($K$5,$B14,$C14),'ESP1'!$A$6:$M$500,13,FALSE),0)</f>
        <v>0</v>
      </c>
      <c r="L14" s="330">
        <f>_xlfn.IFNA(VLOOKUP(CONCATENATE($L$5,$B14,$C14),CAPE!$A$6:$M$500,13,FALSE),0)</f>
        <v>0</v>
      </c>
      <c r="M14" s="103">
        <f>_xlfn.IFNA(VLOOKUP(CONCATENATE($M$5,$B14,$C14),[1]CAPE!$A$6:$M$500,13,FALSE),0)</f>
        <v>0</v>
      </c>
      <c r="N14" s="103">
        <f>_xlfn.IFNA(VLOOKUP(CONCATENATE($N$5,$B14,$C14),'SER1'!$A$6:$M$500,13,FALSE),0)</f>
        <v>0</v>
      </c>
      <c r="O14" s="103">
        <f>_xlfn.IFNA(VLOOKUP(CONCATENATE($O$5,$B14,$C14),'MUR1'!$A$6:$M$500,13,FALSE),0)</f>
        <v>0</v>
      </c>
      <c r="P14" s="103">
        <f>_xlfn.IFNA(VLOOKUP(CONCATENATE($P$5,$B14,$C14),BAL!$A$6:$M$500,13,FALSE),0)</f>
        <v>0</v>
      </c>
      <c r="Q14" s="103">
        <f>_xlfn.IFNA(VLOOKUP(CONCATENATE($Q$5,$B14,$C14),'OG1'!$A$6:$M$500,13,FALSE),0)</f>
        <v>0</v>
      </c>
      <c r="R14" s="103">
        <f>_xlfn.IFNA(VLOOKUP(CONCATENATE($R$5,$B14,$C14),'OG1'!$A$6:$M$500,13,FALSE),0)</f>
        <v>0</v>
      </c>
      <c r="S14" s="103">
        <f>_xlfn.IFNA(VLOOKUP(CONCATENATE($S$5,$B14,$C14),'DRY1'!$A$6:$M$500,13,FALSE),0)</f>
        <v>0</v>
      </c>
      <c r="T14" s="103">
        <f>_xlfn.IFNA(VLOOKUP(CONCATENATE($T$5,$B14,$C14),'DRY1'!$A$6:$M$500,13,FALSE),0)</f>
        <v>0</v>
      </c>
      <c r="U14" s="330">
        <f>_xlfn.IFNA(VLOOKUP(CONCATENATE($U$5,$B14,$C14),'HOR1'!$A$6:$M$100,13,FALSE),0)</f>
        <v>0</v>
      </c>
      <c r="V14" s="103">
        <f>_xlfn.IFNA(VLOOKUP(CONCATENATE($V$5,$B14,$C14),'SER2'!$A$6:$M$534,13,FALSE),0)</f>
        <v>0</v>
      </c>
      <c r="W14" s="103">
        <f>_xlfn.IFNA(VLOOKUP(CONCATENATE($W$5,$B14,$C14),[3]DAR1!$A$6:$M$500,13,FALSE),0)</f>
        <v>0</v>
      </c>
      <c r="X14" s="103">
        <f>_xlfn.IFNA(VLOOKUP(CONCATENATE($X$5,$B14,$C14),BEV!$A$6:$M$500,13,FALSE),0)</f>
        <v>0</v>
      </c>
      <c r="Y14" s="103">
        <f>_xlfn.IFNA(VLOOKUP(CONCATENATE($Y$5,$B14,$C14),'OG2'!$A$6:$M$500,13,FALSE),0)</f>
        <v>0</v>
      </c>
      <c r="Z14" s="103">
        <f>_xlfn.IFNA(VLOOKUP(CONCATENATE($Z$5,$B14,$C14),'OG2'!$A$6:$M$500,13,FALSE),0)</f>
        <v>0</v>
      </c>
      <c r="AA14" s="103">
        <f>_xlfn.IFNA(VLOOKUP(CONCATENATE($AA$5,$B14,$C14),'LOG1'!$A$6:$M$500,13,FALSE),0)</f>
        <v>0</v>
      </c>
      <c r="AB14" s="103">
        <f>_xlfn.IFNA(VLOOKUP(CONCATENATE($AB$5,$B14,$C14),'DRY2'!$A$6:$M$500,13,FALSE),0)</f>
        <v>0</v>
      </c>
      <c r="AC14" s="103">
        <f>_xlfn.IFNA(VLOOKUP(CONCATENATE($AC$5,$B14,$C14),'DRY2'!$A$6:$M$500,13,FALSE),0)</f>
        <v>0</v>
      </c>
      <c r="AD14" s="103">
        <f>_xlfn.IFNA(VLOOKUP(CONCATENATE($AD$5,$B14,$C14),'CAP2'!$A$6:$M$500,13,FALSE),0)</f>
        <v>0</v>
      </c>
      <c r="AE14" s="103">
        <f>_xlfn.IFNA(VLOOKUP(CONCATENATE($AE$5,$B14,$C14),'ESP2'!$A$6:$M$500,13,FALSE),0)</f>
        <v>0</v>
      </c>
      <c r="AF14" s="103"/>
      <c r="AG14" s="103">
        <f>_xlfn.IFNA(VLOOKUP(CONCATENATE($AG$5,$B14,$C14),MR!$A$6:$M$468,13,FALSE),0)</f>
        <v>0</v>
      </c>
      <c r="AH14" s="103">
        <f>_xlfn.IFNA(VLOOKUP(CONCATENATE($AH$5,$B14,$C14),'OG3'!$A$6:$M$500,13,FALSE),0)</f>
        <v>0</v>
      </c>
      <c r="AI14" s="103">
        <f>_xlfn.IFNA(VLOOKUP(CONCATENATE($AI$5,$B14,$C14),'OG3'!$A$6:$M$500,13,FALSE),0)</f>
        <v>0</v>
      </c>
      <c r="AJ14" s="103">
        <f>_xlfn.IFNA(VLOOKUP(CONCATENATE($AJ$5,$B14,$C14),WEST!$A$6:$M$500,13,FALSE),0)</f>
        <v>0</v>
      </c>
      <c r="AK14" s="103">
        <f>_xlfn.IFNA(VLOOKUP(CONCATENATE($AK$5,$B14,$C14),'SER3'!$A$6:$M$500,13,FALSE),0)</f>
        <v>0</v>
      </c>
      <c r="AL14" s="103">
        <f>_xlfn.IFNA(VLOOKUP(CONCATENATE($AL$5,$B14,$C14),[4]DARD2!$A$6:$M$500,13,FALSE),0)</f>
        <v>0</v>
      </c>
      <c r="AM14" s="103">
        <f>_xlfn.IFNA(VLOOKUP(CONCATENATE($AM$5,$B14,$C14),'MUR2'!$A$6:$M$500,13,FALSE),0)</f>
        <v>0</v>
      </c>
      <c r="AN14" s="103">
        <f>_xlfn.IFNA(VLOOKUP(CONCATENATE($AN$5,$B14,$C14),RAS!$A$7:$M$501,13,FALSE),0)</f>
        <v>0</v>
      </c>
      <c r="AO14" s="103">
        <f>_xlfn.IFNA(VLOOKUP(CONCATENATE($AO$5,$B14,$C14),'ESP3'!$A$6:$M$500,13,FALSE),0)</f>
        <v>0</v>
      </c>
      <c r="AP14" s="103">
        <f>_xlfn.IFNA(VLOOKUP(CONCATENATE($AP$5,$B14,$C14),'ESP3'!$A$6:$M$500,13,FALSE),0)</f>
        <v>0</v>
      </c>
      <c r="AQ14" s="103">
        <f>_xlfn.IFNA(VLOOKUP(CONCATENATE($AQ$5,$B14,$C14),FEST!$A$6:$M$500,13,FALSE),0)</f>
        <v>0</v>
      </c>
      <c r="AR14" s="565">
        <f>_xlfn.IFNA(VLOOKUP(CONCATENATE($AR$5,$B14,$C14),'HOR2'!$A$6:$M$200,13,FALSE),0)</f>
        <v>0</v>
      </c>
      <c r="AS14" s="565">
        <f>_xlfn.IFNA(VLOOKUP(CONCATENATE($AS$5,$B14,$C14),GIDG!$A$6:$M$200,13,FALSE),0)</f>
        <v>0</v>
      </c>
      <c r="AT14" s="565">
        <f>_xlfn.IFNA(VLOOKUP(CONCATENATE($AT$5,$B14,$C14),[7]cap3!$A$6:$M$500,13,FALSE),0)</f>
        <v>0</v>
      </c>
      <c r="AU14" s="566">
        <f>_xlfn.IFNA(VLOOKUP(CONCATENATE($AU$5,$B14,$C14),SC!$A$6:$M$500,13,FALSE),0)</f>
        <v>0</v>
      </c>
      <c r="AV14" s="566">
        <f>_xlfn.IFNA(VLOOKUP(CONCATENATE($AV$5,$B14,$C14),SCSAT!$A$6:$M$528,13,FALSE),0)</f>
        <v>0</v>
      </c>
      <c r="AW14" s="566">
        <f>_xlfn.IFNA(VLOOKUP(CONCATENATE($AW$5,$B14,$C14),SCSUN!$A$6:$M$500,13,FALSE),0)</f>
        <v>0</v>
      </c>
      <c r="AX14" s="486"/>
    </row>
    <row r="15" spans="1:50" x14ac:dyDescent="0.25">
      <c r="A15" s="813"/>
      <c r="B15" s="97" t="s">
        <v>232</v>
      </c>
      <c r="C15" s="104" t="s">
        <v>233</v>
      </c>
      <c r="D15" s="104"/>
      <c r="E15" s="104" t="s">
        <v>196</v>
      </c>
      <c r="F15" s="105">
        <v>45376</v>
      </c>
      <c r="G15" s="101">
        <v>12</v>
      </c>
      <c r="H15" s="99">
        <f t="shared" si="0"/>
        <v>0</v>
      </c>
      <c r="I15" s="100">
        <f t="shared" si="1"/>
        <v>0</v>
      </c>
      <c r="J15" s="300">
        <f t="shared" si="2"/>
        <v>9</v>
      </c>
      <c r="K15" s="103">
        <f>_xlfn.IFNA(VLOOKUP(CONCATENATE($K$5,$B15,$C15),'ESP1'!$A$6:$M$500,13,FALSE),0)</f>
        <v>0</v>
      </c>
      <c r="L15" s="330">
        <f>_xlfn.IFNA(VLOOKUP(CONCATENATE($L$5,$B15,$C15),CAPE!$A$6:$M$500,13,FALSE),0)</f>
        <v>0</v>
      </c>
      <c r="M15" s="103">
        <f>_xlfn.IFNA(VLOOKUP(CONCATENATE($M$5,$B15,$C15),[1]CAPE!$A$6:$M$500,13,FALSE),0)</f>
        <v>0</v>
      </c>
      <c r="N15" s="103">
        <f>_xlfn.IFNA(VLOOKUP(CONCATENATE($N$5,$B15,$C15),'SER1'!$A$6:$M$500,13,FALSE),0)</f>
        <v>0</v>
      </c>
      <c r="O15" s="103">
        <f>_xlfn.IFNA(VLOOKUP(CONCATENATE($O$5,$B15,$C15),'MUR1'!$A$6:$M$500,13,FALSE),0)</f>
        <v>0</v>
      </c>
      <c r="P15" s="103">
        <f>_xlfn.IFNA(VLOOKUP(CONCATENATE($P$5,$B15,$C15),BAL!$A$6:$M$500,13,FALSE),0)</f>
        <v>0</v>
      </c>
      <c r="Q15" s="103">
        <f>_xlfn.IFNA(VLOOKUP(CONCATENATE($Q$5,$B15,$C15),'OG1'!$A$6:$M$500,13,FALSE),0)</f>
        <v>0</v>
      </c>
      <c r="R15" s="103">
        <f>_xlfn.IFNA(VLOOKUP(CONCATENATE($R$5,$B15,$C15),'OG1'!$A$6:$M$500,13,FALSE),0)</f>
        <v>0</v>
      </c>
      <c r="S15" s="103">
        <f>_xlfn.IFNA(VLOOKUP(CONCATENATE($S$5,$B15,$C15),'DRY1'!$A$6:$M$500,13,FALSE),0)</f>
        <v>0</v>
      </c>
      <c r="T15" s="103">
        <f>_xlfn.IFNA(VLOOKUP(CONCATENATE($T$5,$B15,$C15),'DRY1'!$A$6:$M$500,13,FALSE),0)</f>
        <v>0</v>
      </c>
      <c r="U15" s="330">
        <f>_xlfn.IFNA(VLOOKUP(CONCATENATE($U$5,$B15,$C15),'HOR1'!$A$6:$M$100,13,FALSE),0)</f>
        <v>0</v>
      </c>
      <c r="V15" s="103">
        <f>_xlfn.IFNA(VLOOKUP(CONCATENATE($V$5,$B15,$C15),'SER2'!$A$6:$M$534,13,FALSE),0)</f>
        <v>0</v>
      </c>
      <c r="W15" s="103">
        <f>_xlfn.IFNA(VLOOKUP(CONCATENATE($W$5,$B15,$C15),[3]DAR1!$A$6:$M$500,13,FALSE),0)</f>
        <v>0</v>
      </c>
      <c r="X15" s="103">
        <f>_xlfn.IFNA(VLOOKUP(CONCATENATE($X$5,$B15,$C15),BEV!$A$6:$M$500,13,FALSE),0)</f>
        <v>0</v>
      </c>
      <c r="Y15" s="103">
        <f>_xlfn.IFNA(VLOOKUP(CONCATENATE($Y$5,$B15,$C15),'OG2'!$A$6:$M$500,13,FALSE),0)</f>
        <v>0</v>
      </c>
      <c r="Z15" s="103">
        <f>_xlfn.IFNA(VLOOKUP(CONCATENATE($Z$5,$B15,$C15),'OG2'!$A$6:$M$500,13,FALSE),0)</f>
        <v>0</v>
      </c>
      <c r="AA15" s="103">
        <f>_xlfn.IFNA(VLOOKUP(CONCATENATE($AA$5,$B15,$C15),'LOG1'!$A$6:$M$500,13,FALSE),0)</f>
        <v>0</v>
      </c>
      <c r="AB15" s="103">
        <f>_xlfn.IFNA(VLOOKUP(CONCATENATE($AB$5,$B15,$C15),'DRY2'!$A$6:$M$500,13,FALSE),0)</f>
        <v>0</v>
      </c>
      <c r="AC15" s="103">
        <f>_xlfn.IFNA(VLOOKUP(CONCATENATE($AC$5,$B15,$C15),'DRY2'!$A$6:$M$500,13,FALSE),0)</f>
        <v>0</v>
      </c>
      <c r="AD15" s="103">
        <f>_xlfn.IFNA(VLOOKUP(CONCATENATE($AD$5,$B15,$C15),'CAP2'!$A$6:$M$500,13,FALSE),0)</f>
        <v>0</v>
      </c>
      <c r="AE15" s="103">
        <f>_xlfn.IFNA(VLOOKUP(CONCATENATE($AE$5,$B15,$C15),'ESP2'!$A$6:$M$500,13,FALSE),0)</f>
        <v>0</v>
      </c>
      <c r="AF15" s="103"/>
      <c r="AG15" s="103">
        <f>_xlfn.IFNA(VLOOKUP(CONCATENATE($AG$5,$B15,$C15),MR!$A$6:$M$468,13,FALSE),0)</f>
        <v>0</v>
      </c>
      <c r="AH15" s="103">
        <f>_xlfn.IFNA(VLOOKUP(CONCATENATE($AH$5,$B15,$C15),'OG3'!$A$6:$M$500,13,FALSE),0)</f>
        <v>0</v>
      </c>
      <c r="AI15" s="103">
        <f>_xlfn.IFNA(VLOOKUP(CONCATENATE($AI$5,$B15,$C15),'OG3'!$A$6:$M$500,13,FALSE),0)</f>
        <v>0</v>
      </c>
      <c r="AJ15" s="103">
        <f>_xlfn.IFNA(VLOOKUP(CONCATENATE($AJ$5,$B15,$C15),WEST!$A$6:$M$500,13,FALSE),0)</f>
        <v>0</v>
      </c>
      <c r="AK15" s="103">
        <f>_xlfn.IFNA(VLOOKUP(CONCATENATE($AK$5,$B15,$C15),'SER3'!$A$6:$M$500,13,FALSE),0)</f>
        <v>0</v>
      </c>
      <c r="AL15" s="103">
        <f>_xlfn.IFNA(VLOOKUP(CONCATENATE($AL$5,$B15,$C15),[4]DARD2!$A$6:$M$500,13,FALSE),0)</f>
        <v>0</v>
      </c>
      <c r="AM15" s="103">
        <f>_xlfn.IFNA(VLOOKUP(CONCATENATE($AM$5,$B15,$C15),'MUR2'!$A$6:$M$500,13,FALSE),0)</f>
        <v>0</v>
      </c>
      <c r="AN15" s="103">
        <f>_xlfn.IFNA(VLOOKUP(CONCATENATE($AN$5,$B15,$C15),RAS!$A$7:$M$501,13,FALSE),0)</f>
        <v>0</v>
      </c>
      <c r="AO15" s="103">
        <f>_xlfn.IFNA(VLOOKUP(CONCATENATE($AO$5,$B15,$C15),'ESP3'!$A$6:$M$500,13,FALSE),0)</f>
        <v>0</v>
      </c>
      <c r="AP15" s="103">
        <f>_xlfn.IFNA(VLOOKUP(CONCATENATE($AP$5,$B15,$C15),'ESP3'!$A$6:$M$500,13,FALSE),0)</f>
        <v>0</v>
      </c>
      <c r="AQ15" s="103">
        <f>_xlfn.IFNA(VLOOKUP(CONCATENATE($AQ$5,$B15,$C15),FEST!$A$6:$M$500,13,FALSE),0)</f>
        <v>0</v>
      </c>
      <c r="AR15" s="565">
        <f>_xlfn.IFNA(VLOOKUP(CONCATENATE($AR$5,$B15,$C15),'HOR2'!$A$6:$M$200,13,FALSE),0)</f>
        <v>0</v>
      </c>
      <c r="AS15" s="565">
        <f>_xlfn.IFNA(VLOOKUP(CONCATENATE($AS$5,$B15,$C15),GIDG!$A$6:$M$200,13,FALSE),0)</f>
        <v>0</v>
      </c>
      <c r="AT15" s="565">
        <f>_xlfn.IFNA(VLOOKUP(CONCATENATE($AT$5,$B15,$C15),[7]cap3!$A$6:$M$500,13,FALSE),0)</f>
        <v>0</v>
      </c>
      <c r="AU15" s="566">
        <f>_xlfn.IFNA(VLOOKUP(CONCATENATE($AU$5,$B15,$C15),SC!$A$6:$M$500,13,FALSE),0)</f>
        <v>0</v>
      </c>
      <c r="AV15" s="566">
        <f>_xlfn.IFNA(VLOOKUP(CONCATENATE($AV$5,$B15,$C15),SCSAT!$A$6:$M$528,13,FALSE),0)</f>
        <v>0</v>
      </c>
      <c r="AW15" s="566">
        <f>_xlfn.IFNA(VLOOKUP(CONCATENATE($AW$5,$B15,$C15),SCSUN!$A$6:$M$500,13,FALSE),0)</f>
        <v>0</v>
      </c>
      <c r="AX15" s="486"/>
    </row>
    <row r="16" spans="1:50" x14ac:dyDescent="0.25">
      <c r="A16" s="813"/>
      <c r="B16" s="97" t="s">
        <v>232</v>
      </c>
      <c r="C16" s="104" t="s">
        <v>605</v>
      </c>
      <c r="D16" s="104"/>
      <c r="E16" s="104" t="s">
        <v>196</v>
      </c>
      <c r="F16" s="105">
        <v>45376</v>
      </c>
      <c r="G16" s="101">
        <v>12</v>
      </c>
      <c r="H16" s="99">
        <f t="shared" si="0"/>
        <v>0</v>
      </c>
      <c r="I16" s="100">
        <f t="shared" si="1"/>
        <v>0</v>
      </c>
      <c r="J16" s="300">
        <f t="shared" si="2"/>
        <v>9</v>
      </c>
      <c r="K16" s="103">
        <f>_xlfn.IFNA(VLOOKUP(CONCATENATE($K$5,$B16,$C16),'ESP1'!$A$6:$M$500,13,FALSE),0)</f>
        <v>0</v>
      </c>
      <c r="L16" s="330">
        <f>_xlfn.IFNA(VLOOKUP(CONCATENATE($L$5,$B16,$C16),CAPE!$A$6:$M$500,13,FALSE),0)</f>
        <v>0</v>
      </c>
      <c r="M16" s="103">
        <f>_xlfn.IFNA(VLOOKUP(CONCATENATE($M$5,$B16,$C16),[1]CAPE!$A$6:$M$500,13,FALSE),0)</f>
        <v>0</v>
      </c>
      <c r="N16" s="103">
        <f>_xlfn.IFNA(VLOOKUP(CONCATENATE($N$5,$B16,$C16),'SER1'!$A$6:$M$500,13,FALSE),0)</f>
        <v>0</v>
      </c>
      <c r="O16" s="103">
        <f>_xlfn.IFNA(VLOOKUP(CONCATENATE($O$5,$B16,$C16),'MUR1'!$A$6:$M$500,13,FALSE),0)</f>
        <v>0</v>
      </c>
      <c r="P16" s="103">
        <f>_xlfn.IFNA(VLOOKUP(CONCATENATE($P$5,$B16,$C16),BAL!$A$6:$M$500,13,FALSE),0)</f>
        <v>0</v>
      </c>
      <c r="Q16" s="103">
        <f>_xlfn.IFNA(VLOOKUP(CONCATENATE($Q$5,$B16,$C16),'OG1'!$A$6:$M$500,13,FALSE),0)</f>
        <v>0</v>
      </c>
      <c r="R16" s="103">
        <f>_xlfn.IFNA(VLOOKUP(CONCATENATE($R$5,$B16,$C16),'OG1'!$A$6:$M$500,13,FALSE),0)</f>
        <v>0</v>
      </c>
      <c r="S16" s="103">
        <f>_xlfn.IFNA(VLOOKUP(CONCATENATE($S$5,$B16,$C16),'DRY1'!$A$6:$M$500,13,FALSE),0)</f>
        <v>0</v>
      </c>
      <c r="T16" s="103">
        <f>_xlfn.IFNA(VLOOKUP(CONCATENATE($T$5,$B16,$C16),'DRY1'!$A$6:$M$500,13,FALSE),0)</f>
        <v>0</v>
      </c>
      <c r="U16" s="330">
        <f>_xlfn.IFNA(VLOOKUP(CONCATENATE($U$5,$B16,$C16),'HOR1'!$A$6:$M$100,13,FALSE),0)</f>
        <v>0</v>
      </c>
      <c r="V16" s="103">
        <f>_xlfn.IFNA(VLOOKUP(CONCATENATE($V$5,$B16,$C16),'SER2'!$A$6:$M$534,13,FALSE),0)</f>
        <v>0</v>
      </c>
      <c r="W16" s="103">
        <f>_xlfn.IFNA(VLOOKUP(CONCATENATE($W$5,$B16,$C16),[3]DAR1!$A$6:$M$500,13,FALSE),0)</f>
        <v>0</v>
      </c>
      <c r="X16" s="103">
        <f>_xlfn.IFNA(VLOOKUP(CONCATENATE($X$5,$B16,$C16),BEV!$A$6:$M$500,13,FALSE),0)</f>
        <v>0</v>
      </c>
      <c r="Y16" s="103">
        <f>_xlfn.IFNA(VLOOKUP(CONCATENATE($Y$5,$B16,$C16),'OG2'!$A$6:$M$500,13,FALSE),0)</f>
        <v>0</v>
      </c>
      <c r="Z16" s="103">
        <f>_xlfn.IFNA(VLOOKUP(CONCATENATE($Z$5,$B16,$C16),'OG2'!$A$6:$M$500,13,FALSE),0)</f>
        <v>0</v>
      </c>
      <c r="AA16" s="103">
        <f>_xlfn.IFNA(VLOOKUP(CONCATENATE($AA$5,$B16,$C16),'LOG1'!$A$6:$M$500,13,FALSE),0)</f>
        <v>0</v>
      </c>
      <c r="AB16" s="103">
        <f>_xlfn.IFNA(VLOOKUP(CONCATENATE($AB$5,$B16,$C16),'DRY2'!$A$6:$M$500,13,FALSE),0)</f>
        <v>0</v>
      </c>
      <c r="AC16" s="103">
        <f>_xlfn.IFNA(VLOOKUP(CONCATENATE($AC$5,$B16,$C16),'DRY2'!$A$6:$M$500,13,FALSE),0)</f>
        <v>0</v>
      </c>
      <c r="AD16" s="103">
        <f>_xlfn.IFNA(VLOOKUP(CONCATENATE($AD$5,$B16,$C16),'CAP2'!$A$6:$M$500,13,FALSE),0)</f>
        <v>0</v>
      </c>
      <c r="AE16" s="103">
        <f>_xlfn.IFNA(VLOOKUP(CONCATENATE($AE$5,$B16,$C16),'ESP2'!$A$6:$M$500,13,FALSE),0)</f>
        <v>0</v>
      </c>
      <c r="AF16" s="103"/>
      <c r="AG16" s="103">
        <f>_xlfn.IFNA(VLOOKUP(CONCATENATE($AG$5,$B16,$C16),MR!$A$6:$M$468,13,FALSE),0)</f>
        <v>0</v>
      </c>
      <c r="AH16" s="103">
        <f>_xlfn.IFNA(VLOOKUP(CONCATENATE($AH$5,$B16,$C16),'OG3'!$A$6:$M$500,13,FALSE),0)</f>
        <v>0</v>
      </c>
      <c r="AI16" s="103">
        <f>_xlfn.IFNA(VLOOKUP(CONCATENATE($AI$5,$B16,$C16),'OG3'!$A$6:$M$500,13,FALSE),0)</f>
        <v>0</v>
      </c>
      <c r="AJ16" s="103">
        <f>_xlfn.IFNA(VLOOKUP(CONCATENATE($AJ$5,$B16,$C16),WEST!$A$6:$M$500,13,FALSE),0)</f>
        <v>0</v>
      </c>
      <c r="AK16" s="103">
        <f>_xlfn.IFNA(VLOOKUP(CONCATENATE($AK$5,$B16,$C16),'SER3'!$A$6:$M$500,13,FALSE),0)</f>
        <v>0</v>
      </c>
      <c r="AL16" s="103">
        <f>_xlfn.IFNA(VLOOKUP(CONCATENATE($AL$5,$B16,$C16),[4]DARD2!$A$6:$M$500,13,FALSE),0)</f>
        <v>0</v>
      </c>
      <c r="AM16" s="103">
        <f>_xlfn.IFNA(VLOOKUP(CONCATENATE($AM$5,$B16,$C16),'MUR2'!$A$6:$M$500,13,FALSE),0)</f>
        <v>0</v>
      </c>
      <c r="AN16" s="103">
        <f>_xlfn.IFNA(VLOOKUP(CONCATENATE($AN$5,$B16,$C16),RAS!$A$7:$M$501,13,FALSE),0)</f>
        <v>0</v>
      </c>
      <c r="AO16" s="103">
        <f>_xlfn.IFNA(VLOOKUP(CONCATENATE($AO$5,$B16,$C16),'ESP3'!$A$6:$M$500,13,FALSE),0)</f>
        <v>0</v>
      </c>
      <c r="AP16" s="103">
        <f>_xlfn.IFNA(VLOOKUP(CONCATENATE($AP$5,$B16,$C16),'ESP3'!$A$6:$M$500,13,FALSE),0)</f>
        <v>0</v>
      </c>
      <c r="AQ16" s="103">
        <f>_xlfn.IFNA(VLOOKUP(CONCATENATE($AQ$5,$B16,$C16),FEST!$A$6:$M$500,13,FALSE),0)</f>
        <v>0</v>
      </c>
      <c r="AR16" s="565">
        <f>_xlfn.IFNA(VLOOKUP(CONCATENATE($AR$5,$B16,$C16),'HOR2'!$A$6:$M$200,13,FALSE),0)</f>
        <v>0</v>
      </c>
      <c r="AS16" s="565">
        <f>_xlfn.IFNA(VLOOKUP(CONCATENATE($AS$5,$B16,$C16),GIDG!$A$6:$M$200,13,FALSE),0)</f>
        <v>0</v>
      </c>
      <c r="AT16" s="565">
        <f>_xlfn.IFNA(VLOOKUP(CONCATENATE($AT$5,$B16,$C16),[7]cap3!$A$6:$M$500,13,FALSE),0)</f>
        <v>0</v>
      </c>
      <c r="AU16" s="566">
        <f>_xlfn.IFNA(VLOOKUP(CONCATENATE($AU$5,$B16,$C16),SC!$A$6:$M$500,13,FALSE),0)</f>
        <v>0</v>
      </c>
      <c r="AV16" s="566">
        <f>_xlfn.IFNA(VLOOKUP(CONCATENATE($AV$5,$B16,$C16),SCSAT!$A$6:$M$528,13,FALSE),0)</f>
        <v>0</v>
      </c>
      <c r="AW16" s="566">
        <f>_xlfn.IFNA(VLOOKUP(CONCATENATE($AW$5,$B16,$C16),SCSUN!$A$6:$M$500,13,FALSE),0)</f>
        <v>0</v>
      </c>
      <c r="AX16" s="486"/>
    </row>
    <row r="17" spans="1:50" x14ac:dyDescent="0.25">
      <c r="A17" s="813"/>
      <c r="B17" s="97" t="s">
        <v>599</v>
      </c>
      <c r="C17" s="104" t="s">
        <v>607</v>
      </c>
      <c r="D17" s="104"/>
      <c r="E17" s="104" t="s">
        <v>133</v>
      </c>
      <c r="F17" s="105">
        <v>45380</v>
      </c>
      <c r="G17" s="101">
        <v>11</v>
      </c>
      <c r="H17" s="99">
        <f t="shared" si="0"/>
        <v>0</v>
      </c>
      <c r="I17" s="100">
        <f t="shared" si="1"/>
        <v>0</v>
      </c>
      <c r="J17" s="300">
        <f t="shared" si="2"/>
        <v>9</v>
      </c>
      <c r="K17" s="103">
        <f>_xlfn.IFNA(VLOOKUP(CONCATENATE($K$5,$B17,$C17),'ESP1'!$A$6:$M$500,13,FALSE),0)</f>
        <v>0</v>
      </c>
      <c r="L17" s="330">
        <f>_xlfn.IFNA(VLOOKUP(CONCATENATE($L$5,$B17,$C17),CAPE!$A$6:$M$500,13,FALSE),0)</f>
        <v>0</v>
      </c>
      <c r="M17" s="103">
        <f>_xlfn.IFNA(VLOOKUP(CONCATENATE($M$5,$B17,$C17),[1]CAPE!$A$6:$M$500,13,FALSE),0)</f>
        <v>0</v>
      </c>
      <c r="N17" s="103">
        <f>_xlfn.IFNA(VLOOKUP(CONCATENATE($N$5,$B17,$C17),'SER1'!$A$6:$M$500,13,FALSE),0)</f>
        <v>0</v>
      </c>
      <c r="O17" s="103">
        <f>_xlfn.IFNA(VLOOKUP(CONCATENATE($O$5,$B17,$C17),'MUR1'!$A$6:$M$500,13,FALSE),0)</f>
        <v>0</v>
      </c>
      <c r="P17" s="103">
        <f>_xlfn.IFNA(VLOOKUP(CONCATENATE($P$5,$B17,$C17),BAL!$A$6:$M$500,13,FALSE),0)</f>
        <v>0</v>
      </c>
      <c r="Q17" s="103">
        <f>_xlfn.IFNA(VLOOKUP(CONCATENATE($Q$5,$B17,$C17),'OG1'!$A$6:$M$500,13,FALSE),0)</f>
        <v>0</v>
      </c>
      <c r="R17" s="103">
        <f>_xlfn.IFNA(VLOOKUP(CONCATENATE($R$5,$B17,$C17),'OG1'!$A$6:$M$500,13,FALSE),0)</f>
        <v>0</v>
      </c>
      <c r="S17" s="103">
        <f>_xlfn.IFNA(VLOOKUP(CONCATENATE($S$5,$B17,$C17),'DRY1'!$A$6:$M$500,13,FALSE),0)</f>
        <v>0</v>
      </c>
      <c r="T17" s="103">
        <f>_xlfn.IFNA(VLOOKUP(CONCATENATE($T$5,$B17,$C17),'DRY1'!$A$6:$M$500,13,FALSE),0)</f>
        <v>0</v>
      </c>
      <c r="U17" s="330">
        <f>_xlfn.IFNA(VLOOKUP(CONCATENATE($U$5,$B17,$C17),'HOR1'!$A$6:$M$100,13,FALSE),0)</f>
        <v>0</v>
      </c>
      <c r="V17" s="103">
        <f>_xlfn.IFNA(VLOOKUP(CONCATENATE($V$5,$B17,$C17),'SER2'!$A$6:$M$534,13,FALSE),0)</f>
        <v>0</v>
      </c>
      <c r="W17" s="103">
        <f>_xlfn.IFNA(VLOOKUP(CONCATENATE($W$5,$B17,$C17),[3]DAR1!$A$6:$M$500,13,FALSE),0)</f>
        <v>0</v>
      </c>
      <c r="X17" s="103">
        <f>_xlfn.IFNA(VLOOKUP(CONCATENATE($X$5,$B17,$C17),BEV!$A$6:$M$500,13,FALSE),0)</f>
        <v>0</v>
      </c>
      <c r="Y17" s="103">
        <f>_xlfn.IFNA(VLOOKUP(CONCATENATE($Y$5,$B17,$C17),'OG2'!$A$6:$M$500,13,FALSE),0)</f>
        <v>0</v>
      </c>
      <c r="Z17" s="103">
        <f>_xlfn.IFNA(VLOOKUP(CONCATENATE($Z$5,$B17,$C17),'OG2'!$A$6:$M$500,13,FALSE),0)</f>
        <v>0</v>
      </c>
      <c r="AA17" s="103">
        <f>_xlfn.IFNA(VLOOKUP(CONCATENATE($AA$5,$B17,$C17),'LOG1'!$A$6:$M$500,13,FALSE),0)</f>
        <v>0</v>
      </c>
      <c r="AB17" s="103">
        <f>_xlfn.IFNA(VLOOKUP(CONCATENATE($AB$5,$B17,$C17),'DRY2'!$A$6:$M$500,13,FALSE),0)</f>
        <v>0</v>
      </c>
      <c r="AC17" s="103">
        <f>_xlfn.IFNA(VLOOKUP(CONCATENATE($AC$5,$B17,$C17),'DRY2'!$A$6:$M$500,13,FALSE),0)</f>
        <v>0</v>
      </c>
      <c r="AD17" s="103">
        <f>_xlfn.IFNA(VLOOKUP(CONCATENATE($AD$5,$B17,$C17),'CAP2'!$A$6:$M$500,13,FALSE),0)</f>
        <v>0</v>
      </c>
      <c r="AE17" s="103">
        <f>_xlfn.IFNA(VLOOKUP(CONCATENATE($AE$5,$B17,$C17),'ESP2'!$A$6:$M$500,13,FALSE),0)</f>
        <v>0</v>
      </c>
      <c r="AF17" s="103"/>
      <c r="AG17" s="103">
        <f>_xlfn.IFNA(VLOOKUP(CONCATENATE($AG$5,$B17,$C17),MR!$A$6:$M$468,13,FALSE),0)</f>
        <v>0</v>
      </c>
      <c r="AH17" s="103">
        <f>_xlfn.IFNA(VLOOKUP(CONCATENATE($AH$5,$B17,$C17),'OG3'!$A$6:$M$500,13,FALSE),0)</f>
        <v>0</v>
      </c>
      <c r="AI17" s="103">
        <f>_xlfn.IFNA(VLOOKUP(CONCATENATE($AI$5,$B17,$C17),'OG3'!$A$6:$M$500,13,FALSE),0)</f>
        <v>0</v>
      </c>
      <c r="AJ17" s="103">
        <f>_xlfn.IFNA(VLOOKUP(CONCATENATE($AJ$5,$B17,$C17),WEST!$A$6:$M$500,13,FALSE),0)</f>
        <v>0</v>
      </c>
      <c r="AK17" s="103">
        <f>_xlfn.IFNA(VLOOKUP(CONCATENATE($AK$5,$B17,$C17),'SER3'!$A$6:$M$500,13,FALSE),0)</f>
        <v>0</v>
      </c>
      <c r="AL17" s="103">
        <f>_xlfn.IFNA(VLOOKUP(CONCATENATE($AL$5,$B17,$C17),[4]DARD2!$A$6:$M$500,13,FALSE),0)</f>
        <v>0</v>
      </c>
      <c r="AM17" s="103">
        <f>_xlfn.IFNA(VLOOKUP(CONCATENATE($AM$5,$B17,$C17),'MUR2'!$A$6:$M$500,13,FALSE),0)</f>
        <v>0</v>
      </c>
      <c r="AN17" s="103">
        <f>_xlfn.IFNA(VLOOKUP(CONCATENATE($AN$5,$B17,$C17),RAS!$A$7:$M$501,13,FALSE),0)</f>
        <v>0</v>
      </c>
      <c r="AO17" s="103">
        <f>_xlfn.IFNA(VLOOKUP(CONCATENATE($AO$5,$B17,$C17),'ESP3'!$A$6:$M$500,13,FALSE),0)</f>
        <v>0</v>
      </c>
      <c r="AP17" s="103">
        <f>_xlfn.IFNA(VLOOKUP(CONCATENATE($AP$5,$B17,$C17),'ESP3'!$A$6:$M$500,13,FALSE),0)</f>
        <v>0</v>
      </c>
      <c r="AQ17" s="103">
        <f>_xlfn.IFNA(VLOOKUP(CONCATENATE($AQ$5,$B17,$C17),FEST!$A$6:$M$500,13,FALSE),0)</f>
        <v>0</v>
      </c>
      <c r="AR17" s="565">
        <f>_xlfn.IFNA(VLOOKUP(CONCATENATE($AR$5,$B17,$C17),'HOR2'!$A$6:$M$200,13,FALSE),0)</f>
        <v>0</v>
      </c>
      <c r="AS17" s="565">
        <f>_xlfn.IFNA(VLOOKUP(CONCATENATE($AS$5,$B17,$C17),GIDG!$A$6:$M$200,13,FALSE),0)</f>
        <v>0</v>
      </c>
      <c r="AT17" s="565">
        <f>_xlfn.IFNA(VLOOKUP(CONCATENATE($AT$5,$B17,$C17),[7]cap3!$A$6:$M$500,13,FALSE),0)</f>
        <v>0</v>
      </c>
      <c r="AU17" s="566">
        <f>_xlfn.IFNA(VLOOKUP(CONCATENATE($AU$5,$B17,$C17),SC!$A$6:$M$500,13,FALSE),0)</f>
        <v>0</v>
      </c>
      <c r="AV17" s="566">
        <f>_xlfn.IFNA(VLOOKUP(CONCATENATE($AV$5,$B17,$C17),SCSAT!$A$6:$M$528,13,FALSE),0)</f>
        <v>0</v>
      </c>
      <c r="AW17" s="566">
        <f>_xlfn.IFNA(VLOOKUP(CONCATENATE($AW$5,$B17,$C17),SCSUN!$A$6:$M$500,13,FALSE),0)</f>
        <v>0</v>
      </c>
      <c r="AX17" s="486"/>
    </row>
    <row r="18" spans="1:50" x14ac:dyDescent="0.25">
      <c r="A18" s="813"/>
      <c r="B18" s="97" t="s">
        <v>237</v>
      </c>
      <c r="C18" s="104" t="s">
        <v>238</v>
      </c>
      <c r="D18" s="104"/>
      <c r="E18" s="104" t="s">
        <v>184</v>
      </c>
      <c r="F18" s="105">
        <v>45389</v>
      </c>
      <c r="G18" s="101">
        <v>12</v>
      </c>
      <c r="H18" s="99">
        <f t="shared" si="0"/>
        <v>0</v>
      </c>
      <c r="I18" s="100">
        <f t="shared" si="1"/>
        <v>0</v>
      </c>
      <c r="J18" s="300">
        <f t="shared" si="2"/>
        <v>9</v>
      </c>
      <c r="K18" s="103">
        <f>_xlfn.IFNA(VLOOKUP(CONCATENATE($K$5,$B18,$C18),'ESP1'!$A$6:$M$500,13,FALSE),0)</f>
        <v>0</v>
      </c>
      <c r="L18" s="330">
        <f>_xlfn.IFNA(VLOOKUP(CONCATENATE($L$5,$B18,$C18),CAPE!$A$6:$M$500,13,FALSE),0)</f>
        <v>0</v>
      </c>
      <c r="M18" s="103">
        <f>_xlfn.IFNA(VLOOKUP(CONCATENATE($M$5,$B18,$C18),[1]CAPE!$A$6:$M$500,13,FALSE),0)</f>
        <v>0</v>
      </c>
      <c r="N18" s="103">
        <f>_xlfn.IFNA(VLOOKUP(CONCATENATE($N$5,$B18,$C18),'SER1'!$A$6:$M$500,13,FALSE),0)</f>
        <v>0</v>
      </c>
      <c r="O18" s="103">
        <f>_xlfn.IFNA(VLOOKUP(CONCATENATE($O$5,$B18,$C18),'MUR1'!$A$6:$M$500,13,FALSE),0)</f>
        <v>0</v>
      </c>
      <c r="P18" s="103">
        <f>_xlfn.IFNA(VLOOKUP(CONCATENATE($P$5,$B18,$C18),BAL!$A$6:$M$500,13,FALSE),0)</f>
        <v>0</v>
      </c>
      <c r="Q18" s="103">
        <f>_xlfn.IFNA(VLOOKUP(CONCATENATE($Q$5,$B18,$C18),'OG1'!$A$6:$M$500,13,FALSE),0)</f>
        <v>0</v>
      </c>
      <c r="R18" s="103">
        <f>_xlfn.IFNA(VLOOKUP(CONCATENATE($R$5,$B18,$C18),'OG1'!$A$6:$M$500,13,FALSE),0)</f>
        <v>0</v>
      </c>
      <c r="S18" s="103">
        <f>_xlfn.IFNA(VLOOKUP(CONCATENATE($S$5,$B18,$C18),'DRY1'!$A$6:$M$500,13,FALSE),0)</f>
        <v>0</v>
      </c>
      <c r="T18" s="103">
        <f>_xlfn.IFNA(VLOOKUP(CONCATENATE($T$5,$B18,$C18),'DRY1'!$A$6:$M$500,13,FALSE),0)</f>
        <v>0</v>
      </c>
      <c r="U18" s="330">
        <f>_xlfn.IFNA(VLOOKUP(CONCATENATE($U$5,$B18,$C18),'HOR1'!$A$6:$M$100,13,FALSE),0)</f>
        <v>0</v>
      </c>
      <c r="V18" s="103">
        <f>_xlfn.IFNA(VLOOKUP(CONCATENATE($V$5,$B18,$C18),'SER2'!$A$6:$M$534,13,FALSE),0)</f>
        <v>0</v>
      </c>
      <c r="W18" s="103">
        <f>_xlfn.IFNA(VLOOKUP(CONCATENATE($W$5,$B18,$C18),[3]DAR1!$A$6:$M$500,13,FALSE),0)</f>
        <v>0</v>
      </c>
      <c r="X18" s="103">
        <f>_xlfn.IFNA(VLOOKUP(CONCATENATE($X$5,$B18,$C18),BEV!$A$6:$M$500,13,FALSE),0)</f>
        <v>0</v>
      </c>
      <c r="Y18" s="103">
        <f>_xlfn.IFNA(VLOOKUP(CONCATENATE($Y$5,$B18,$C18),'OG2'!$A$6:$M$500,13,FALSE),0)</f>
        <v>0</v>
      </c>
      <c r="Z18" s="103">
        <f>_xlfn.IFNA(VLOOKUP(CONCATENATE($Z$5,$B18,$C18),'OG2'!$A$6:$M$500,13,FALSE),0)</f>
        <v>0</v>
      </c>
      <c r="AA18" s="103">
        <f>_xlfn.IFNA(VLOOKUP(CONCATENATE($AA$5,$B18,$C18),'LOG1'!$A$6:$M$500,13,FALSE),0)</f>
        <v>0</v>
      </c>
      <c r="AB18" s="103">
        <f>_xlfn.IFNA(VLOOKUP(CONCATENATE($AB$5,$B18,$C18),'DRY2'!$A$6:$M$500,13,FALSE),0)</f>
        <v>0</v>
      </c>
      <c r="AC18" s="103">
        <f>_xlfn.IFNA(VLOOKUP(CONCATENATE($AC$5,$B18,$C18),'DRY2'!$A$6:$M$500,13,FALSE),0)</f>
        <v>0</v>
      </c>
      <c r="AD18" s="103">
        <f>_xlfn.IFNA(VLOOKUP(CONCATENATE($AD$5,$B18,$C18),'CAP2'!$A$6:$M$500,13,FALSE),0)</f>
        <v>0</v>
      </c>
      <c r="AE18" s="103">
        <f>_xlfn.IFNA(VLOOKUP(CONCATENATE($AE$5,$B18,$C18),'ESP2'!$A$6:$M$500,13,FALSE),0)</f>
        <v>0</v>
      </c>
      <c r="AF18" s="103"/>
      <c r="AG18" s="103">
        <f>_xlfn.IFNA(VLOOKUP(CONCATENATE($AG$5,$B18,$C18),MR!$A$6:$M$468,13,FALSE),0)</f>
        <v>0</v>
      </c>
      <c r="AH18" s="103">
        <f>_xlfn.IFNA(VLOOKUP(CONCATENATE($AH$5,$B18,$C18),'OG3'!$A$6:$M$500,13,FALSE),0)</f>
        <v>0</v>
      </c>
      <c r="AI18" s="103">
        <f>_xlfn.IFNA(VLOOKUP(CONCATENATE($AI$5,$B18,$C18),'OG3'!$A$6:$M$500,13,FALSE),0)</f>
        <v>0</v>
      </c>
      <c r="AJ18" s="103">
        <f>_xlfn.IFNA(VLOOKUP(CONCATENATE($AJ$5,$B18,$C18),WEST!$A$6:$M$500,13,FALSE),0)</f>
        <v>0</v>
      </c>
      <c r="AK18" s="103">
        <f>_xlfn.IFNA(VLOOKUP(CONCATENATE($AK$5,$B18,$C18),'SER3'!$A$6:$M$500,13,FALSE),0)</f>
        <v>0</v>
      </c>
      <c r="AL18" s="103">
        <f>_xlfn.IFNA(VLOOKUP(CONCATENATE($AL$5,$B18,$C18),[4]DARD2!$A$6:$M$500,13,FALSE),0)</f>
        <v>0</v>
      </c>
      <c r="AM18" s="103">
        <f>_xlfn.IFNA(VLOOKUP(CONCATENATE($AM$5,$B18,$C18),'MUR2'!$A$6:$M$500,13,FALSE),0)</f>
        <v>0</v>
      </c>
      <c r="AN18" s="103">
        <f>_xlfn.IFNA(VLOOKUP(CONCATENATE($AN$5,$B18,$C18),RAS!$A$7:$M$501,13,FALSE),0)</f>
        <v>0</v>
      </c>
      <c r="AO18" s="103">
        <f>_xlfn.IFNA(VLOOKUP(CONCATENATE($AO$5,$B18,$C18),'ESP3'!$A$6:$M$500,13,FALSE),0)</f>
        <v>0</v>
      </c>
      <c r="AP18" s="103">
        <f>_xlfn.IFNA(VLOOKUP(CONCATENATE($AP$5,$B18,$C18),'ESP3'!$A$6:$M$500,13,FALSE),0)</f>
        <v>0</v>
      </c>
      <c r="AQ18" s="103">
        <f>_xlfn.IFNA(VLOOKUP(CONCATENATE($AQ$5,$B18,$C18),FEST!$A$6:$M$500,13,FALSE),0)</f>
        <v>0</v>
      </c>
      <c r="AR18" s="565">
        <f>_xlfn.IFNA(VLOOKUP(CONCATENATE($AR$5,$B18,$C18),'HOR2'!$A$6:$M$200,13,FALSE),0)</f>
        <v>0</v>
      </c>
      <c r="AS18" s="565">
        <f>_xlfn.IFNA(VLOOKUP(CONCATENATE($AS$5,$B18,$C18),GIDG!$A$6:$M$200,13,FALSE),0)</f>
        <v>0</v>
      </c>
      <c r="AT18" s="565">
        <f>_xlfn.IFNA(VLOOKUP(CONCATENATE($AT$5,$B18,$C18),[7]cap3!$A$6:$M$500,13,FALSE),0)</f>
        <v>0</v>
      </c>
      <c r="AU18" s="566">
        <f>_xlfn.IFNA(VLOOKUP(CONCATENATE($AU$5,$B18,$C18),SC!$A$6:$M$500,13,FALSE),0)</f>
        <v>0</v>
      </c>
      <c r="AV18" s="566">
        <f>_xlfn.IFNA(VLOOKUP(CONCATENATE($AV$5,$B18,$C18),SCSAT!$A$6:$M$528,13,FALSE),0)</f>
        <v>0</v>
      </c>
      <c r="AW18" s="566">
        <f>_xlfn.IFNA(VLOOKUP(CONCATENATE($AW$5,$B18,$C18),SCSUN!$A$6:$M$500,13,FALSE),0)</f>
        <v>0</v>
      </c>
      <c r="AX18" s="486"/>
    </row>
    <row r="19" spans="1:50" x14ac:dyDescent="0.25">
      <c r="A19" s="813"/>
      <c r="B19" s="97" t="s">
        <v>239</v>
      </c>
      <c r="C19" s="104" t="s">
        <v>240</v>
      </c>
      <c r="D19" s="104"/>
      <c r="E19" s="104" t="s">
        <v>96</v>
      </c>
      <c r="F19" s="105">
        <v>45399</v>
      </c>
      <c r="G19" s="101">
        <v>12</v>
      </c>
      <c r="H19" s="99">
        <f t="shared" si="0"/>
        <v>0</v>
      </c>
      <c r="I19" s="100">
        <f t="shared" si="1"/>
        <v>0</v>
      </c>
      <c r="J19" s="300">
        <f t="shared" si="2"/>
        <v>9</v>
      </c>
      <c r="K19" s="103">
        <f>_xlfn.IFNA(VLOOKUP(CONCATENATE($K$5,$B19,$C19),'ESP1'!$A$6:$M$500,13,FALSE),0)</f>
        <v>0</v>
      </c>
      <c r="L19" s="330">
        <f>_xlfn.IFNA(VLOOKUP(CONCATENATE($L$5,$B19,$C19),CAPE!$A$6:$M$500,13,FALSE),0)</f>
        <v>0</v>
      </c>
      <c r="M19" s="103">
        <f>_xlfn.IFNA(VLOOKUP(CONCATENATE($M$5,$B19,$C19),[1]CAPE!$A$6:$M$500,13,FALSE),0)</f>
        <v>0</v>
      </c>
      <c r="N19" s="103">
        <f>_xlfn.IFNA(VLOOKUP(CONCATENATE($N$5,$B19,$C19),'SER1'!$A$6:$M$500,13,FALSE),0)</f>
        <v>0</v>
      </c>
      <c r="O19" s="103">
        <f>_xlfn.IFNA(VLOOKUP(CONCATENATE($O$5,$B19,$C19),'MUR1'!$A$6:$M$500,13,FALSE),0)</f>
        <v>0</v>
      </c>
      <c r="P19" s="103">
        <f>_xlfn.IFNA(VLOOKUP(CONCATENATE($P$5,$B19,$C19),BAL!$A$6:$M$500,13,FALSE),0)</f>
        <v>0</v>
      </c>
      <c r="Q19" s="103">
        <f>_xlfn.IFNA(VLOOKUP(CONCATENATE($Q$5,$B19,$C19),'OG1'!$A$6:$M$500,13,FALSE),0)</f>
        <v>0</v>
      </c>
      <c r="R19" s="103">
        <f>_xlfn.IFNA(VLOOKUP(CONCATENATE($R$5,$B19,$C19),'OG1'!$A$6:$M$500,13,FALSE),0)</f>
        <v>0</v>
      </c>
      <c r="S19" s="103">
        <f>_xlfn.IFNA(VLOOKUP(CONCATENATE($S$5,$B19,$C19),'DRY1'!$A$6:$M$500,13,FALSE),0)</f>
        <v>0</v>
      </c>
      <c r="T19" s="103">
        <f>_xlfn.IFNA(VLOOKUP(CONCATENATE($T$5,$B19,$C19),'DRY1'!$A$6:$M$500,13,FALSE),0)</f>
        <v>0</v>
      </c>
      <c r="U19" s="330">
        <f>_xlfn.IFNA(VLOOKUP(CONCATENATE($U$5,$B19,$C19),'HOR1'!$A$6:$M$100,13,FALSE),0)</f>
        <v>0</v>
      </c>
      <c r="V19" s="103">
        <f>_xlfn.IFNA(VLOOKUP(CONCATENATE($V$5,$B19,$C19),'SER2'!$A$6:$M$534,13,FALSE),0)</f>
        <v>0</v>
      </c>
      <c r="W19" s="103">
        <f>_xlfn.IFNA(VLOOKUP(CONCATENATE($W$5,$B19,$C19),[3]DAR1!$A$6:$M$500,13,FALSE),0)</f>
        <v>0</v>
      </c>
      <c r="X19" s="103">
        <f>_xlfn.IFNA(VLOOKUP(CONCATENATE($X$5,$B19,$C19),BEV!$A$6:$M$500,13,FALSE),0)</f>
        <v>0</v>
      </c>
      <c r="Y19" s="103">
        <f>_xlfn.IFNA(VLOOKUP(CONCATENATE($Y$5,$B19,$C19),'OG2'!$A$6:$M$500,13,FALSE),0)</f>
        <v>0</v>
      </c>
      <c r="Z19" s="103">
        <f>_xlfn.IFNA(VLOOKUP(CONCATENATE($Z$5,$B19,$C19),'OG2'!$A$6:$M$500,13,FALSE),0)</f>
        <v>0</v>
      </c>
      <c r="AA19" s="103">
        <f>_xlfn.IFNA(VLOOKUP(CONCATENATE($AA$5,$B19,$C19),'LOG1'!$A$6:$M$500,13,FALSE),0)</f>
        <v>0</v>
      </c>
      <c r="AB19" s="103">
        <f>_xlfn.IFNA(VLOOKUP(CONCATENATE($AB$5,$B19,$C19),'DRY2'!$A$6:$M$500,13,FALSE),0)</f>
        <v>0</v>
      </c>
      <c r="AC19" s="103">
        <f>_xlfn.IFNA(VLOOKUP(CONCATENATE($AC$5,$B19,$C19),'DRY2'!$A$6:$M$500,13,FALSE),0)</f>
        <v>0</v>
      </c>
      <c r="AD19" s="103">
        <f>_xlfn.IFNA(VLOOKUP(CONCATENATE($AD$5,$B19,$C19),'CAP2'!$A$6:$M$500,13,FALSE),0)</f>
        <v>0</v>
      </c>
      <c r="AE19" s="103">
        <f>_xlfn.IFNA(VLOOKUP(CONCATENATE($AE$5,$B19,$C19),'ESP2'!$A$6:$M$500,13,FALSE),0)</f>
        <v>0</v>
      </c>
      <c r="AF19" s="103"/>
      <c r="AG19" s="103">
        <f>_xlfn.IFNA(VLOOKUP(CONCATENATE($AG$5,$B19,$C19),MR!$A$6:$M$468,13,FALSE),0)</f>
        <v>0</v>
      </c>
      <c r="AH19" s="103">
        <f>_xlfn.IFNA(VLOOKUP(CONCATENATE($AH$5,$B19,$C19),'OG3'!$A$6:$M$500,13,FALSE),0)</f>
        <v>0</v>
      </c>
      <c r="AI19" s="103">
        <f>_xlfn.IFNA(VLOOKUP(CONCATENATE($AI$5,$B19,$C19),'OG3'!$A$6:$M$500,13,FALSE),0)</f>
        <v>0</v>
      </c>
      <c r="AJ19" s="103">
        <f>_xlfn.IFNA(VLOOKUP(CONCATENATE($AJ$5,$B19,$C19),WEST!$A$6:$M$500,13,FALSE),0)</f>
        <v>0</v>
      </c>
      <c r="AK19" s="103">
        <f>_xlfn.IFNA(VLOOKUP(CONCATENATE($AK$5,$B19,$C19),'SER3'!$A$6:$M$500,13,FALSE),0)</f>
        <v>0</v>
      </c>
      <c r="AL19" s="103">
        <f>_xlfn.IFNA(VLOOKUP(CONCATENATE($AL$5,$B19,$C19),[4]DARD2!$A$6:$M$500,13,FALSE),0)</f>
        <v>0</v>
      </c>
      <c r="AM19" s="103">
        <f>_xlfn.IFNA(VLOOKUP(CONCATENATE($AM$5,$B19,$C19),'MUR2'!$A$6:$M$500,13,FALSE),0)</f>
        <v>0</v>
      </c>
      <c r="AN19" s="103">
        <f>_xlfn.IFNA(VLOOKUP(CONCATENATE($AN$5,$B19,$C19),RAS!$A$7:$M$501,13,FALSE),0)</f>
        <v>0</v>
      </c>
      <c r="AO19" s="103">
        <f>_xlfn.IFNA(VLOOKUP(CONCATENATE($AO$5,$B19,$C19),'ESP3'!$A$6:$M$500,13,FALSE),0)</f>
        <v>0</v>
      </c>
      <c r="AP19" s="103">
        <f>_xlfn.IFNA(VLOOKUP(CONCATENATE($AP$5,$B19,$C19),'ESP3'!$A$6:$M$500,13,FALSE),0)</f>
        <v>0</v>
      </c>
      <c r="AQ19" s="103">
        <f>_xlfn.IFNA(VLOOKUP(CONCATENATE($AQ$5,$B19,$C19),FEST!$A$6:$M$500,13,FALSE),0)</f>
        <v>0</v>
      </c>
      <c r="AR19" s="565">
        <f>_xlfn.IFNA(VLOOKUP(CONCATENATE($AR$5,$B19,$C19),'HOR2'!$A$6:$M$200,13,FALSE),0)</f>
        <v>0</v>
      </c>
      <c r="AS19" s="565">
        <f>_xlfn.IFNA(VLOOKUP(CONCATENATE($AS$5,$B19,$C19),GIDG!$A$6:$M$200,13,FALSE),0)</f>
        <v>0</v>
      </c>
      <c r="AT19" s="565">
        <f>_xlfn.IFNA(VLOOKUP(CONCATENATE($AT$5,$B19,$C19),[7]cap3!$A$6:$M$500,13,FALSE),0)</f>
        <v>0</v>
      </c>
      <c r="AU19" s="566">
        <f>_xlfn.IFNA(VLOOKUP(CONCATENATE($AU$5,$B19,$C19),SC!$A$6:$M$500,13,FALSE),0)</f>
        <v>0</v>
      </c>
      <c r="AV19" s="566">
        <f>_xlfn.IFNA(VLOOKUP(CONCATENATE($AV$5,$B19,$C19),SCSAT!$A$6:$M$528,13,FALSE),0)</f>
        <v>0</v>
      </c>
      <c r="AW19" s="566">
        <f>_xlfn.IFNA(VLOOKUP(CONCATENATE($AW$5,$B19,$C19),SCSUN!$A$6:$M$500,13,FALSE),0)</f>
        <v>0</v>
      </c>
      <c r="AX19" s="486"/>
    </row>
    <row r="20" spans="1:50" x14ac:dyDescent="0.25">
      <c r="A20" s="813"/>
      <c r="B20" s="97" t="s">
        <v>241</v>
      </c>
      <c r="C20" s="104" t="s">
        <v>242</v>
      </c>
      <c r="D20" s="104"/>
      <c r="E20" s="104" t="s">
        <v>96</v>
      </c>
      <c r="F20" s="105">
        <v>45399</v>
      </c>
      <c r="G20" s="101">
        <v>9</v>
      </c>
      <c r="H20" s="99">
        <f t="shared" si="0"/>
        <v>0</v>
      </c>
      <c r="I20" s="100">
        <f t="shared" si="1"/>
        <v>0</v>
      </c>
      <c r="J20" s="300">
        <f t="shared" si="2"/>
        <v>9</v>
      </c>
      <c r="K20" s="103">
        <f>_xlfn.IFNA(VLOOKUP(CONCATENATE($K$5,$B20,$C20),'ESP1'!$A$6:$M$500,13,FALSE),0)</f>
        <v>0</v>
      </c>
      <c r="L20" s="330">
        <f>_xlfn.IFNA(VLOOKUP(CONCATENATE($L$5,$B20,$C20),CAPE!$A$6:$M$500,13,FALSE),0)</f>
        <v>0</v>
      </c>
      <c r="M20" s="103">
        <f>_xlfn.IFNA(VLOOKUP(CONCATENATE($M$5,$B20,$C20),[1]CAPE!$A$6:$M$500,13,FALSE),0)</f>
        <v>0</v>
      </c>
      <c r="N20" s="103">
        <f>_xlfn.IFNA(VLOOKUP(CONCATENATE($N$5,$B20,$C20),'SER1'!$A$6:$M$500,13,FALSE),0)</f>
        <v>0</v>
      </c>
      <c r="O20" s="103">
        <f>_xlfn.IFNA(VLOOKUP(CONCATENATE($O$5,$B20,$C20),'MUR1'!$A$6:$M$500,13,FALSE),0)</f>
        <v>0</v>
      </c>
      <c r="P20" s="103">
        <f>_xlfn.IFNA(VLOOKUP(CONCATENATE($P$5,$B20,$C20),BAL!$A$6:$M$500,13,FALSE),0)</f>
        <v>0</v>
      </c>
      <c r="Q20" s="103">
        <f>_xlfn.IFNA(VLOOKUP(CONCATENATE($Q$5,$B20,$C20),'OG1'!$A$6:$M$500,13,FALSE),0)</f>
        <v>0</v>
      </c>
      <c r="R20" s="103">
        <f>_xlfn.IFNA(VLOOKUP(CONCATENATE($R$5,$B20,$C20),'OG1'!$A$6:$M$500,13,FALSE),0)</f>
        <v>0</v>
      </c>
      <c r="S20" s="103">
        <f>_xlfn.IFNA(VLOOKUP(CONCATENATE($S$5,$B20,$C20),'DRY1'!$A$6:$M$500,13,FALSE),0)</f>
        <v>0</v>
      </c>
      <c r="T20" s="103">
        <f>_xlfn.IFNA(VLOOKUP(CONCATENATE($T$5,$B20,$C20),'DRY1'!$A$6:$M$500,13,FALSE),0)</f>
        <v>0</v>
      </c>
      <c r="U20" s="330">
        <f>_xlfn.IFNA(VLOOKUP(CONCATENATE($U$5,$B20,$C20),'HOR1'!$A$6:$M$100,13,FALSE),0)</f>
        <v>0</v>
      </c>
      <c r="V20" s="103">
        <f>_xlfn.IFNA(VLOOKUP(CONCATENATE($V$5,$B20,$C20),'SER2'!$A$6:$M$534,13,FALSE),0)</f>
        <v>0</v>
      </c>
      <c r="W20" s="103">
        <f>_xlfn.IFNA(VLOOKUP(CONCATENATE($W$5,$B20,$C20),[3]DAR1!$A$6:$M$500,13,FALSE),0)</f>
        <v>0</v>
      </c>
      <c r="X20" s="103">
        <f>_xlfn.IFNA(VLOOKUP(CONCATENATE($X$5,$B20,$C20),BEV!$A$6:$M$500,13,FALSE),0)</f>
        <v>0</v>
      </c>
      <c r="Y20" s="103">
        <f>_xlfn.IFNA(VLOOKUP(CONCATENATE($Y$5,$B20,$C20),'OG2'!$A$6:$M$500,13,FALSE),0)</f>
        <v>0</v>
      </c>
      <c r="Z20" s="103">
        <f>_xlfn.IFNA(VLOOKUP(CONCATENATE($Z$5,$B20,$C20),'OG2'!$A$6:$M$500,13,FALSE),0)</f>
        <v>0</v>
      </c>
      <c r="AA20" s="103">
        <f>_xlfn.IFNA(VLOOKUP(CONCATENATE($AA$5,$B20,$C20),'LOG1'!$A$6:$M$500,13,FALSE),0)</f>
        <v>0</v>
      </c>
      <c r="AB20" s="103">
        <f>_xlfn.IFNA(VLOOKUP(CONCATENATE($AB$5,$B20,$C20),'DRY2'!$A$6:$M$500,13,FALSE),0)</f>
        <v>0</v>
      </c>
      <c r="AC20" s="103">
        <f>_xlfn.IFNA(VLOOKUP(CONCATENATE($AC$5,$B20,$C20),'DRY2'!$A$6:$M$500,13,FALSE),0)</f>
        <v>0</v>
      </c>
      <c r="AD20" s="103">
        <f>_xlfn.IFNA(VLOOKUP(CONCATENATE($AD$5,$B20,$C20),'CAP2'!$A$6:$M$500,13,FALSE),0)</f>
        <v>0</v>
      </c>
      <c r="AE20" s="103">
        <f>_xlfn.IFNA(VLOOKUP(CONCATENATE($AE$5,$B20,$C20),'ESP2'!$A$6:$M$500,13,FALSE),0)</f>
        <v>0</v>
      </c>
      <c r="AF20" s="103"/>
      <c r="AG20" s="103">
        <f>_xlfn.IFNA(VLOOKUP(CONCATENATE($AG$5,$B20,$C20),MR!$A$6:$M$468,13,FALSE),0)</f>
        <v>0</v>
      </c>
      <c r="AH20" s="103">
        <f>_xlfn.IFNA(VLOOKUP(CONCATENATE($AH$5,$B20,$C20),'OG3'!$A$6:$M$500,13,FALSE),0)</f>
        <v>0</v>
      </c>
      <c r="AI20" s="103">
        <f>_xlfn.IFNA(VLOOKUP(CONCATENATE($AI$5,$B20,$C20),'OG3'!$A$6:$M$500,13,FALSE),0)</f>
        <v>0</v>
      </c>
      <c r="AJ20" s="103">
        <f>_xlfn.IFNA(VLOOKUP(CONCATENATE($AJ$5,$B20,$C20),WEST!$A$6:$M$500,13,FALSE),0)</f>
        <v>0</v>
      </c>
      <c r="AK20" s="103">
        <f>_xlfn.IFNA(VLOOKUP(CONCATENATE($AK$5,$B20,$C20),'SER3'!$A$6:$M$500,13,FALSE),0)</f>
        <v>0</v>
      </c>
      <c r="AL20" s="103">
        <f>_xlfn.IFNA(VLOOKUP(CONCATENATE($AL$5,$B20,$C20),[4]DARD2!$A$6:$M$500,13,FALSE),0)</f>
        <v>0</v>
      </c>
      <c r="AM20" s="103">
        <f>_xlfn.IFNA(VLOOKUP(CONCATENATE($AM$5,$B20,$C20),'MUR2'!$A$6:$M$500,13,FALSE),0)</f>
        <v>0</v>
      </c>
      <c r="AN20" s="103">
        <f>_xlfn.IFNA(VLOOKUP(CONCATENATE($AN$5,$B20,$C20),RAS!$A$7:$M$501,13,FALSE),0)</f>
        <v>0</v>
      </c>
      <c r="AO20" s="103">
        <f>_xlfn.IFNA(VLOOKUP(CONCATENATE($AO$5,$B20,$C20),'ESP3'!$A$6:$M$500,13,FALSE),0)</f>
        <v>0</v>
      </c>
      <c r="AP20" s="103">
        <f>_xlfn.IFNA(VLOOKUP(CONCATENATE($AP$5,$B20,$C20),'ESP3'!$A$6:$M$500,13,FALSE),0)</f>
        <v>0</v>
      </c>
      <c r="AQ20" s="103">
        <f>_xlfn.IFNA(VLOOKUP(CONCATENATE($AQ$5,$B20,$C20),FEST!$A$6:$M$500,13,FALSE),0)</f>
        <v>0</v>
      </c>
      <c r="AR20" s="565">
        <f>_xlfn.IFNA(VLOOKUP(CONCATENATE($AR$5,$B20,$C20),'HOR2'!$A$6:$M$200,13,FALSE),0)</f>
        <v>0</v>
      </c>
      <c r="AS20" s="565">
        <f>_xlfn.IFNA(VLOOKUP(CONCATENATE($AS$5,$B20,$C20),GIDG!$A$6:$M$200,13,FALSE),0)</f>
        <v>0</v>
      </c>
      <c r="AT20" s="565">
        <f>_xlfn.IFNA(VLOOKUP(CONCATENATE($AT$5,$B20,$C20),[7]cap3!$A$6:$M$500,13,FALSE),0)</f>
        <v>0</v>
      </c>
      <c r="AU20" s="566">
        <f>_xlfn.IFNA(VLOOKUP(CONCATENATE($AU$5,$B20,$C20),SC!$A$6:$M$500,13,FALSE),0)</f>
        <v>0</v>
      </c>
      <c r="AV20" s="566">
        <f>_xlfn.IFNA(VLOOKUP(CONCATENATE($AV$5,$B20,$C20),SCSAT!$A$6:$M$528,13,FALSE),0)</f>
        <v>0</v>
      </c>
      <c r="AW20" s="566">
        <f>_xlfn.IFNA(VLOOKUP(CONCATENATE($AW$5,$B20,$C20),SCSUN!$A$6:$M$500,13,FALSE),0)</f>
        <v>0</v>
      </c>
      <c r="AX20" s="486"/>
    </row>
    <row r="21" spans="1:50" s="3" customFormat="1" x14ac:dyDescent="0.25">
      <c r="A21" s="813"/>
      <c r="B21" s="97" t="s">
        <v>600</v>
      </c>
      <c r="C21" s="104" t="s">
        <v>243</v>
      </c>
      <c r="D21" s="104"/>
      <c r="E21" s="104" t="s">
        <v>228</v>
      </c>
      <c r="F21" s="105">
        <v>45400</v>
      </c>
      <c r="G21" s="101">
        <v>11</v>
      </c>
      <c r="H21" s="99">
        <f t="shared" si="0"/>
        <v>0</v>
      </c>
      <c r="I21" s="100">
        <f t="shared" si="1"/>
        <v>0</v>
      </c>
      <c r="J21" s="300">
        <f t="shared" si="2"/>
        <v>9</v>
      </c>
      <c r="K21" s="103">
        <f>_xlfn.IFNA(VLOOKUP(CONCATENATE($K$5,$B21,$C21),'ESP1'!$A$6:$M$500,13,FALSE),0)</f>
        <v>0</v>
      </c>
      <c r="L21" s="330">
        <f>_xlfn.IFNA(VLOOKUP(CONCATENATE($L$5,$B21,$C21),CAPE!$A$6:$M$500,13,FALSE),0)</f>
        <v>0</v>
      </c>
      <c r="M21" s="103">
        <f>_xlfn.IFNA(VLOOKUP(CONCATENATE($M$5,$B21,$C21),[1]CAPE!$A$6:$M$500,13,FALSE),0)</f>
        <v>0</v>
      </c>
      <c r="N21" s="103">
        <f>_xlfn.IFNA(VLOOKUP(CONCATENATE($N$5,$B21,$C21),'SER1'!$A$6:$M$500,13,FALSE),0)</f>
        <v>0</v>
      </c>
      <c r="O21" s="103">
        <f>_xlfn.IFNA(VLOOKUP(CONCATENATE($O$5,$B21,$C21),'MUR1'!$A$6:$M$500,13,FALSE),0)</f>
        <v>0</v>
      </c>
      <c r="P21" s="103">
        <f>_xlfn.IFNA(VLOOKUP(CONCATENATE($P$5,$B21,$C21),BAL!$A$6:$M$500,13,FALSE),0)</f>
        <v>0</v>
      </c>
      <c r="Q21" s="103">
        <f>_xlfn.IFNA(VLOOKUP(CONCATENATE($Q$5,$B21,$C21),'OG1'!$A$6:$M$500,13,FALSE),0)</f>
        <v>0</v>
      </c>
      <c r="R21" s="103">
        <f>_xlfn.IFNA(VLOOKUP(CONCATENATE($R$5,$B21,$C21),'OG1'!$A$6:$M$500,13,FALSE),0)</f>
        <v>0</v>
      </c>
      <c r="S21" s="103">
        <f>_xlfn.IFNA(VLOOKUP(CONCATENATE($S$5,$B21,$C21),'DRY1'!$A$6:$M$500,13,FALSE),0)</f>
        <v>0</v>
      </c>
      <c r="T21" s="103">
        <f>_xlfn.IFNA(VLOOKUP(CONCATENATE($T$5,$B21,$C21),'DRY1'!$A$6:$M$500,13,FALSE),0)</f>
        <v>0</v>
      </c>
      <c r="U21" s="330">
        <f>_xlfn.IFNA(VLOOKUP(CONCATENATE($U$5,$B21,$C21),'HOR1'!$A$6:$M$100,13,FALSE),0)</f>
        <v>0</v>
      </c>
      <c r="V21" s="103">
        <f>_xlfn.IFNA(VLOOKUP(CONCATENATE($V$5,$B21,$C21),'SER2'!$A$6:$M$534,13,FALSE),0)</f>
        <v>0</v>
      </c>
      <c r="W21" s="103">
        <f>_xlfn.IFNA(VLOOKUP(CONCATENATE($W$5,$B21,$C21),[3]DAR1!$A$6:$M$500,13,FALSE),0)</f>
        <v>0</v>
      </c>
      <c r="X21" s="103">
        <f>_xlfn.IFNA(VLOOKUP(CONCATENATE($X$5,$B21,$C21),BEV!$A$6:$M$500,13,FALSE),0)</f>
        <v>0</v>
      </c>
      <c r="Y21" s="103">
        <f>_xlfn.IFNA(VLOOKUP(CONCATENATE($Y$5,$B21,$C21),'OG2'!$A$6:$M$500,13,FALSE),0)</f>
        <v>0</v>
      </c>
      <c r="Z21" s="103">
        <f>_xlfn.IFNA(VLOOKUP(CONCATENATE($Z$5,$B21,$C21),'OG2'!$A$6:$M$500,13,FALSE),0)</f>
        <v>0</v>
      </c>
      <c r="AA21" s="103">
        <f>_xlfn.IFNA(VLOOKUP(CONCATENATE($AA$5,$B21,$C21),'LOG1'!$A$6:$M$500,13,FALSE),0)</f>
        <v>0</v>
      </c>
      <c r="AB21" s="103">
        <f>_xlfn.IFNA(VLOOKUP(CONCATENATE($AB$5,$B21,$C21),'DRY2'!$A$6:$M$500,13,FALSE),0)</f>
        <v>0</v>
      </c>
      <c r="AC21" s="103">
        <f>_xlfn.IFNA(VLOOKUP(CONCATENATE($AC$5,$B21,$C21),'DRY2'!$A$6:$M$500,13,FALSE),0)</f>
        <v>0</v>
      </c>
      <c r="AD21" s="103">
        <f>_xlfn.IFNA(VLOOKUP(CONCATENATE($AD$5,$B21,$C21),'CAP2'!$A$6:$M$500,13,FALSE),0)</f>
        <v>0</v>
      </c>
      <c r="AE21" s="103">
        <f>_xlfn.IFNA(VLOOKUP(CONCATENATE($AE$5,$B21,$C21),'ESP2'!$A$6:$M$500,13,FALSE),0)</f>
        <v>0</v>
      </c>
      <c r="AF21" s="103"/>
      <c r="AG21" s="103">
        <f>_xlfn.IFNA(VLOOKUP(CONCATENATE($AG$5,$B21,$C21),MR!$A$6:$M$468,13,FALSE),0)</f>
        <v>0</v>
      </c>
      <c r="AH21" s="103">
        <f>_xlfn.IFNA(VLOOKUP(CONCATENATE($AH$5,$B21,$C21),'OG3'!$A$6:$M$500,13,FALSE),0)</f>
        <v>0</v>
      </c>
      <c r="AI21" s="103">
        <f>_xlfn.IFNA(VLOOKUP(CONCATENATE($AI$5,$B21,$C21),'OG3'!$A$6:$M$500,13,FALSE),0)</f>
        <v>0</v>
      </c>
      <c r="AJ21" s="103">
        <f>_xlfn.IFNA(VLOOKUP(CONCATENATE($AJ$5,$B21,$C21),WEST!$A$6:$M$500,13,FALSE),0)</f>
        <v>0</v>
      </c>
      <c r="AK21" s="103">
        <f>_xlfn.IFNA(VLOOKUP(CONCATENATE($AK$5,$B21,$C21),'SER3'!$A$6:$M$500,13,FALSE),0)</f>
        <v>0</v>
      </c>
      <c r="AL21" s="103">
        <f>_xlfn.IFNA(VLOOKUP(CONCATENATE($AL$5,$B21,$C21),[4]DARD2!$A$6:$M$500,13,FALSE),0)</f>
        <v>0</v>
      </c>
      <c r="AM21" s="103">
        <f>_xlfn.IFNA(VLOOKUP(CONCATENATE($AM$5,$B21,$C21),'MUR2'!$A$6:$M$500,13,FALSE),0)</f>
        <v>0</v>
      </c>
      <c r="AN21" s="103">
        <f>_xlfn.IFNA(VLOOKUP(CONCATENATE($AN$5,$B21,$C21),RAS!$A$7:$M$501,13,FALSE),0)</f>
        <v>0</v>
      </c>
      <c r="AO21" s="103">
        <f>_xlfn.IFNA(VLOOKUP(CONCATENATE($AO$5,$B21,$C21),'ESP3'!$A$6:$M$500,13,FALSE),0)</f>
        <v>0</v>
      </c>
      <c r="AP21" s="103">
        <f>_xlfn.IFNA(VLOOKUP(CONCATENATE($AP$5,$B21,$C21),'ESP3'!$A$6:$M$500,13,FALSE),0)</f>
        <v>0</v>
      </c>
      <c r="AQ21" s="103">
        <f>_xlfn.IFNA(VLOOKUP(CONCATENATE($AQ$5,$B21,$C21),FEST!$A$6:$M$500,13,FALSE),0)</f>
        <v>0</v>
      </c>
      <c r="AR21" s="565">
        <f>_xlfn.IFNA(VLOOKUP(CONCATENATE($AR$5,$B21,$C21),'HOR2'!$A$6:$M$200,13,FALSE),0)</f>
        <v>0</v>
      </c>
      <c r="AS21" s="565">
        <f>_xlfn.IFNA(VLOOKUP(CONCATENATE($AS$5,$B21,$C21),GIDG!$A$6:$M$200,13,FALSE),0)</f>
        <v>0</v>
      </c>
      <c r="AT21" s="565">
        <f>_xlfn.IFNA(VLOOKUP(CONCATENATE($AT$5,$B21,$C21),[7]cap3!$A$6:$M$500,13,FALSE),0)</f>
        <v>0</v>
      </c>
      <c r="AU21" s="566">
        <f>_xlfn.IFNA(VLOOKUP(CONCATENATE($AU$5,$B21,$C21),SC!$A$6:$M$500,13,FALSE),0)</f>
        <v>0</v>
      </c>
      <c r="AV21" s="566">
        <f>_xlfn.IFNA(VLOOKUP(CONCATENATE($AV$5,$B21,$C21),SCSAT!$A$6:$M$528,13,FALSE),0)</f>
        <v>0</v>
      </c>
      <c r="AW21" s="566">
        <f>_xlfn.IFNA(VLOOKUP(CONCATENATE($AW$5,$B21,$C21),SCSUN!$A$6:$M$500,13,FALSE),0)</f>
        <v>0</v>
      </c>
      <c r="AX21" s="553"/>
    </row>
    <row r="22" spans="1:50" s="3" customFormat="1" x14ac:dyDescent="0.25">
      <c r="A22" s="813"/>
      <c r="B22" s="97" t="s">
        <v>244</v>
      </c>
      <c r="C22" s="104" t="s">
        <v>245</v>
      </c>
      <c r="D22" s="104"/>
      <c r="E22" s="104" t="s">
        <v>115</v>
      </c>
      <c r="F22" s="105">
        <v>45402</v>
      </c>
      <c r="G22" s="101">
        <v>11</v>
      </c>
      <c r="H22" s="99">
        <f t="shared" si="0"/>
        <v>0</v>
      </c>
      <c r="I22" s="100">
        <f t="shared" si="1"/>
        <v>0</v>
      </c>
      <c r="J22" s="300">
        <f t="shared" si="2"/>
        <v>9</v>
      </c>
      <c r="K22" s="103">
        <f>_xlfn.IFNA(VLOOKUP(CONCATENATE($K$5,$B22,$C22),'ESP1'!$A$6:$M$500,13,FALSE),0)</f>
        <v>0</v>
      </c>
      <c r="L22" s="330">
        <f>_xlfn.IFNA(VLOOKUP(CONCATENATE($L$5,$B22,$C22),CAPE!$A$6:$M$500,13,FALSE),0)</f>
        <v>0</v>
      </c>
      <c r="M22" s="103">
        <f>_xlfn.IFNA(VLOOKUP(CONCATENATE($M$5,$B22,$C22),[1]CAPE!$A$6:$M$500,13,FALSE),0)</f>
        <v>0</v>
      </c>
      <c r="N22" s="103">
        <f>_xlfn.IFNA(VLOOKUP(CONCATENATE($N$5,$B22,$C22),'SER1'!$A$6:$M$500,13,FALSE),0)</f>
        <v>0</v>
      </c>
      <c r="O22" s="103">
        <f>_xlfn.IFNA(VLOOKUP(CONCATENATE($O$5,$B22,$C22),'MUR1'!$A$6:$M$500,13,FALSE),0)</f>
        <v>0</v>
      </c>
      <c r="P22" s="103">
        <f>_xlfn.IFNA(VLOOKUP(CONCATENATE($P$5,$B22,$C22),BAL!$A$6:$M$500,13,FALSE),0)</f>
        <v>0</v>
      </c>
      <c r="Q22" s="103">
        <f>_xlfn.IFNA(VLOOKUP(CONCATENATE($Q$5,$B22,$C22),'OG1'!$A$6:$M$500,13,FALSE),0)</f>
        <v>0</v>
      </c>
      <c r="R22" s="103">
        <f>_xlfn.IFNA(VLOOKUP(CONCATENATE($R$5,$B22,$C22),'OG1'!$A$6:$M$500,13,FALSE),0)</f>
        <v>0</v>
      </c>
      <c r="S22" s="103">
        <f>_xlfn.IFNA(VLOOKUP(CONCATENATE($S$5,$B22,$C22),'DRY1'!$A$6:$M$500,13,FALSE),0)</f>
        <v>0</v>
      </c>
      <c r="T22" s="103">
        <f>_xlfn.IFNA(VLOOKUP(CONCATENATE($T$5,$B22,$C22),'DRY1'!$A$6:$M$500,13,FALSE),0)</f>
        <v>0</v>
      </c>
      <c r="U22" s="330">
        <f>_xlfn.IFNA(VLOOKUP(CONCATENATE($U$5,$B22,$C22),'HOR1'!$A$6:$M$100,13,FALSE),0)</f>
        <v>0</v>
      </c>
      <c r="V22" s="103">
        <f>_xlfn.IFNA(VLOOKUP(CONCATENATE($V$5,$B22,$C22),'SER2'!$A$6:$M$534,13,FALSE),0)</f>
        <v>0</v>
      </c>
      <c r="W22" s="103">
        <f>_xlfn.IFNA(VLOOKUP(CONCATENATE($W$5,$B22,$C22),[3]DAR1!$A$6:$M$500,13,FALSE),0)</f>
        <v>0</v>
      </c>
      <c r="X22" s="103">
        <f>_xlfn.IFNA(VLOOKUP(CONCATENATE($X$5,$B22,$C22),BEV!$A$6:$M$500,13,FALSE),0)</f>
        <v>0</v>
      </c>
      <c r="Y22" s="103">
        <f>_xlfn.IFNA(VLOOKUP(CONCATENATE($Y$5,$B22,$C22),'OG2'!$A$6:$M$500,13,FALSE),0)</f>
        <v>0</v>
      </c>
      <c r="Z22" s="103">
        <f>_xlfn.IFNA(VLOOKUP(CONCATENATE($Z$5,$B22,$C22),'OG2'!$A$6:$M$500,13,FALSE),0)</f>
        <v>0</v>
      </c>
      <c r="AA22" s="103">
        <f>_xlfn.IFNA(VLOOKUP(CONCATENATE($AA$5,$B22,$C22),'LOG1'!$A$6:$M$500,13,FALSE),0)</f>
        <v>0</v>
      </c>
      <c r="AB22" s="103">
        <f>_xlfn.IFNA(VLOOKUP(CONCATENATE($AB$5,$B22,$C22),'DRY2'!$A$6:$M$500,13,FALSE),0)</f>
        <v>0</v>
      </c>
      <c r="AC22" s="103">
        <f>_xlfn.IFNA(VLOOKUP(CONCATENATE($AC$5,$B22,$C22),'DRY2'!$A$6:$M$500,13,FALSE),0)</f>
        <v>0</v>
      </c>
      <c r="AD22" s="103">
        <f>_xlfn.IFNA(VLOOKUP(CONCATENATE($AD$5,$B22,$C22),'CAP2'!$A$6:$M$500,13,FALSE),0)</f>
        <v>0</v>
      </c>
      <c r="AE22" s="103">
        <f>_xlfn.IFNA(VLOOKUP(CONCATENATE($AE$5,$B22,$C22),'ESP2'!$A$6:$M$500,13,FALSE),0)</f>
        <v>0</v>
      </c>
      <c r="AF22" s="103"/>
      <c r="AG22" s="103">
        <f>_xlfn.IFNA(VLOOKUP(CONCATENATE($AG$5,$B22,$C22),MR!$A$6:$M$468,13,FALSE),0)</f>
        <v>0</v>
      </c>
      <c r="AH22" s="103">
        <f>_xlfn.IFNA(VLOOKUP(CONCATENATE($AH$5,$B22,$C22),'OG3'!$A$6:$M$500,13,FALSE),0)</f>
        <v>0</v>
      </c>
      <c r="AI22" s="103">
        <f>_xlfn.IFNA(VLOOKUP(CONCATENATE($AI$5,$B22,$C22),'OG3'!$A$6:$M$500,13,FALSE),0)</f>
        <v>0</v>
      </c>
      <c r="AJ22" s="103">
        <f>_xlfn.IFNA(VLOOKUP(CONCATENATE($AJ$5,$B22,$C22),WEST!$A$6:$M$500,13,FALSE),0)</f>
        <v>0</v>
      </c>
      <c r="AK22" s="103">
        <f>_xlfn.IFNA(VLOOKUP(CONCATENATE($AK$5,$B22,$C22),'SER3'!$A$6:$M$500,13,FALSE),0)</f>
        <v>0</v>
      </c>
      <c r="AL22" s="103">
        <f>_xlfn.IFNA(VLOOKUP(CONCATENATE($AL$5,$B22,$C22),[4]DARD2!$A$6:$M$500,13,FALSE),0)</f>
        <v>0</v>
      </c>
      <c r="AM22" s="103">
        <f>_xlfn.IFNA(VLOOKUP(CONCATENATE($AM$5,$B22,$C22),'MUR2'!$A$6:$M$500,13,FALSE),0)</f>
        <v>0</v>
      </c>
      <c r="AN22" s="103">
        <f>_xlfn.IFNA(VLOOKUP(CONCATENATE($AN$5,$B22,$C22),RAS!$A$7:$M$501,13,FALSE),0)</f>
        <v>0</v>
      </c>
      <c r="AO22" s="103">
        <f>_xlfn.IFNA(VLOOKUP(CONCATENATE($AO$5,$B22,$C22),'ESP3'!$A$6:$M$500,13,FALSE),0)</f>
        <v>0</v>
      </c>
      <c r="AP22" s="103">
        <f>_xlfn.IFNA(VLOOKUP(CONCATENATE($AP$5,$B22,$C22),'ESP3'!$A$6:$M$500,13,FALSE),0)</f>
        <v>0</v>
      </c>
      <c r="AQ22" s="103">
        <f>_xlfn.IFNA(VLOOKUP(CONCATENATE($AQ$5,$B22,$C22),FEST!$A$6:$M$500,13,FALSE),0)</f>
        <v>0</v>
      </c>
      <c r="AR22" s="565">
        <f>_xlfn.IFNA(VLOOKUP(CONCATENATE($AR$5,$B22,$C22),'HOR2'!$A$6:$M$200,13,FALSE),0)</f>
        <v>0</v>
      </c>
      <c r="AS22" s="565">
        <f>_xlfn.IFNA(VLOOKUP(CONCATENATE($AS$5,$B22,$C22),GIDG!$A$6:$M$200,13,FALSE),0)</f>
        <v>0</v>
      </c>
      <c r="AT22" s="565">
        <f>_xlfn.IFNA(VLOOKUP(CONCATENATE($AT$5,$B22,$C22),[7]cap3!$A$6:$M$500,13,FALSE),0)</f>
        <v>0</v>
      </c>
      <c r="AU22" s="566">
        <f>_xlfn.IFNA(VLOOKUP(CONCATENATE($AU$5,$B22,$C22),SC!$A$6:$M$500,13,FALSE),0)</f>
        <v>0</v>
      </c>
      <c r="AV22" s="566">
        <f>_xlfn.IFNA(VLOOKUP(CONCATENATE($AV$5,$B22,$C22),SCSAT!$A$6:$M$528,13,FALSE),0)</f>
        <v>0</v>
      </c>
      <c r="AW22" s="566">
        <f>_xlfn.IFNA(VLOOKUP(CONCATENATE($AW$5,$B22,$C22),SCSUN!$A$6:$M$500,13,FALSE),0)</f>
        <v>0</v>
      </c>
      <c r="AX22" s="553"/>
    </row>
    <row r="23" spans="1:50" x14ac:dyDescent="0.25">
      <c r="A23" s="813"/>
      <c r="B23" s="97" t="s">
        <v>247</v>
      </c>
      <c r="C23" s="104" t="s">
        <v>246</v>
      </c>
      <c r="D23" s="104"/>
      <c r="E23" s="104" t="s">
        <v>99</v>
      </c>
      <c r="F23" s="105">
        <v>45441</v>
      </c>
      <c r="G23" s="101">
        <v>12</v>
      </c>
      <c r="H23" s="99">
        <f t="shared" si="0"/>
        <v>0</v>
      </c>
      <c r="I23" s="100">
        <f t="shared" si="1"/>
        <v>0</v>
      </c>
      <c r="J23" s="300">
        <f t="shared" si="2"/>
        <v>9</v>
      </c>
      <c r="K23" s="103">
        <f>_xlfn.IFNA(VLOOKUP(CONCATENATE($K$5,$B23,$C23),'ESP1'!$A$6:$M$500,13,FALSE),0)</f>
        <v>0</v>
      </c>
      <c r="L23" s="330">
        <f>_xlfn.IFNA(VLOOKUP(CONCATENATE($L$5,$B23,$C23),CAPE!$A$6:$M$500,13,FALSE),0)</f>
        <v>0</v>
      </c>
      <c r="M23" s="103">
        <f>_xlfn.IFNA(VLOOKUP(CONCATENATE($M$5,$B23,$C23),[1]CAPE!$A$6:$M$500,13,FALSE),0)</f>
        <v>0</v>
      </c>
      <c r="N23" s="103">
        <f>_xlfn.IFNA(VLOOKUP(CONCATENATE($N$5,$B23,$C23),'SER1'!$A$6:$M$500,13,FALSE),0)</f>
        <v>0</v>
      </c>
      <c r="O23" s="103">
        <f>_xlfn.IFNA(VLOOKUP(CONCATENATE($O$5,$B23,$C23),'MUR1'!$A$6:$M$500,13,FALSE),0)</f>
        <v>0</v>
      </c>
      <c r="P23" s="103">
        <f>_xlfn.IFNA(VLOOKUP(CONCATENATE($P$5,$B23,$C23),BAL!$A$6:$M$500,13,FALSE),0)</f>
        <v>0</v>
      </c>
      <c r="Q23" s="103">
        <f>_xlfn.IFNA(VLOOKUP(CONCATENATE($Q$5,$B23,$C23),'OG1'!$A$6:$M$500,13,FALSE),0)</f>
        <v>0</v>
      </c>
      <c r="R23" s="103">
        <f>_xlfn.IFNA(VLOOKUP(CONCATENATE($R$5,$B23,$C23),'OG1'!$A$6:$M$500,13,FALSE),0)</f>
        <v>0</v>
      </c>
      <c r="S23" s="103">
        <f>_xlfn.IFNA(VLOOKUP(CONCATENATE($S$5,$B23,$C23),'DRY1'!$A$6:$M$500,13,FALSE),0)</f>
        <v>0</v>
      </c>
      <c r="T23" s="103">
        <f>_xlfn.IFNA(VLOOKUP(CONCATENATE($T$5,$B23,$C23),'DRY1'!$A$6:$M$500,13,FALSE),0)</f>
        <v>0</v>
      </c>
      <c r="U23" s="330">
        <f>_xlfn.IFNA(VLOOKUP(CONCATENATE($U$5,$B23,$C23),'HOR1'!$A$6:$M$100,13,FALSE),0)</f>
        <v>0</v>
      </c>
      <c r="V23" s="103">
        <f>_xlfn.IFNA(VLOOKUP(CONCATENATE($V$5,$B23,$C23),'SER2'!$A$6:$M$534,13,FALSE),0)</f>
        <v>0</v>
      </c>
      <c r="W23" s="103">
        <f>_xlfn.IFNA(VLOOKUP(CONCATENATE($W$5,$B23,$C23),[3]DAR1!$A$6:$M$500,13,FALSE),0)</f>
        <v>0</v>
      </c>
      <c r="X23" s="103">
        <f>_xlfn.IFNA(VLOOKUP(CONCATENATE($X$5,$B23,$C23),BEV!$A$6:$M$500,13,FALSE),0)</f>
        <v>0</v>
      </c>
      <c r="Y23" s="103">
        <f>_xlfn.IFNA(VLOOKUP(CONCATENATE($Y$5,$B23,$C23),'OG2'!$A$6:$M$500,13,FALSE),0)</f>
        <v>0</v>
      </c>
      <c r="Z23" s="103">
        <f>_xlfn.IFNA(VLOOKUP(CONCATENATE($Z$5,$B23,$C23),'OG2'!$A$6:$M$500,13,FALSE),0)</f>
        <v>0</v>
      </c>
      <c r="AA23" s="103">
        <f>_xlfn.IFNA(VLOOKUP(CONCATENATE($AA$5,$B23,$C23),'LOG1'!$A$6:$M$500,13,FALSE),0)</f>
        <v>0</v>
      </c>
      <c r="AB23" s="103">
        <f>_xlfn.IFNA(VLOOKUP(CONCATENATE($AB$5,$B23,$C23),'DRY2'!$A$6:$M$500,13,FALSE),0)</f>
        <v>0</v>
      </c>
      <c r="AC23" s="103">
        <f>_xlfn.IFNA(VLOOKUP(CONCATENATE($AC$5,$B23,$C23),'DRY2'!$A$6:$M$500,13,FALSE),0)</f>
        <v>0</v>
      </c>
      <c r="AD23" s="103">
        <f>_xlfn.IFNA(VLOOKUP(CONCATENATE($AD$5,$B23,$C23),'CAP2'!$A$6:$M$500,13,FALSE),0)</f>
        <v>0</v>
      </c>
      <c r="AE23" s="103">
        <f>_xlfn.IFNA(VLOOKUP(CONCATENATE($AE$5,$B23,$C23),'ESP2'!$A$6:$M$500,13,FALSE),0)</f>
        <v>0</v>
      </c>
      <c r="AF23" s="103"/>
      <c r="AG23" s="103">
        <f>_xlfn.IFNA(VLOOKUP(CONCATENATE($AG$5,$B23,$C23),MR!$A$6:$M$468,13,FALSE),0)</f>
        <v>0</v>
      </c>
      <c r="AH23" s="103">
        <f>_xlfn.IFNA(VLOOKUP(CONCATENATE($AH$5,$B23,$C23),'OG3'!$A$6:$M$500,13,FALSE),0)</f>
        <v>0</v>
      </c>
      <c r="AI23" s="103">
        <f>_xlfn.IFNA(VLOOKUP(CONCATENATE($AI$5,$B23,$C23),'OG3'!$A$6:$M$500,13,FALSE),0)</f>
        <v>0</v>
      </c>
      <c r="AJ23" s="103">
        <f>_xlfn.IFNA(VLOOKUP(CONCATENATE($AJ$5,$B23,$C23),WEST!$A$6:$M$500,13,FALSE),0)</f>
        <v>0</v>
      </c>
      <c r="AK23" s="103">
        <f>_xlfn.IFNA(VLOOKUP(CONCATENATE($AK$5,$B23,$C23),'SER3'!$A$6:$M$500,13,FALSE),0)</f>
        <v>0</v>
      </c>
      <c r="AL23" s="103">
        <f>_xlfn.IFNA(VLOOKUP(CONCATENATE($AL$5,$B23,$C23),[4]DARD2!$A$6:$M$500,13,FALSE),0)</f>
        <v>0</v>
      </c>
      <c r="AM23" s="103">
        <f>_xlfn.IFNA(VLOOKUP(CONCATENATE($AM$5,$B23,$C23),'MUR2'!$A$6:$M$500,13,FALSE),0)</f>
        <v>0</v>
      </c>
      <c r="AN23" s="103">
        <f>_xlfn.IFNA(VLOOKUP(CONCATENATE($AN$5,$B23,$C23),RAS!$A$7:$M$501,13,FALSE),0)</f>
        <v>0</v>
      </c>
      <c r="AO23" s="103">
        <f>_xlfn.IFNA(VLOOKUP(CONCATENATE($AO$5,$B23,$C23),'ESP3'!$A$6:$M$500,13,FALSE),0)</f>
        <v>0</v>
      </c>
      <c r="AP23" s="103">
        <f>_xlfn.IFNA(VLOOKUP(CONCATENATE($AP$5,$B23,$C23),'ESP3'!$A$6:$M$500,13,FALSE),0)</f>
        <v>0</v>
      </c>
      <c r="AQ23" s="103">
        <f>_xlfn.IFNA(VLOOKUP(CONCATENATE($AQ$5,$B23,$C23),FEST!$A$6:$M$500,13,FALSE),0)</f>
        <v>0</v>
      </c>
      <c r="AR23" s="565">
        <f>_xlfn.IFNA(VLOOKUP(CONCATENATE($AR$5,$B23,$C23),'HOR2'!$A$6:$M$200,13,FALSE),0)</f>
        <v>0</v>
      </c>
      <c r="AS23" s="565">
        <f>_xlfn.IFNA(VLOOKUP(CONCATENATE($AS$5,$B23,$C23),GIDG!$A$6:$M$200,13,FALSE),0)</f>
        <v>0</v>
      </c>
      <c r="AT23" s="565">
        <f>_xlfn.IFNA(VLOOKUP(CONCATENATE($AT$5,$B23,$C23),[7]cap3!$A$6:$M$500,13,FALSE),0)</f>
        <v>0</v>
      </c>
      <c r="AU23" s="566">
        <f>_xlfn.IFNA(VLOOKUP(CONCATENATE($AU$5,$B23,$C23),SC!$A$6:$M$500,13,FALSE),0)</f>
        <v>0</v>
      </c>
      <c r="AV23" s="566">
        <f>_xlfn.IFNA(VLOOKUP(CONCATENATE($AV$5,$B23,$C23),SCSAT!$A$6:$M$528,13,FALSE),0)</f>
        <v>0</v>
      </c>
      <c r="AW23" s="566">
        <f>_xlfn.IFNA(VLOOKUP(CONCATENATE($AW$5,$B23,$C23),SCSUN!$A$6:$M$500,13,FALSE),0)</f>
        <v>0</v>
      </c>
      <c r="AX23" s="486"/>
    </row>
    <row r="24" spans="1:50" x14ac:dyDescent="0.25">
      <c r="A24" s="813"/>
      <c r="B24" s="97" t="s">
        <v>321</v>
      </c>
      <c r="C24" s="104" t="s">
        <v>322</v>
      </c>
      <c r="D24" s="104"/>
      <c r="E24" s="104" t="s">
        <v>323</v>
      </c>
      <c r="F24" s="105">
        <v>45474</v>
      </c>
      <c r="G24" s="101">
        <v>11</v>
      </c>
      <c r="H24" s="99">
        <f t="shared" si="0"/>
        <v>0</v>
      </c>
      <c r="I24" s="100">
        <f t="shared" si="1"/>
        <v>0</v>
      </c>
      <c r="J24" s="300">
        <f t="shared" si="2"/>
        <v>9</v>
      </c>
      <c r="K24" s="103">
        <f>_xlfn.IFNA(VLOOKUP(CONCATENATE($K$5,$B24,$C24),'ESP1'!$A$6:$M$500,13,FALSE),0)</f>
        <v>0</v>
      </c>
      <c r="L24" s="330">
        <f>_xlfn.IFNA(VLOOKUP(CONCATENATE($L$5,$B24,$C24),CAPE!$A$6:$M$500,13,FALSE),0)</f>
        <v>0</v>
      </c>
      <c r="M24" s="103">
        <f>_xlfn.IFNA(VLOOKUP(CONCATENATE($M$5,$B24,$C24),[1]CAPE!$A$6:$M$500,13,FALSE),0)</f>
        <v>0</v>
      </c>
      <c r="N24" s="103">
        <f>_xlfn.IFNA(VLOOKUP(CONCATENATE($N$5,$B24,$C24),'SER1'!$A$6:$M$500,13,FALSE),0)</f>
        <v>0</v>
      </c>
      <c r="O24" s="103">
        <f>_xlfn.IFNA(VLOOKUP(CONCATENATE($O$5,$B24,$C24),'MUR1'!$A$6:$M$500,13,FALSE),0)</f>
        <v>0</v>
      </c>
      <c r="P24" s="103">
        <f>_xlfn.IFNA(VLOOKUP(CONCATENATE($P$5,$B24,$C24),BAL!$A$6:$M$500,13,FALSE),0)</f>
        <v>0</v>
      </c>
      <c r="Q24" s="103">
        <f>_xlfn.IFNA(VLOOKUP(CONCATENATE($Q$5,$B24,$C24),'OG1'!$A$6:$M$500,13,FALSE),0)</f>
        <v>0</v>
      </c>
      <c r="R24" s="103">
        <f>_xlfn.IFNA(VLOOKUP(CONCATENATE($R$5,$B24,$C24),'OG1'!$A$6:$M$500,13,FALSE),0)</f>
        <v>0</v>
      </c>
      <c r="S24" s="103">
        <f>_xlfn.IFNA(VLOOKUP(CONCATENATE($S$5,$B24,$C24),'DRY1'!$A$6:$M$500,13,FALSE),0)</f>
        <v>0</v>
      </c>
      <c r="T24" s="103">
        <f>_xlfn.IFNA(VLOOKUP(CONCATENATE($T$5,$B24,$C24),'DRY1'!$A$6:$M$500,13,FALSE),0)</f>
        <v>0</v>
      </c>
      <c r="U24" s="330">
        <f>_xlfn.IFNA(VLOOKUP(CONCATENATE($U$5,$B24,$C24),'HOR1'!$A$6:$M$100,13,FALSE),0)</f>
        <v>0</v>
      </c>
      <c r="V24" s="103">
        <f>_xlfn.IFNA(VLOOKUP(CONCATENATE($V$5,$B24,$C24),'SER2'!$A$6:$M$534,13,FALSE),0)</f>
        <v>0</v>
      </c>
      <c r="W24" s="103">
        <f>_xlfn.IFNA(VLOOKUP(CONCATENATE($W$5,$B24,$C24),[3]DAR1!$A$6:$M$500,13,FALSE),0)</f>
        <v>0</v>
      </c>
      <c r="X24" s="103">
        <f>_xlfn.IFNA(VLOOKUP(CONCATENATE($X$5,$B24,$C24),BEV!$A$6:$M$500,13,FALSE),0)</f>
        <v>0</v>
      </c>
      <c r="Y24" s="103">
        <f>_xlfn.IFNA(VLOOKUP(CONCATENATE($Y$5,$B24,$C24),'OG2'!$A$6:$M$500,13,FALSE),0)</f>
        <v>0</v>
      </c>
      <c r="Z24" s="103">
        <f>_xlfn.IFNA(VLOOKUP(CONCATENATE($Z$5,$B24,$C24),'OG2'!$A$6:$M$500,13,FALSE),0)</f>
        <v>0</v>
      </c>
      <c r="AA24" s="103">
        <f>_xlfn.IFNA(VLOOKUP(CONCATENATE($AA$5,$B24,$C24),'LOG1'!$A$6:$M$500,13,FALSE),0)</f>
        <v>0</v>
      </c>
      <c r="AB24" s="103">
        <f>_xlfn.IFNA(VLOOKUP(CONCATENATE($AB$5,$B24,$C24),'DRY2'!$A$6:$M$500,13,FALSE),0)</f>
        <v>0</v>
      </c>
      <c r="AC24" s="103">
        <f>_xlfn.IFNA(VLOOKUP(CONCATENATE($AC$5,$B24,$C24),'DRY2'!$A$6:$M$500,13,FALSE),0)</f>
        <v>0</v>
      </c>
      <c r="AD24" s="103">
        <f>_xlfn.IFNA(VLOOKUP(CONCATENATE($AD$5,$B24,$C24),'CAP2'!$A$6:$M$500,13,FALSE),0)</f>
        <v>0</v>
      </c>
      <c r="AE24" s="103">
        <f>_xlfn.IFNA(VLOOKUP(CONCATENATE($AE$5,$B24,$C24),'ESP2'!$A$6:$M$500,13,FALSE),0)</f>
        <v>0</v>
      </c>
      <c r="AF24" s="103"/>
      <c r="AG24" s="103">
        <f>_xlfn.IFNA(VLOOKUP(CONCATENATE($AG$5,$B24,$C24),MR!$A$6:$M$468,13,FALSE),0)</f>
        <v>0</v>
      </c>
      <c r="AH24" s="103">
        <f>_xlfn.IFNA(VLOOKUP(CONCATENATE($AH$5,$B24,$C24),'OG3'!$A$6:$M$500,13,FALSE),0)</f>
        <v>0</v>
      </c>
      <c r="AI24" s="103">
        <f>_xlfn.IFNA(VLOOKUP(CONCATENATE($AI$5,$B24,$C24),'OG3'!$A$6:$M$500,13,FALSE),0)</f>
        <v>0</v>
      </c>
      <c r="AJ24" s="103">
        <f>_xlfn.IFNA(VLOOKUP(CONCATENATE($AJ$5,$B24,$C24),WEST!$A$6:$M$500,13,FALSE),0)</f>
        <v>0</v>
      </c>
      <c r="AK24" s="103">
        <f>_xlfn.IFNA(VLOOKUP(CONCATENATE($AK$5,$B24,$C24),'SER3'!$A$6:$M$500,13,FALSE),0)</f>
        <v>0</v>
      </c>
      <c r="AL24" s="103">
        <f>_xlfn.IFNA(VLOOKUP(CONCATENATE($AL$5,$B24,$C24),[4]DARD2!$A$6:$M$500,13,FALSE),0)</f>
        <v>0</v>
      </c>
      <c r="AM24" s="103">
        <f>_xlfn.IFNA(VLOOKUP(CONCATENATE($AM$5,$B24,$C24),'MUR2'!$A$6:$M$500,13,FALSE),0)</f>
        <v>0</v>
      </c>
      <c r="AN24" s="103">
        <f>_xlfn.IFNA(VLOOKUP(CONCATENATE($AN$5,$B24,$C24),RAS!$A$7:$M$501,13,FALSE),0)</f>
        <v>0</v>
      </c>
      <c r="AO24" s="103">
        <f>_xlfn.IFNA(VLOOKUP(CONCATENATE($AO$5,$B24,$C24),'ESP3'!$A$6:$M$500,13,FALSE),0)</f>
        <v>0</v>
      </c>
      <c r="AP24" s="103">
        <f>_xlfn.IFNA(VLOOKUP(CONCATENATE($AP$5,$B24,$C24),'ESP3'!$A$6:$M$500,13,FALSE),0)</f>
        <v>0</v>
      </c>
      <c r="AQ24" s="103">
        <f>_xlfn.IFNA(VLOOKUP(CONCATENATE($AQ$5,$B24,$C24),FEST!$A$6:$M$500,13,FALSE),0)</f>
        <v>0</v>
      </c>
      <c r="AR24" s="565">
        <f>_xlfn.IFNA(VLOOKUP(CONCATENATE($AR$5,$B24,$C24),'HOR2'!$A$6:$M$200,13,FALSE),0)</f>
        <v>0</v>
      </c>
      <c r="AS24" s="565">
        <f>_xlfn.IFNA(VLOOKUP(CONCATENATE($AS$5,$B24,$C24),GIDG!$A$6:$M$200,13,FALSE),0)</f>
        <v>0</v>
      </c>
      <c r="AT24" s="565">
        <f>_xlfn.IFNA(VLOOKUP(CONCATENATE($AT$5,$B24,$C24),[7]cap3!$A$6:$M$500,13,FALSE),0)</f>
        <v>0</v>
      </c>
      <c r="AU24" s="566">
        <f>_xlfn.IFNA(VLOOKUP(CONCATENATE($AU$5,$B24,$C24),SC!$A$6:$M$500,13,FALSE),0)</f>
        <v>0</v>
      </c>
      <c r="AV24" s="567">
        <f>_xlfn.IFNA(VLOOKUP(CONCATENATE($AV$5,$B24,$C24),SCSAT!$A$6:$M$528,13,FALSE),0)</f>
        <v>0</v>
      </c>
      <c r="AW24" s="566">
        <f>_xlfn.IFNA(VLOOKUP(CONCATENATE($AW$5,$B24,$C24),SCSUN!$A$6:$M$500,13,FALSE),0)</f>
        <v>0</v>
      </c>
      <c r="AX24" s="486"/>
    </row>
    <row r="25" spans="1:50" x14ac:dyDescent="0.25">
      <c r="A25" s="813"/>
      <c r="B25" s="97" t="s">
        <v>43</v>
      </c>
      <c r="C25" s="104"/>
      <c r="D25" s="104"/>
      <c r="E25" s="104"/>
      <c r="F25" s="105"/>
      <c r="G25" s="101"/>
      <c r="H25" s="99">
        <f t="shared" ref="H25:H27" si="3">COUNTIF(K25:AZ25,"&gt;0")</f>
        <v>0</v>
      </c>
      <c r="I25" s="100">
        <f t="shared" ref="I25:I31" si="4">SUM(K25:AW25)</f>
        <v>0</v>
      </c>
      <c r="J25" s="300">
        <f t="shared" ref="J25:J42" si="5">RANK(I25,$I$6:$I$69)</f>
        <v>9</v>
      </c>
      <c r="K25" s="103">
        <f>_xlfn.IFNA(VLOOKUP(CONCATENATE($K$5,$B25,$C25),'ESP1'!$A$6:$M$500,13,FALSE),0)</f>
        <v>0</v>
      </c>
      <c r="L25" s="330">
        <f>_xlfn.IFNA(VLOOKUP(CONCATENATE($L$5,$B25,$C25),CAPE!$A$6:$M$500,13,FALSE),0)</f>
        <v>0</v>
      </c>
      <c r="M25" s="103">
        <f>_xlfn.IFNA(VLOOKUP(CONCATENATE($M$5,$B25,$C25),[1]CAPE!$A$6:$M$500,13,FALSE),0)</f>
        <v>0</v>
      </c>
      <c r="N25" s="103">
        <f>_xlfn.IFNA(VLOOKUP(CONCATENATE($N$5,$B25,$C25),'SER1'!$A$6:$M$500,13,FALSE),0)</f>
        <v>0</v>
      </c>
      <c r="O25" s="103">
        <f>_xlfn.IFNA(VLOOKUP(CONCATENATE($O$5,$B25,$C25),'MUR1'!$A$6:$M$500,13,FALSE),0)</f>
        <v>0</v>
      </c>
      <c r="P25" s="103">
        <f>_xlfn.IFNA(VLOOKUP(CONCATENATE($P$5,$B25,$C25),BAL!$A$6:$M$500,13,FALSE),0)</f>
        <v>0</v>
      </c>
      <c r="Q25" s="103">
        <f>_xlfn.IFNA(VLOOKUP(CONCATENATE($Q$5,$B25,$C25),'OG1'!$A$6:$M$500,13,FALSE),0)</f>
        <v>0</v>
      </c>
      <c r="R25" s="103">
        <f>_xlfn.IFNA(VLOOKUP(CONCATENATE($R$5,$B25,$C25),'OG1'!$A$6:$M$500,13,FALSE),0)</f>
        <v>0</v>
      </c>
      <c r="S25" s="103">
        <f>_xlfn.IFNA(VLOOKUP(CONCATENATE($S$5,$B25,$C25),'DRY1'!$A$6:$M$500,13,FALSE),0)</f>
        <v>0</v>
      </c>
      <c r="T25" s="103">
        <f>_xlfn.IFNA(VLOOKUP(CONCATENATE($T$5,$B25,$C25),'DRY1'!$A$6:$M$500,13,FALSE),0)</f>
        <v>0</v>
      </c>
      <c r="U25" s="330">
        <f>_xlfn.IFNA(VLOOKUP(CONCATENATE($U$5,$B25,$C25),'HOR1'!$A$6:$M$100,13,FALSE),0)</f>
        <v>0</v>
      </c>
      <c r="V25" s="103">
        <f>_xlfn.IFNA(VLOOKUP(CONCATENATE($V$5,$B25,$C25),'SER2'!$A$6:$M$534,13,FALSE),0)</f>
        <v>0</v>
      </c>
      <c r="W25" s="103">
        <f>_xlfn.IFNA(VLOOKUP(CONCATENATE($W$5,$B25,$C25),[3]DAR1!$A$6:$M$500,13,FALSE),0)</f>
        <v>0</v>
      </c>
      <c r="X25" s="103">
        <f>_xlfn.IFNA(VLOOKUP(CONCATENATE($X$5,$B25,$C25),BEV!$A$6:$M$500,13,FALSE),0)</f>
        <v>0</v>
      </c>
      <c r="Y25" s="103">
        <f>_xlfn.IFNA(VLOOKUP(CONCATENATE($Y$5,$B25,$C25),'OG2'!$A$6:$M$500,13,FALSE),0)</f>
        <v>0</v>
      </c>
      <c r="Z25" s="103">
        <f>_xlfn.IFNA(VLOOKUP(CONCATENATE($Z$5,$B25,$C25),'OG2'!$A$6:$M$500,13,FALSE),0)</f>
        <v>0</v>
      </c>
      <c r="AA25" s="103">
        <f>_xlfn.IFNA(VLOOKUP(CONCATENATE($AA$5,$B25,$C25),'LOG1'!$A$6:$M$500,13,FALSE),0)</f>
        <v>0</v>
      </c>
      <c r="AB25" s="103">
        <f>_xlfn.IFNA(VLOOKUP(CONCATENATE($AB$5,$B25,$C25),'DRY2'!$A$6:$M$500,13,FALSE),0)</f>
        <v>0</v>
      </c>
      <c r="AC25" s="103">
        <f>_xlfn.IFNA(VLOOKUP(CONCATENATE($AC$5,$B25,$C25),'DRY2'!$A$6:$M$500,13,FALSE),0)</f>
        <v>0</v>
      </c>
      <c r="AD25" s="103">
        <f>_xlfn.IFNA(VLOOKUP(CONCATENATE($AD$5,$B25,$C25),'CAP2'!$A$6:$M$500,13,FALSE),0)</f>
        <v>0</v>
      </c>
      <c r="AE25" s="103">
        <f>_xlfn.IFNA(VLOOKUP(CONCATENATE($AE$5,$B25,$C25),'ESP2'!$A$6:$M$500,13,FALSE),0)</f>
        <v>0</v>
      </c>
      <c r="AF25" s="103"/>
      <c r="AG25" s="103">
        <f>_xlfn.IFNA(VLOOKUP(CONCATENATE($AG$5,$B25,$C25),MR!$A$6:$M$468,13,FALSE),0)</f>
        <v>0</v>
      </c>
      <c r="AH25" s="103">
        <f>_xlfn.IFNA(VLOOKUP(CONCATENATE($AH$5,$B25,$C25),'OG3'!$A$6:$M$500,13,FALSE),0)</f>
        <v>0</v>
      </c>
      <c r="AI25" s="103">
        <f>_xlfn.IFNA(VLOOKUP(CONCATENATE($AI$5,$B25,$C25),'OG3'!$A$6:$M$500,13,FALSE),0)</f>
        <v>0</v>
      </c>
      <c r="AJ25" s="103">
        <f>_xlfn.IFNA(VLOOKUP(CONCATENATE($AJ$5,$B25,$C25),WEST!$A$6:$M$500,13,FALSE),0)</f>
        <v>0</v>
      </c>
      <c r="AK25" s="103">
        <f>_xlfn.IFNA(VLOOKUP(CONCATENATE($AK$5,$B25,$C25),'SER3'!$A$6:$M$500,13,FALSE),0)</f>
        <v>0</v>
      </c>
      <c r="AL25" s="103">
        <f>_xlfn.IFNA(VLOOKUP(CONCATENATE($AL$5,$B25,$C25),[4]DARD2!$A$6:$M$500,13,FALSE),0)</f>
        <v>0</v>
      </c>
      <c r="AM25" s="103">
        <f>_xlfn.IFNA(VLOOKUP(CONCATENATE($AM$5,$B25,$C25),'MUR2'!$A$6:$M$500,13,FALSE),0)</f>
        <v>0</v>
      </c>
      <c r="AN25" s="103">
        <f>_xlfn.IFNA(VLOOKUP(CONCATENATE($AN$5,$B25,$C25),RAS!$A$7:$M$501,13,FALSE),0)</f>
        <v>0</v>
      </c>
      <c r="AO25" s="103">
        <f>_xlfn.IFNA(VLOOKUP(CONCATENATE($AO$5,$B25,$C25),'ESP3'!$A$6:$M$500,13,FALSE),0)</f>
        <v>0</v>
      </c>
      <c r="AP25" s="103">
        <f>_xlfn.IFNA(VLOOKUP(CONCATENATE($AP$5,$B25,$C25),'ESP3'!$A$6:$M$500,13,FALSE),0)</f>
        <v>0</v>
      </c>
      <c r="AQ25" s="103">
        <f>_xlfn.IFNA(VLOOKUP(CONCATENATE($AQ$5,$B25,$C25),FEST!$A$6:$M$500,13,FALSE),0)</f>
        <v>0</v>
      </c>
      <c r="AR25" s="565">
        <f>_xlfn.IFNA(VLOOKUP(CONCATENATE($AR$5,$B25,$C25),'HOR2'!$A$6:$M$200,13,FALSE),0)</f>
        <v>0</v>
      </c>
      <c r="AS25" s="565">
        <f>_xlfn.IFNA(VLOOKUP(CONCATENATE($AS$5,$B25,$C25),GIDG!$A$6:$M$200,13,FALSE),0)</f>
        <v>0</v>
      </c>
      <c r="AT25" s="565">
        <f>_xlfn.IFNA(VLOOKUP(CONCATENATE($AT$5,$B25,$C25),[7]cap3!$A$6:$M$500,13,FALSE),0)</f>
        <v>0</v>
      </c>
      <c r="AU25" s="566">
        <f>_xlfn.IFNA(VLOOKUP(CONCATENATE($AU$5,$B25,$C25),SC!$A$6:$M$500,13,FALSE),0)</f>
        <v>0</v>
      </c>
      <c r="AV25" s="567">
        <f>_xlfn.IFNA(VLOOKUP(CONCATENATE($AV$5,$B25,$C25),SCSAT!$A$6:$M$528,13,FALSE),0)</f>
        <v>0</v>
      </c>
      <c r="AW25" s="566">
        <f>_xlfn.IFNA(VLOOKUP(CONCATENATE($AW$5,$B25,$C25),SCSUN!$A$6:$M$500,13,FALSE),0)</f>
        <v>0</v>
      </c>
      <c r="AX25" s="486"/>
    </row>
    <row r="26" spans="1:50" x14ac:dyDescent="0.25">
      <c r="A26" s="813"/>
      <c r="B26" s="97"/>
      <c r="C26" s="104"/>
      <c r="D26" s="98"/>
      <c r="E26" s="98"/>
      <c r="F26" s="105"/>
      <c r="G26" s="101"/>
      <c r="H26" s="99">
        <f t="shared" si="3"/>
        <v>0</v>
      </c>
      <c r="I26" s="100">
        <f t="shared" si="4"/>
        <v>0</v>
      </c>
      <c r="J26" s="300">
        <f t="shared" si="5"/>
        <v>9</v>
      </c>
      <c r="K26" s="103">
        <f>_xlfn.IFNA(VLOOKUP(CONCATENATE($K$5,$B26,$C26),'ESP1'!$A$6:$M$500,13,FALSE),0)</f>
        <v>0</v>
      </c>
      <c r="L26" s="330">
        <f>_xlfn.IFNA(VLOOKUP(CONCATENATE($L$5,$B26,$C26),CAPE!$A$6:$M$500,13,FALSE),0)</f>
        <v>0</v>
      </c>
      <c r="M26" s="103">
        <f>_xlfn.IFNA(VLOOKUP(CONCATENATE($M$5,$B26,$C26),[1]CAPE!$A$6:$M$500,13,FALSE),0)</f>
        <v>0</v>
      </c>
      <c r="N26" s="103">
        <f>_xlfn.IFNA(VLOOKUP(CONCATENATE($N$5,$B26,$C26),'SER1'!$A$6:$M$500,13,FALSE),0)</f>
        <v>0</v>
      </c>
      <c r="O26" s="103">
        <f>_xlfn.IFNA(VLOOKUP(CONCATENATE($O$5,$B26,$C26),'MUR1'!$A$6:$M$500,13,FALSE),0)</f>
        <v>0</v>
      </c>
      <c r="P26" s="103">
        <f>_xlfn.IFNA(VLOOKUP(CONCATENATE($P$5,$B26,$C26),BAL!$A$6:$M$500,13,FALSE),0)</f>
        <v>0</v>
      </c>
      <c r="Q26" s="103">
        <f>_xlfn.IFNA(VLOOKUP(CONCATENATE($Q$5,$B26,$C26),'OG1'!$A$6:$M$500,13,FALSE),0)</f>
        <v>0</v>
      </c>
      <c r="R26" s="103">
        <f>_xlfn.IFNA(VLOOKUP(CONCATENATE($R$5,$B26,$C26),'OG1'!$A$6:$M$500,13,FALSE),0)</f>
        <v>0</v>
      </c>
      <c r="S26" s="103">
        <f>_xlfn.IFNA(VLOOKUP(CONCATENATE($S$5,$B26,$C26),'DRY1'!$A$6:$M$500,13,FALSE),0)</f>
        <v>0</v>
      </c>
      <c r="T26" s="103">
        <f>_xlfn.IFNA(VLOOKUP(CONCATENATE($T$5,$B26,$C26),'DRY1'!$A$6:$M$500,13,FALSE),0)</f>
        <v>0</v>
      </c>
      <c r="U26" s="330">
        <f>_xlfn.IFNA(VLOOKUP(CONCATENATE($U$5,$B26,$C26),'HOR1'!$A$6:$M$100,13,FALSE),0)</f>
        <v>0</v>
      </c>
      <c r="V26" s="103">
        <f>_xlfn.IFNA(VLOOKUP(CONCATENATE($V$5,$B26,$C26),'SER2'!$A$6:$M$534,13,FALSE),0)</f>
        <v>0</v>
      </c>
      <c r="W26" s="103">
        <f>_xlfn.IFNA(VLOOKUP(CONCATENATE($W$5,$B26,$C26),[3]DAR1!$A$6:$M$500,13,FALSE),0)</f>
        <v>0</v>
      </c>
      <c r="X26" s="103">
        <f>_xlfn.IFNA(VLOOKUP(CONCATENATE($X$5,$B26,$C26),BEV!$A$6:$M$500,13,FALSE),0)</f>
        <v>0</v>
      </c>
      <c r="Y26" s="103">
        <f>_xlfn.IFNA(VLOOKUP(CONCATENATE($Y$5,$B26,$C26),'OG2'!$A$6:$M$500,13,FALSE),0)</f>
        <v>0</v>
      </c>
      <c r="Z26" s="570">
        <f>_xlfn.IFNA(VLOOKUP(CONCATENATE($Z$5,$B26,$C26),'OG2'!$A$6:$M$500,13,FALSE),0)</f>
        <v>0</v>
      </c>
      <c r="AA26" s="103">
        <f>_xlfn.IFNA(VLOOKUP(CONCATENATE($AA$5,$B26,$C26),'LOG1'!$A$6:$M$500,13,FALSE),0)</f>
        <v>0</v>
      </c>
      <c r="AB26" s="103">
        <f>_xlfn.IFNA(VLOOKUP(CONCATENATE($AB$5,$B26,$C26),'DRY2'!$A$6:$M$500,13,FALSE),0)</f>
        <v>0</v>
      </c>
      <c r="AC26" s="103">
        <f>_xlfn.IFNA(VLOOKUP(CONCATENATE($AC$5,$B26,$C26),'DRY2'!$A$6:$M$500,13,FALSE),0)</f>
        <v>0</v>
      </c>
      <c r="AD26" s="103">
        <f>_xlfn.IFNA(VLOOKUP(CONCATENATE($AD$5,$B26,$C26),'CAP2'!$A$6:$M$500,13,FALSE),0)</f>
        <v>0</v>
      </c>
      <c r="AE26" s="103">
        <f>_xlfn.IFNA(VLOOKUP(CONCATENATE($AE$5,$B26,$C26),'ESP2'!$A$6:$M$500,13,FALSE),0)</f>
        <v>0</v>
      </c>
      <c r="AF26" s="103"/>
      <c r="AG26" s="103">
        <f>_xlfn.IFNA(VLOOKUP(CONCATENATE($AG$5,$B26,$C26),MR!$A$6:$M$468,13,FALSE),0)</f>
        <v>0</v>
      </c>
      <c r="AH26" s="103">
        <f>_xlfn.IFNA(VLOOKUP(CONCATENATE($AH$5,$B26,$C26),'OG3'!$A$6:$M$500,13,FALSE),0)</f>
        <v>0</v>
      </c>
      <c r="AI26" s="103">
        <f>_xlfn.IFNA(VLOOKUP(CONCATENATE($AI$5,$B26,$C26),'OG3'!$A$6:$M$500,13,FALSE),0)</f>
        <v>0</v>
      </c>
      <c r="AJ26" s="103">
        <f>_xlfn.IFNA(VLOOKUP(CONCATENATE($AJ$5,$B26,$C26),WEST!$A$6:$M$500,13,FALSE),0)</f>
        <v>0</v>
      </c>
      <c r="AK26" s="103">
        <f>_xlfn.IFNA(VLOOKUP(CONCATENATE($AK$5,$B26,$C26),'SER3'!$A$6:$M$500,13,FALSE),0)</f>
        <v>0</v>
      </c>
      <c r="AL26" s="103">
        <f>_xlfn.IFNA(VLOOKUP(CONCATENATE($AL$5,$B26,$C26),[4]DARD2!$A$6:$M$500,13,FALSE),0)</f>
        <v>0</v>
      </c>
      <c r="AM26" s="103">
        <f>_xlfn.IFNA(VLOOKUP(CONCATENATE($AM$5,$B26,$C26),'MUR2'!$A$6:$M$500,13,FALSE),0)</f>
        <v>0</v>
      </c>
      <c r="AN26" s="103">
        <f>_xlfn.IFNA(VLOOKUP(CONCATENATE($AN$5,$B26,$C26),RAS!$A$7:$M$501,13,FALSE),0)</f>
        <v>0</v>
      </c>
      <c r="AO26" s="103">
        <f>_xlfn.IFNA(VLOOKUP(CONCATENATE($AO$5,$B26,$C26),'ESP3'!$A$6:$M$500,13,FALSE),0)</f>
        <v>0</v>
      </c>
      <c r="AP26" s="103">
        <f>_xlfn.IFNA(VLOOKUP(CONCATENATE($AP$5,$B26,$C26),'ESP3'!$A$6:$M$500,13,FALSE),0)</f>
        <v>0</v>
      </c>
      <c r="AQ26" s="103">
        <f>_xlfn.IFNA(VLOOKUP(CONCATENATE($AQ$5,$B26,$C26),FEST!$A$6:$M$500,13,FALSE),0)</f>
        <v>0</v>
      </c>
      <c r="AR26" s="565">
        <f>_xlfn.IFNA(VLOOKUP(CONCATENATE($AR$5,$B26,$C26),'HOR2'!$A$6:$M$200,13,FALSE),0)</f>
        <v>0</v>
      </c>
      <c r="AS26" s="565">
        <f>_xlfn.IFNA(VLOOKUP(CONCATENATE($AS$5,$B26,$C26),GIDG!$A$6:$M$200,13,FALSE),0)</f>
        <v>0</v>
      </c>
      <c r="AT26" s="565">
        <f>_xlfn.IFNA(VLOOKUP(CONCATENATE($AT$5,$B26,$C26),[7]cap3!$A$6:$M$500,13,FALSE),0)</f>
        <v>0</v>
      </c>
      <c r="AU26" s="566">
        <f>_xlfn.IFNA(VLOOKUP(CONCATENATE($AU$5,$B26,$C26),SC!$A$6:$M$500,13,FALSE),0)</f>
        <v>0</v>
      </c>
      <c r="AV26" s="567">
        <f>_xlfn.IFNA(VLOOKUP(CONCATENATE($AV$5,$B26,$C26),SCSAT!$A$6:$M$528,13,FALSE),0)</f>
        <v>0</v>
      </c>
      <c r="AW26" s="566">
        <f>_xlfn.IFNA(VLOOKUP(CONCATENATE($AW$5,$B26,$C26),SCSUN!$A$6:$M$500,13,FALSE),0)</f>
        <v>0</v>
      </c>
      <c r="AX26" s="486"/>
    </row>
    <row r="27" spans="1:50" x14ac:dyDescent="0.25">
      <c r="A27" s="813"/>
      <c r="B27" s="97"/>
      <c r="C27" s="104"/>
      <c r="D27" s="104"/>
      <c r="E27" s="104"/>
      <c r="F27" s="105"/>
      <c r="G27" s="101"/>
      <c r="H27" s="99">
        <f t="shared" si="3"/>
        <v>0</v>
      </c>
      <c r="I27" s="100">
        <f t="shared" si="4"/>
        <v>0</v>
      </c>
      <c r="J27" s="300">
        <f t="shared" si="5"/>
        <v>9</v>
      </c>
      <c r="K27" s="103">
        <f>_xlfn.IFNA(VLOOKUP(CONCATENATE($K$5,$B27,$C27),'ESP1'!$A$6:$M$500,13,FALSE),0)</f>
        <v>0</v>
      </c>
      <c r="L27" s="330">
        <f>_xlfn.IFNA(VLOOKUP(CONCATENATE($L$5,$B27,$C27),CAPE!$A$6:$M$500,13,FALSE),0)</f>
        <v>0</v>
      </c>
      <c r="M27" s="103">
        <f>_xlfn.IFNA(VLOOKUP(CONCATENATE($M$5,$B27,$C27),[1]CAPE!$A$6:$M$500,13,FALSE),0)</f>
        <v>0</v>
      </c>
      <c r="N27" s="103">
        <f>_xlfn.IFNA(VLOOKUP(CONCATENATE($N$5,$B27,$C27),'SER1'!$A$6:$M$500,13,FALSE),0)</f>
        <v>0</v>
      </c>
      <c r="O27" s="103">
        <f>_xlfn.IFNA(VLOOKUP(CONCATENATE($O$5,$B27,$C27),'MUR1'!$A$6:$M$500,13,FALSE),0)</f>
        <v>0</v>
      </c>
      <c r="P27" s="103">
        <f>_xlfn.IFNA(VLOOKUP(CONCATENATE($P$5,$B27,$C27),BAL!$A$6:$M$500,13,FALSE),0)</f>
        <v>0</v>
      </c>
      <c r="Q27" s="103">
        <f>_xlfn.IFNA(VLOOKUP(CONCATENATE($Q$5,$B27,$C27),'OG1'!$A$6:$M$500,13,FALSE),0)</f>
        <v>0</v>
      </c>
      <c r="R27" s="103">
        <f>_xlfn.IFNA(VLOOKUP(CONCATENATE($R$5,$B27,$C27),'OG1'!$A$6:$M$500,13,FALSE),0)</f>
        <v>0</v>
      </c>
      <c r="S27" s="103"/>
      <c r="T27" s="103">
        <f>_xlfn.IFNA(VLOOKUP(CONCATENATE($T$5,$B27,$C27),'DRY1'!$A$6:$M$500,13,FALSE),0)</f>
        <v>0</v>
      </c>
      <c r="U27" s="330">
        <f>_xlfn.IFNA(VLOOKUP(CONCATENATE($U$5,$B27,$C27),'HOR1'!$A$6:$M$100,13,FALSE),0)</f>
        <v>0</v>
      </c>
      <c r="V27" s="103">
        <f>_xlfn.IFNA(VLOOKUP(CONCATENATE($V$5,$B27,$C27),'SER2'!$A$6:$M$534,13,FALSE),0)</f>
        <v>0</v>
      </c>
      <c r="W27" s="103">
        <f>_xlfn.IFNA(VLOOKUP(CONCATENATE($W$5,$B27,$C27),[3]DAR1!$A$6:$M$500,13,FALSE),0)</f>
        <v>0</v>
      </c>
      <c r="X27" s="103">
        <f>_xlfn.IFNA(VLOOKUP(CONCATENATE($X$5,$B27,$C27),BEV!$A$6:$M$500,13,FALSE),0)</f>
        <v>0</v>
      </c>
      <c r="Y27" s="103">
        <f>_xlfn.IFNA(VLOOKUP(CONCATENATE($Y$5,$B27,$C27),'OG2'!$A$6:$M$500,13,FALSE),0)</f>
        <v>0</v>
      </c>
      <c r="Z27" s="103"/>
      <c r="AA27" s="103">
        <f>_xlfn.IFNA(VLOOKUP(CONCATENATE($AA$5,$B27,$C27),'LOG1'!$A$6:$M$500,13,FALSE),0)</f>
        <v>0</v>
      </c>
      <c r="AB27" s="103">
        <f>_xlfn.IFNA(VLOOKUP(CONCATENATE($AB$5,$B27,$C27),'DRY2'!$A$6:$M$500,13,FALSE),0)</f>
        <v>0</v>
      </c>
      <c r="AC27" s="103">
        <f>_xlfn.IFNA(VLOOKUP(CONCATENATE($AC$5,$B27,$C27),'DRY2'!$A$6:$M$500,13,FALSE),0)</f>
        <v>0</v>
      </c>
      <c r="AD27" s="103">
        <f>_xlfn.IFNA(VLOOKUP(CONCATENATE($AD$5,$B27,$C27),'CAP2'!$A$6:$M$500,13,FALSE),0)</f>
        <v>0</v>
      </c>
      <c r="AE27" s="103">
        <f>_xlfn.IFNA(VLOOKUP(CONCATENATE($AE$5,$B27,$C27),'ESP2'!$A$6:$M$500,13,FALSE),0)</f>
        <v>0</v>
      </c>
      <c r="AF27" s="103"/>
      <c r="AG27" s="103">
        <f>_xlfn.IFNA(VLOOKUP(CONCATENATE($AG$5,$B27,$C27),MR!$A$6:$M$468,13,FALSE),0)</f>
        <v>0</v>
      </c>
      <c r="AH27" s="103">
        <f>_xlfn.IFNA(VLOOKUP(CONCATENATE($AH$5,$B27,$C27),'OG3'!$A$6:$M$500,13,FALSE),0)</f>
        <v>0</v>
      </c>
      <c r="AI27" s="103">
        <f>_xlfn.IFNA(VLOOKUP(CONCATENATE($AI$5,$B27,$C27),'OG3'!$A$6:$M$500,13,FALSE),0)</f>
        <v>0</v>
      </c>
      <c r="AJ27" s="103">
        <f>_xlfn.IFNA(VLOOKUP(CONCATENATE($AJ$5,$B27,$C27),WEST!$A$6:$M$500,13,FALSE),0)</f>
        <v>0</v>
      </c>
      <c r="AK27" s="103">
        <f>_xlfn.IFNA(VLOOKUP(CONCATENATE($AK$5,$B27,$C27),'SER3'!$A$6:$M$500,13,FALSE),0)</f>
        <v>0</v>
      </c>
      <c r="AL27" s="103">
        <f>_xlfn.IFNA(VLOOKUP(CONCATENATE($AL$5,$B27,$C27),[4]DARD2!$A$6:$M$500,13,FALSE),0)</f>
        <v>0</v>
      </c>
      <c r="AM27" s="103">
        <f>_xlfn.IFNA(VLOOKUP(CONCATENATE($AM$5,$B27,$C27),'MUR2'!$A$6:$M$500,13,FALSE),0)</f>
        <v>0</v>
      </c>
      <c r="AN27" s="103">
        <f>_xlfn.IFNA(VLOOKUP(CONCATENATE($AN$5,$B27,$C27),RAS!$A$7:$M$501,13,FALSE),0)</f>
        <v>0</v>
      </c>
      <c r="AO27" s="103">
        <f>_xlfn.IFNA(VLOOKUP(CONCATENATE($AO$5,$B27,$C27),'ESP3'!$A$6:$M$500,13,FALSE),0)</f>
        <v>0</v>
      </c>
      <c r="AP27" s="103">
        <f>_xlfn.IFNA(VLOOKUP(CONCATENATE($AP$5,$B27,$C27),'ESP3'!$A$6:$M$500,13,FALSE),0)</f>
        <v>0</v>
      </c>
      <c r="AQ27" s="103">
        <f>_xlfn.IFNA(VLOOKUP(CONCATENATE($AQ$5,$B27,$C27),FEST!$A$6:$M$500,13,FALSE),0)</f>
        <v>0</v>
      </c>
      <c r="AR27" s="565">
        <f>_xlfn.IFNA(VLOOKUP(CONCATENATE($AR$5,$B27,$C27),[5]HOR2!$A$6:$M$500,13,FALSE),0)</f>
        <v>0</v>
      </c>
      <c r="AS27" s="565">
        <f>_xlfn.IFNA(VLOOKUP(CONCATENATE($AS$5,$B27,$C27),GIDG!$A$6:$M$200,13,FALSE),0)</f>
        <v>0</v>
      </c>
      <c r="AT27" s="565">
        <f>_xlfn.IFNA(VLOOKUP(CONCATENATE($AT$5,$B27,$C27),[7]cap3!$A$6:$M$500,13,FALSE),0)</f>
        <v>0</v>
      </c>
      <c r="AU27" s="567">
        <f>_xlfn.IFNA(VLOOKUP(CONCATENATE($AU$5,$B27,$C27),SC!$A$6:$M$500,13,FALSE),0)</f>
        <v>0</v>
      </c>
      <c r="AV27" s="567">
        <f>_xlfn.IFNA(VLOOKUP(CONCATENATE($AV$5,$B27,$C27),SCSAT!$A$6:$M$528,13,FALSE),0)</f>
        <v>0</v>
      </c>
      <c r="AW27" s="566">
        <f>_xlfn.IFNA(VLOOKUP(CONCATENATE($AW$5,$B27,$C27),SCSUN!$A$6:$M$500,13,FALSE),0)</f>
        <v>0</v>
      </c>
      <c r="AX27" s="486"/>
    </row>
    <row r="28" spans="1:50" x14ac:dyDescent="0.25">
      <c r="A28" s="813"/>
      <c r="B28" s="97"/>
      <c r="C28" s="104"/>
      <c r="D28" s="104"/>
      <c r="E28" s="104"/>
      <c r="F28" s="105"/>
      <c r="G28" s="101"/>
      <c r="H28" s="99">
        <f t="shared" ref="H28:H42" si="6">COUNTIF(K28:AM28,"&gt;0")</f>
        <v>0</v>
      </c>
      <c r="I28" s="100">
        <f t="shared" si="4"/>
        <v>0</v>
      </c>
      <c r="J28" s="300">
        <f t="shared" si="5"/>
        <v>9</v>
      </c>
      <c r="K28" s="103">
        <f>_xlfn.IFNA(VLOOKUP(CONCATENATE($K$5,$B28,$C28),'ESP1'!$A$6:$M$500,13,FALSE),0)</f>
        <v>0</v>
      </c>
      <c r="L28" s="330">
        <f>_xlfn.IFNA(VLOOKUP(CONCATENATE($L$5,$B28,$C28),CAPE!$A$6:$M$500,13,FALSE),0)</f>
        <v>0</v>
      </c>
      <c r="M28" s="103">
        <f>_xlfn.IFNA(VLOOKUP(CONCATENATE($M$5,$B28,$C28),[1]CAPE!$A$6:$M$500,13,FALSE),0)</f>
        <v>0</v>
      </c>
      <c r="N28" s="103">
        <f>_xlfn.IFNA(VLOOKUP(CONCATENATE($N$5,$B28,$C28),'SER1'!$A$6:$M$500,13,FALSE),0)</f>
        <v>0</v>
      </c>
      <c r="O28" s="103">
        <f>_xlfn.IFNA(VLOOKUP(CONCATENATE($O$5,$B28,$C28),'MUR1'!$A$6:$M$500,13,FALSE),0)</f>
        <v>0</v>
      </c>
      <c r="P28" s="103">
        <f>_xlfn.IFNA(VLOOKUP(CONCATENATE($P$5,$B28,$C28),BAL!$A$6:$M$500,13,FALSE),0)</f>
        <v>0</v>
      </c>
      <c r="Q28" s="103">
        <f>_xlfn.IFNA(VLOOKUP(CONCATENATE($Q$5,$B28,$C28),'OG1'!$A$6:$M$500,13,FALSE),0)</f>
        <v>0</v>
      </c>
      <c r="R28" s="103">
        <f>_xlfn.IFNA(VLOOKUP(CONCATENATE($R$5,$B28,$C28),'OG1'!$A$6:$M$500,13,FALSE),0)</f>
        <v>0</v>
      </c>
      <c r="S28" s="103"/>
      <c r="T28" s="103">
        <f>_xlfn.IFNA(VLOOKUP(CONCATENATE($T$5,$B28,$C28),'DRY1'!$A$6:$M$500,13,FALSE),0)</f>
        <v>0</v>
      </c>
      <c r="U28" s="330">
        <f>_xlfn.IFNA(VLOOKUP(CONCATENATE($U$5,$B28,$C28),'HOR1'!$A$6:$M$100,13,FALSE),0)</f>
        <v>0</v>
      </c>
      <c r="V28" s="103">
        <f>_xlfn.IFNA(VLOOKUP(CONCATENATE($V$5,$B28,$C28),'SER2'!$A$6:$M$534,13,FALSE),0)</f>
        <v>0</v>
      </c>
      <c r="W28" s="103">
        <f>_xlfn.IFNA(VLOOKUP(CONCATENATE($W$5,$B28,$C28),[3]DAR1!$A$6:$M$500,13,FALSE),0)</f>
        <v>0</v>
      </c>
      <c r="X28" s="103">
        <f>_xlfn.IFNA(VLOOKUP(CONCATENATE($X$5,$B28,$C28),BEV!$A$6:$M$500,13,FALSE),0)</f>
        <v>0</v>
      </c>
      <c r="Y28" s="103">
        <f>_xlfn.IFNA(VLOOKUP(CONCATENATE($Y$5,$B28,$C28),'OG2'!$A$6:$M$500,13,FALSE),0)</f>
        <v>0</v>
      </c>
      <c r="Z28" s="103"/>
      <c r="AA28" s="103">
        <f>_xlfn.IFNA(VLOOKUP(CONCATENATE($AA$5,$B28,$C28),'LOG1'!$A$6:$M$500,13,FALSE),0)</f>
        <v>0</v>
      </c>
      <c r="AB28" s="103">
        <f>_xlfn.IFNA(VLOOKUP(CONCATENATE($AB$5,$B28,$C28),'DRY2'!$A$6:$M$500,13,FALSE),0)</f>
        <v>0</v>
      </c>
      <c r="AC28" s="103">
        <f>_xlfn.IFNA(VLOOKUP(CONCATENATE($AC$5,$B28,$C28),'DRY2'!$A$6:$M$500,13,FALSE),0)</f>
        <v>0</v>
      </c>
      <c r="AD28" s="103">
        <f>_xlfn.IFNA(VLOOKUP(CONCATENATE($AD$5,$B28,$C28),'CAP2'!$A$6:$M$500,13,FALSE),0)</f>
        <v>0</v>
      </c>
      <c r="AE28" s="103">
        <f>_xlfn.IFNA(VLOOKUP(CONCATENATE($AE$5,$B28,$C28),'ESP2'!$A$6:$M$500,13,FALSE),0)</f>
        <v>0</v>
      </c>
      <c r="AF28" s="103"/>
      <c r="AG28" s="103">
        <f>_xlfn.IFNA(VLOOKUP(CONCATENATE($AG$5,$B28,$C28),MR!$A$6:$M$468,13,FALSE),0)</f>
        <v>0</v>
      </c>
      <c r="AH28" s="103">
        <f>_xlfn.IFNA(VLOOKUP(CONCATENATE($AH$5,$B28,$C28),'OG3'!$A$6:$M$500,13,FALSE),0)</f>
        <v>0</v>
      </c>
      <c r="AI28" s="103">
        <f>_xlfn.IFNA(VLOOKUP(CONCATENATE($AI$5,$B28,$C28),'OG3'!$A$6:$M$500,13,FALSE),0)</f>
        <v>0</v>
      </c>
      <c r="AJ28" s="103">
        <f>_xlfn.IFNA(VLOOKUP(CONCATENATE($AJ$5,$B28,$C28),WEST!$A$6:$M$500,13,FALSE),0)</f>
        <v>0</v>
      </c>
      <c r="AK28" s="103">
        <f>_xlfn.IFNA(VLOOKUP(CONCATENATE($AK$5,$B28,$C28),'SER3'!$A$6:$M$500,13,FALSE),0)</f>
        <v>0</v>
      </c>
      <c r="AL28" s="103">
        <f>_xlfn.IFNA(VLOOKUP(CONCATENATE($AL$5,$B28,$C28),[4]DARD2!$A$6:$M$500,13,FALSE),0)</f>
        <v>0</v>
      </c>
      <c r="AM28" s="103">
        <f>_xlfn.IFNA(VLOOKUP(CONCATENATE($AM$5,$B28,$C28),'MUR2'!$A$6:$M$500,13,FALSE),0)</f>
        <v>0</v>
      </c>
      <c r="AN28" s="103">
        <f>_xlfn.IFNA(VLOOKUP(CONCATENATE($AN$5,$B28,$C28),RAS!$A$7:$M$501,13,FALSE),0)</f>
        <v>0</v>
      </c>
      <c r="AO28" s="103">
        <f>_xlfn.IFNA(VLOOKUP(CONCATENATE($AO$5,$B28,$C28),'ESP3'!$A$6:$M$500,13,FALSE),0)</f>
        <v>0</v>
      </c>
      <c r="AP28" s="103">
        <f>_xlfn.IFNA(VLOOKUP(CONCATENATE($AP$5,$B28,$C28),'ESP3'!$A$6:$M$500,13,FALSE),0)</f>
        <v>0</v>
      </c>
      <c r="AQ28" s="103">
        <f>_xlfn.IFNA(VLOOKUP(CONCATENATE($AQ$5,$B28,$C28),FEST!$A$6:$M$500,13,FALSE),0)</f>
        <v>0</v>
      </c>
      <c r="AR28" s="565">
        <f>_xlfn.IFNA(VLOOKUP(CONCATENATE($AR$5,$B28,$C28),[5]HOR2!$A$6:$M$500,13,FALSE),0)</f>
        <v>0</v>
      </c>
      <c r="AS28" s="565">
        <f>_xlfn.IFNA(VLOOKUP(CONCATENATE($AS$5,$B28,$C28),GIDG!$A$6:$M$200,13,FALSE),0)</f>
        <v>0</v>
      </c>
      <c r="AT28" s="565">
        <f>_xlfn.IFNA(VLOOKUP(CONCATENATE($AT$5,$B28,$C28),[7]cap3!$A$6:$M$500,13,FALSE),0)</f>
        <v>0</v>
      </c>
      <c r="AU28" s="567">
        <f>_xlfn.IFNA(VLOOKUP(CONCATENATE($AU$5,$B28,$C28),SC!$A$6:$M$500,13,FALSE),0)</f>
        <v>0</v>
      </c>
      <c r="AV28" s="567">
        <f>_xlfn.IFNA(VLOOKUP(CONCATENATE($AV$5,$B28,$C28),SCSAT!$A$6:$M$528,13,FALSE),0)</f>
        <v>0</v>
      </c>
      <c r="AW28" s="566">
        <f>_xlfn.IFNA(VLOOKUP(CONCATENATE($AW$5,$B28,$C28),SCSUN!$A$6:$M$500,13,FALSE),0)</f>
        <v>0</v>
      </c>
      <c r="AX28" s="486"/>
    </row>
    <row r="29" spans="1:50" x14ac:dyDescent="0.25">
      <c r="A29" s="813"/>
      <c r="B29" s="97"/>
      <c r="C29" s="104"/>
      <c r="D29" s="104"/>
      <c r="E29" s="104"/>
      <c r="F29" s="105"/>
      <c r="G29" s="101"/>
      <c r="H29" s="99">
        <f t="shared" si="6"/>
        <v>0</v>
      </c>
      <c r="I29" s="100">
        <f t="shared" si="4"/>
        <v>0</v>
      </c>
      <c r="J29" s="300">
        <f t="shared" si="5"/>
        <v>9</v>
      </c>
      <c r="K29" s="103">
        <f>_xlfn.IFNA(VLOOKUP(CONCATENATE($K$5,$B29,$C29),'ESP1'!$A$6:$M$500,13,FALSE),0)</f>
        <v>0</v>
      </c>
      <c r="L29" s="330">
        <f>_xlfn.IFNA(VLOOKUP(CONCATENATE($L$5,$B29,$C29),CAPE!$A$6:$M$500,13,FALSE),0)</f>
        <v>0</v>
      </c>
      <c r="M29" s="103">
        <f>_xlfn.IFNA(VLOOKUP(CONCATENATE($M$5,$B29,$C29),[1]CAPE!$A$6:$M$500,13,FALSE),0)</f>
        <v>0</v>
      </c>
      <c r="N29" s="103">
        <f>_xlfn.IFNA(VLOOKUP(CONCATENATE($N$5,$B29,$C29),'SER1'!$A$6:$M$500,13,FALSE),0)</f>
        <v>0</v>
      </c>
      <c r="O29" s="103">
        <f>_xlfn.IFNA(VLOOKUP(CONCATENATE($O$5,$B29,$C29),'MUR1'!$A$6:$M$500,13,FALSE),0)</f>
        <v>0</v>
      </c>
      <c r="P29" s="103">
        <f>_xlfn.IFNA(VLOOKUP(CONCATENATE($P$5,$B29,$C29),BAL!$A$6:$M$500,13,FALSE),0)</f>
        <v>0</v>
      </c>
      <c r="Q29" s="103">
        <f>_xlfn.IFNA(VLOOKUP(CONCATENATE($Q$5,$B29,$C29),'OG1'!$A$6:$M$500,13,FALSE),0)</f>
        <v>0</v>
      </c>
      <c r="R29" s="103"/>
      <c r="S29" s="103"/>
      <c r="T29" s="103">
        <f>_xlfn.IFNA(VLOOKUP(CONCATENATE($T$5,$B29,$C29),'DRY1'!$A$6:$M$500,13,FALSE),0)</f>
        <v>0</v>
      </c>
      <c r="U29" s="330">
        <f>_xlfn.IFNA(VLOOKUP(CONCATENATE($U$5,$B29,$C29),'HOR1'!$A$6:$M$100,13,FALSE),0)</f>
        <v>0</v>
      </c>
      <c r="V29" s="103">
        <f>_xlfn.IFNA(VLOOKUP(CONCATENATE($V$5,$B29,$C29),'SER2'!$A$6:$M$534,13,FALSE),0)</f>
        <v>0</v>
      </c>
      <c r="W29" s="103">
        <f>_xlfn.IFNA(VLOOKUP(CONCATENATE($W$5,$B29,$C29),[3]DAR1!$A$6:$M$500,13,FALSE),0)</f>
        <v>0</v>
      </c>
      <c r="X29" s="103">
        <f>_xlfn.IFNA(VLOOKUP(CONCATENATE($X$5,$B29,$C29),BEV!$A$6:$M$500,13,FALSE),0)</f>
        <v>0</v>
      </c>
      <c r="Y29" s="103">
        <f>_xlfn.IFNA(VLOOKUP(CONCATENATE($Y$5,$B29,$C29),'OG2'!$A$6:$M$500,13,FALSE),0)</f>
        <v>0</v>
      </c>
      <c r="Z29" s="103"/>
      <c r="AA29" s="103">
        <f>_xlfn.IFNA(VLOOKUP(CONCATENATE($AA$5,$B29,$C29),'LOG1'!$A$6:$M$500,13,FALSE),0)</f>
        <v>0</v>
      </c>
      <c r="AB29" s="103">
        <f>_xlfn.IFNA(VLOOKUP(CONCATENATE($AB$5,$B29,$C29),'DRY2'!$A$6:$M$500,13,FALSE),0)</f>
        <v>0</v>
      </c>
      <c r="AC29" s="103">
        <f>_xlfn.IFNA(VLOOKUP(CONCATENATE($AC$5,$B29,$C29),'DRY2'!$A$6:$M$500,13,FALSE),0)</f>
        <v>0</v>
      </c>
      <c r="AD29" s="103">
        <f>_xlfn.IFNA(VLOOKUP(CONCATENATE($AD$5,$B29,$C29),'CAP2'!$A$6:$M$500,13,FALSE),0)</f>
        <v>0</v>
      </c>
      <c r="AE29" s="103">
        <f>_xlfn.IFNA(VLOOKUP(CONCATENATE($AE$5,$B29,$C29),'ESP2'!$A$6:$M$500,13,FALSE),0)</f>
        <v>0</v>
      </c>
      <c r="AF29" s="103"/>
      <c r="AG29" s="103">
        <f>_xlfn.IFNA(VLOOKUP(CONCATENATE($AG$5,$B29,$C29),MR!$A$6:$M$468,13,FALSE),0)</f>
        <v>0</v>
      </c>
      <c r="AH29" s="103">
        <f>_xlfn.IFNA(VLOOKUP(CONCATENATE($AH$5,$B29,$C29),'OG3'!$A$6:$M$500,13,FALSE),0)</f>
        <v>0</v>
      </c>
      <c r="AI29" s="103"/>
      <c r="AJ29" s="103">
        <f>_xlfn.IFNA(VLOOKUP(CONCATENATE($AJ$5,$B29,$C29),WEST!$A$6:$M$500,13,FALSE),0)</f>
        <v>0</v>
      </c>
      <c r="AK29" s="103">
        <f>_xlfn.IFNA(VLOOKUP(CONCATENATE($AK$5,$B29,$C29),'SER3'!$A$6:$M$500,13,FALSE),0)</f>
        <v>0</v>
      </c>
      <c r="AL29" s="103">
        <f>_xlfn.IFNA(VLOOKUP(CONCATENATE($AL$5,$B29,$C29),[4]DARD2!$A$6:$M$500,13,FALSE),0)</f>
        <v>0</v>
      </c>
      <c r="AM29" s="103">
        <f>_xlfn.IFNA(VLOOKUP(CONCATENATE($AM$5,$B29,$C29),'MUR2'!$A$6:$M$500,13,FALSE),0)</f>
        <v>0</v>
      </c>
      <c r="AN29" s="103">
        <f>_xlfn.IFNA(VLOOKUP(CONCATENATE($AN$5,$B29,$C29),RAS!$A$7:$M$501,13,FALSE),0)</f>
        <v>0</v>
      </c>
      <c r="AO29" s="103">
        <f>_xlfn.IFNA(VLOOKUP(CONCATENATE($AO$5,$B29,$C29),'ESP3'!$A$6:$M$500,13,FALSE),0)</f>
        <v>0</v>
      </c>
      <c r="AP29" s="103">
        <f>_xlfn.IFNA(VLOOKUP(CONCATENATE($AP$5,$B29,$C29),'ESP3'!$A$6:$M$500,13,FALSE),0)</f>
        <v>0</v>
      </c>
      <c r="AQ29" s="103">
        <f>_xlfn.IFNA(VLOOKUP(CONCATENATE($AQ$5,$B29,$C29),FEST!$A$6:$M$500,13,FALSE),0)</f>
        <v>0</v>
      </c>
      <c r="AR29" s="565">
        <f>_xlfn.IFNA(VLOOKUP(CONCATENATE($AR$5,$B29,$C29),[5]HOR2!$A$6:$M$500,13,FALSE),0)</f>
        <v>0</v>
      </c>
      <c r="AS29" s="565">
        <f>_xlfn.IFNA(VLOOKUP(CONCATENATE($AS$5,$B29,$C29),GIDG!$A$6:$M$200,13,FALSE),0)</f>
        <v>0</v>
      </c>
      <c r="AT29" s="565">
        <f>_xlfn.IFNA(VLOOKUP(CONCATENATE($AT$5,$B29,$C29),[7]cap3!$A$6:$M$500,13,FALSE),0)</f>
        <v>0</v>
      </c>
      <c r="AU29" s="567">
        <f>_xlfn.IFNA(VLOOKUP(CONCATENATE($AU$5,$B29,$C29),SC!$A$6:$M$500,13,FALSE),0)</f>
        <v>0</v>
      </c>
      <c r="AV29" s="567">
        <f>_xlfn.IFNA(VLOOKUP(CONCATENATE($AV$5,$B29,$C29),SCSAT!$A$6:$M$528,13,FALSE),0)</f>
        <v>0</v>
      </c>
      <c r="AW29" s="566">
        <f>_xlfn.IFNA(VLOOKUP(CONCATENATE($AW$5,$B29,$C29),SCSUN!$A$6:$M$500,13,FALSE),0)</f>
        <v>0</v>
      </c>
      <c r="AX29" s="486"/>
    </row>
    <row r="30" spans="1:50" x14ac:dyDescent="0.25">
      <c r="A30" s="813"/>
      <c r="B30" s="97"/>
      <c r="C30" s="104"/>
      <c r="D30" s="104"/>
      <c r="E30" s="104"/>
      <c r="F30" s="105"/>
      <c r="G30" s="101"/>
      <c r="H30" s="99">
        <f t="shared" si="6"/>
        <v>0</v>
      </c>
      <c r="I30" s="100">
        <f t="shared" si="4"/>
        <v>0</v>
      </c>
      <c r="J30" s="300">
        <f t="shared" si="5"/>
        <v>9</v>
      </c>
      <c r="K30" s="103">
        <f>_xlfn.IFNA(VLOOKUP(CONCATENATE($K$5,$B30,$C30),'ESP1'!$A$6:$M$500,13,FALSE),0)</f>
        <v>0</v>
      </c>
      <c r="L30" s="103"/>
      <c r="M30" s="103">
        <f>_xlfn.IFNA(VLOOKUP(CONCATENATE($M$5,$B30,$C30),[1]CAPE!$A$6:$M$500,13,FALSE),0)</f>
        <v>0</v>
      </c>
      <c r="N30" s="103">
        <f>_xlfn.IFNA(VLOOKUP(CONCATENATE($N$5,$B30,$C30),'SER1'!$A$6:$M$500,13,FALSE),0)</f>
        <v>0</v>
      </c>
      <c r="O30" s="103">
        <f>_xlfn.IFNA(VLOOKUP(CONCATENATE($O$5,$B30,$C30),'MUR1'!$A$6:$M$500,13,FALSE),0)</f>
        <v>0</v>
      </c>
      <c r="P30" s="103">
        <f>_xlfn.IFNA(VLOOKUP(CONCATENATE($P$5,$B30,$C30),BAL!$A$6:$M$500,13,FALSE),0)</f>
        <v>0</v>
      </c>
      <c r="Q30" s="103">
        <f>_xlfn.IFNA(VLOOKUP(CONCATENATE($Q$5,$B30,$C30),'OG1'!$A$6:$M$500,13,FALSE),0)</f>
        <v>0</v>
      </c>
      <c r="R30" s="103"/>
      <c r="S30" s="103"/>
      <c r="T30" s="103">
        <f>_xlfn.IFNA(VLOOKUP(CONCATENATE($T$5,$B30,$C30),'DRY1'!$A$6:$M$500,13,FALSE),0)</f>
        <v>0</v>
      </c>
      <c r="U30" s="330">
        <f>_xlfn.IFNA(VLOOKUP(CONCATENATE($U$5,$B30,$C30),[2]hor1!$A$6:$M$500,13,FALSE),0)</f>
        <v>0</v>
      </c>
      <c r="V30" s="103">
        <f>_xlfn.IFNA(VLOOKUP(CONCATENATE($V$5,$B30,$C30),'SER2'!$A$6:$M$534,13,FALSE),0)</f>
        <v>0</v>
      </c>
      <c r="W30" s="103">
        <f>_xlfn.IFNA(VLOOKUP(CONCATENATE($W$5,$B30,$C30),[3]DAR1!$A$6:$M$500,13,FALSE),0)</f>
        <v>0</v>
      </c>
      <c r="X30" s="103">
        <f>_xlfn.IFNA(VLOOKUP(CONCATENATE($X$5,$B30,$C30),BEV!$A$6:$M$500,13,FALSE),0)</f>
        <v>0</v>
      </c>
      <c r="Y30" s="103">
        <f>_xlfn.IFNA(VLOOKUP(CONCATENATE($Y$5,$B30,$C30),'OG2'!$A$6:$M$500,13,FALSE),0)</f>
        <v>0</v>
      </c>
      <c r="Z30" s="103"/>
      <c r="AA30" s="103">
        <f>_xlfn.IFNA(VLOOKUP(CONCATENATE($AA$5,$B30,$C30),'LOG1'!$A$6:$M$500,13,FALSE),0)</f>
        <v>0</v>
      </c>
      <c r="AB30" s="103">
        <f>_xlfn.IFNA(VLOOKUP(CONCATENATE($AB$5,$B30,$C30),'DRY2'!$A$6:$M$500,13,FALSE),0)</f>
        <v>0</v>
      </c>
      <c r="AC30" s="103">
        <f>_xlfn.IFNA(VLOOKUP(CONCATENATE($AC$5,$B30,$C30),'DRY2'!$A$6:$M$500,13,FALSE),0)</f>
        <v>0</v>
      </c>
      <c r="AD30" s="103">
        <f>_xlfn.IFNA(VLOOKUP(CONCATENATE($AD$5,$B30,$C30),'CAP2'!$A$6:$M$500,13,FALSE),0)</f>
        <v>0</v>
      </c>
      <c r="AE30" s="103">
        <f>_xlfn.IFNA(VLOOKUP(CONCATENATE($AE$5,$B30,$C30),'ESP2'!$A$6:$M$500,13,FALSE),0)</f>
        <v>0</v>
      </c>
      <c r="AF30" s="103"/>
      <c r="AG30" s="103">
        <f>_xlfn.IFNA(VLOOKUP(CONCATENATE($AG$5,$B30,$C30),MR!$A$6:$M$468,13,FALSE),0)</f>
        <v>0</v>
      </c>
      <c r="AH30" s="103">
        <f>_xlfn.IFNA(VLOOKUP(CONCATENATE($AH$5,$B30,$C30),'OG3'!$A$6:$M$500,13,FALSE),0)</f>
        <v>0</v>
      </c>
      <c r="AI30" s="103"/>
      <c r="AJ30" s="103">
        <f>_xlfn.IFNA(VLOOKUP(CONCATENATE($AJ$5,$B30,$C30),WEST!$A$6:$M$500,13,FALSE),0)</f>
        <v>0</v>
      </c>
      <c r="AK30" s="103">
        <f>_xlfn.IFNA(VLOOKUP(CONCATENATE($AK$5,$B30,$C30),'SER3'!$A$6:$M$500,13,FALSE),0)</f>
        <v>0</v>
      </c>
      <c r="AL30" s="103">
        <f>_xlfn.IFNA(VLOOKUP(CONCATENATE($AL$5,$B30,$C30),[4]DARD2!$A$6:$M$500,13,FALSE),0)</f>
        <v>0</v>
      </c>
      <c r="AM30" s="103">
        <f>_xlfn.IFNA(VLOOKUP(CONCATENATE($AM$5,$B30,$C30),'MUR2'!$A$6:$M$500,13,FALSE),0)</f>
        <v>0</v>
      </c>
      <c r="AN30" s="103">
        <f>_xlfn.IFNA(VLOOKUP(CONCATENATE($AN$5,$B30,$C30),RAS!$A$7:$M$501,13,FALSE),0)</f>
        <v>0</v>
      </c>
      <c r="AO30" s="103">
        <f>_xlfn.IFNA(VLOOKUP(CONCATENATE($AO$5,$B30,$C30),'ESP3'!$A$6:$M$500,13,FALSE),0)</f>
        <v>0</v>
      </c>
      <c r="AP30" s="103">
        <f>_xlfn.IFNA(VLOOKUP(CONCATENATE($AP$5,$B30,$C30),'ESP3'!$A$6:$M$500,13,FALSE),0)</f>
        <v>0</v>
      </c>
      <c r="AQ30" s="103">
        <f>_xlfn.IFNA(VLOOKUP(CONCATENATE($AQ$5,$B30,$C30),FEST!$A$6:$M$500,13,FALSE),0)</f>
        <v>0</v>
      </c>
      <c r="AR30" s="565">
        <f>_xlfn.IFNA(VLOOKUP(CONCATENATE($AR$5,$B30,$C30),[5]HOR2!$A$6:$M$500,13,FALSE),0)</f>
        <v>0</v>
      </c>
      <c r="AS30" s="565">
        <f>_xlfn.IFNA(VLOOKUP(CONCATENATE($AS$5,$B30,$C30),GIDG!$A$6:$M$200,13,FALSE),0)</f>
        <v>0</v>
      </c>
      <c r="AT30" s="565">
        <f>_xlfn.IFNA(VLOOKUP(CONCATENATE($AT$5,$B30,$C30),[7]cap3!$A$6:$M$500,13,FALSE),0)</f>
        <v>0</v>
      </c>
      <c r="AU30" s="567">
        <f>_xlfn.IFNA(VLOOKUP(CONCATENATE($AU$5,$B30,$C30),SC!$A$6:$M$500,13,FALSE),0)</f>
        <v>0</v>
      </c>
      <c r="AV30" s="567">
        <f>_xlfn.IFNA(VLOOKUP(CONCATENATE($AV$5,$B30,$C30),SCSAT!$A$6:$M$528,13,FALSE),0)</f>
        <v>0</v>
      </c>
      <c r="AW30" s="566">
        <f>_xlfn.IFNA(VLOOKUP(CONCATENATE($AW$5,$B30,$C30),SCSUN!$A$6:$M$500,13,FALSE),0)</f>
        <v>0</v>
      </c>
      <c r="AX30" s="486"/>
    </row>
    <row r="31" spans="1:50" x14ac:dyDescent="0.25">
      <c r="A31" s="813"/>
      <c r="B31" s="97"/>
      <c r="C31" s="104"/>
      <c r="D31" s="104"/>
      <c r="E31" s="104"/>
      <c r="F31" s="105"/>
      <c r="G31" s="101"/>
      <c r="H31" s="99">
        <f t="shared" si="6"/>
        <v>0</v>
      </c>
      <c r="I31" s="100">
        <f t="shared" si="4"/>
        <v>0</v>
      </c>
      <c r="J31" s="300">
        <f t="shared" si="5"/>
        <v>9</v>
      </c>
      <c r="K31" s="103">
        <f>_xlfn.IFNA(VLOOKUP(CONCATENATE($K$5,$B31,$C31),'ESP1'!$A$6:$M$500,13,FALSE),0)</f>
        <v>0</v>
      </c>
      <c r="L31" s="103"/>
      <c r="M31" s="103">
        <f>_xlfn.IFNA(VLOOKUP(CONCATENATE($M$5,$B31,$C31),[1]CAPE!$A$6:$M$500,13,FALSE),0)</f>
        <v>0</v>
      </c>
      <c r="N31" s="103">
        <f>_xlfn.IFNA(VLOOKUP(CONCATENATE($N$5,$B31,$C31),'SER1'!$A$6:$M$500,13,FALSE),0)</f>
        <v>0</v>
      </c>
      <c r="O31" s="103">
        <f>_xlfn.IFNA(VLOOKUP(CONCATENATE($O$5,$B31,$C31),'MUR1'!$A$6:$M$500,13,FALSE),0)</f>
        <v>0</v>
      </c>
      <c r="P31" s="103">
        <v>0</v>
      </c>
      <c r="Q31" s="103">
        <f>_xlfn.IFNA(VLOOKUP(CONCATENATE($Q$5,$B31,$C31),'OG1'!$A$6:$M$500,13,FALSE),0)</f>
        <v>0</v>
      </c>
      <c r="R31" s="103"/>
      <c r="S31" s="103"/>
      <c r="T31" s="103">
        <f>_xlfn.IFNA(VLOOKUP(CONCATENATE($T$5,$B31,$C31),'DRY1'!$A$6:$M$500,13,FALSE),0)</f>
        <v>0</v>
      </c>
      <c r="U31" s="330">
        <f>_xlfn.IFNA(VLOOKUP(CONCATENATE($U$5,$B31,$C31),[2]hor1!$A$6:$M$500,13,FALSE),0)</f>
        <v>0</v>
      </c>
      <c r="V31" s="103">
        <f>_xlfn.IFNA(VLOOKUP(CONCATENATE($V$5,$B31,$C31),'SER2'!$A$6:$M$534,13,FALSE),0)</f>
        <v>0</v>
      </c>
      <c r="W31" s="103">
        <f>_xlfn.IFNA(VLOOKUP(CONCATENATE($W$5,$B31,$C31),[3]DAR1!$A$6:$M$500,13,FALSE),0)</f>
        <v>0</v>
      </c>
      <c r="X31" s="103">
        <f>_xlfn.IFNA(VLOOKUP(CONCATENATE($X$5,$B31,$C31),BEV!$A$6:$M$500,13,FALSE),0)</f>
        <v>0</v>
      </c>
      <c r="Y31" s="103">
        <f>_xlfn.IFNA(VLOOKUP(CONCATENATE($Y$5,$B31,$C31),'OG2'!$A$6:$M$500,13,FALSE),0)</f>
        <v>0</v>
      </c>
      <c r="Z31" s="103"/>
      <c r="AA31" s="103">
        <f>_xlfn.IFNA(VLOOKUP(CONCATENATE($AA$5,$B31,$C31),'LOG1'!$A$6:$M$500,13,FALSE),0)</f>
        <v>0</v>
      </c>
      <c r="AB31" s="103">
        <f>_xlfn.IFNA(VLOOKUP(CONCATENATE($AB$5,$B31,$C31),'DRY2'!$A$6:$M$500,13,FALSE),0)</f>
        <v>0</v>
      </c>
      <c r="AC31" s="103">
        <f>_xlfn.IFNA(VLOOKUP(CONCATENATE($AC$5,$B31,$C31),'DRY2'!$A$6:$M$500,13,FALSE),0)</f>
        <v>0</v>
      </c>
      <c r="AD31" s="103">
        <f>_xlfn.IFNA(VLOOKUP(CONCATENATE($AD$5,$B31,$C31),'CAP2'!$A$6:$M$500,13,FALSE),0)</f>
        <v>0</v>
      </c>
      <c r="AE31" s="103">
        <f>_xlfn.IFNA(VLOOKUP(CONCATENATE($AE$5,$B31,$C31),'ESP2'!$A$6:$M$500,13,FALSE),0)</f>
        <v>0</v>
      </c>
      <c r="AF31" s="103"/>
      <c r="AG31" s="103">
        <f>_xlfn.IFNA(VLOOKUP(CONCATENATE($AG$5,$B31,$C31),MR!$A$6:$M$468,13,FALSE),0)</f>
        <v>0</v>
      </c>
      <c r="AH31" s="103">
        <f>_xlfn.IFNA(VLOOKUP(CONCATENATE($AH$5,$B31,$C31),'OG3'!$A$6:$M$500,13,FALSE),0)</f>
        <v>0</v>
      </c>
      <c r="AI31" s="103"/>
      <c r="AJ31" s="103">
        <f>_xlfn.IFNA(VLOOKUP(CONCATENATE($AJ$5,$B31,$C31),WEST!$A$6:$M$500,13,FALSE),0)</f>
        <v>0</v>
      </c>
      <c r="AK31" s="103">
        <f>_xlfn.IFNA(VLOOKUP(CONCATENATE($AK$5,$B31,$C31),'SER3'!$A$6:$M$500,13,FALSE),0)</f>
        <v>0</v>
      </c>
      <c r="AL31" s="103">
        <f>_xlfn.IFNA(VLOOKUP(CONCATENATE($AL$5,$B31,$C31),[4]DARD2!$A$6:$M$500,13,FALSE),0)</f>
        <v>0</v>
      </c>
      <c r="AM31" s="103">
        <f>_xlfn.IFNA(VLOOKUP(CONCATENATE($AM$5,$B31,$C31),'MUR2'!$A$6:$M$500,13,FALSE),0)</f>
        <v>0</v>
      </c>
      <c r="AN31" s="103">
        <f>_xlfn.IFNA(VLOOKUP(CONCATENATE($AN$5,$B31,$C31),RAS!$A$7:$M$501,13,FALSE),0)</f>
        <v>0</v>
      </c>
      <c r="AO31" s="103">
        <f>_xlfn.IFNA(VLOOKUP(CONCATENATE($AO$5,$B31,$C31),'ESP3'!$A$6:$M$500,13,FALSE),0)</f>
        <v>0</v>
      </c>
      <c r="AP31" s="103"/>
      <c r="AQ31" s="103">
        <f>_xlfn.IFNA(VLOOKUP(CONCATENATE($AQ$5,$B31,$C31),FEST!$A$6:$M$500,13,FALSE),0)</f>
        <v>0</v>
      </c>
      <c r="AR31" s="565">
        <f>_xlfn.IFNA(VLOOKUP(CONCATENATE($AR$5,$B31,$C31),[5]HOR2!$A$6:$M$500,13,FALSE),0)</f>
        <v>0</v>
      </c>
      <c r="AS31" s="565">
        <f>_xlfn.IFNA(VLOOKUP(CONCATENATE($AS$5,$B31,$C31),GIDG!$A$6:$M$200,13,FALSE),0)</f>
        <v>0</v>
      </c>
      <c r="AT31" s="565">
        <f>_xlfn.IFNA(VLOOKUP(CONCATENATE($AT$5,$B31,$C31),[7]cap3!$A$6:$M$500,13,FALSE),0)</f>
        <v>0</v>
      </c>
      <c r="AU31" s="567">
        <f>_xlfn.IFNA(VLOOKUP(CONCATENATE($AU$5,$B31,$C31),SC!$A$6:$M$500,13,FALSE),0)</f>
        <v>0</v>
      </c>
      <c r="AV31" s="567">
        <f>_xlfn.IFNA(VLOOKUP(CONCATENATE($AV$5,$B31,$C31),SCSAT!$A$6:$M$528,13,FALSE),0)</f>
        <v>0</v>
      </c>
      <c r="AW31" s="566">
        <f>_xlfn.IFNA(VLOOKUP(CONCATENATE($AW$5,$B31,$C31),SCSUN!$A$6:$M$500,13,FALSE),0)</f>
        <v>0</v>
      </c>
      <c r="AX31" s="486"/>
    </row>
    <row r="32" spans="1:50" x14ac:dyDescent="0.25">
      <c r="A32" s="813"/>
      <c r="B32" s="97"/>
      <c r="C32" s="104"/>
      <c r="D32" s="98"/>
      <c r="E32" s="98"/>
      <c r="F32" s="105"/>
      <c r="G32" s="101"/>
      <c r="H32" s="99">
        <f t="shared" si="6"/>
        <v>0</v>
      </c>
      <c r="I32" s="100">
        <f t="shared" ref="I32:I42" si="7">SUM(K32:AN32)</f>
        <v>0</v>
      </c>
      <c r="J32" s="300">
        <f t="shared" si="5"/>
        <v>9</v>
      </c>
      <c r="K32" s="103">
        <f>_xlfn.IFNA(VLOOKUP(CONCATENATE($K$5,$B32,$C32),'ESP1'!$A$6:$M$500,13,FALSE),0)</f>
        <v>0</v>
      </c>
      <c r="L32" s="103"/>
      <c r="M32" s="103">
        <f>_xlfn.IFNA(VLOOKUP(CONCATENATE($M$5,$B32,$C32),[1]CAPE!$A$6:$M$500,13,FALSE),0)</f>
        <v>0</v>
      </c>
      <c r="N32" s="103">
        <f>_xlfn.IFNA(VLOOKUP(CONCATENATE($N$5,$B32,$C32),'SER1'!$A$6:$M$500,13,FALSE),0)</f>
        <v>0</v>
      </c>
      <c r="O32" s="103">
        <f>_xlfn.IFNA(VLOOKUP(CONCATENATE($O$5,$B32,$C32),'MUR1'!$A$6:$M$500,13,FALSE),0)</f>
        <v>0</v>
      </c>
      <c r="P32" s="103">
        <v>0</v>
      </c>
      <c r="Q32" s="103">
        <f>_xlfn.IFNA(VLOOKUP(CONCATENATE($Q$5,$B32,$C32),'OG1'!$A$6:$M$500,13,FALSE),0)</f>
        <v>0</v>
      </c>
      <c r="R32" s="103"/>
      <c r="S32" s="103"/>
      <c r="T32" s="103">
        <f>_xlfn.IFNA(VLOOKUP(CONCATENATE($T$5,$B32,$C32),'DRY1'!$A$6:$M$500,13,FALSE),0)</f>
        <v>0</v>
      </c>
      <c r="U32" s="103">
        <f>_xlfn.IFNA(VLOOKUP(CONCATENATE($U$5,$B32,$C32),[2]hor1!$A$6:$M$500,13,FALSE),0)</f>
        <v>0</v>
      </c>
      <c r="V32" s="103">
        <f>_xlfn.IFNA(VLOOKUP(CONCATENATE($V$5,$B32,$C32),'SER2'!$A$6:$M$534,13,FALSE),0)</f>
        <v>0</v>
      </c>
      <c r="W32" s="103">
        <f>_xlfn.IFNA(VLOOKUP(CONCATENATE($W$5,$B32,$C32),[3]DAR1!$A$6:$M$500,13,FALSE),0)</f>
        <v>0</v>
      </c>
      <c r="X32" s="103">
        <f>_xlfn.IFNA(VLOOKUP(CONCATENATE($X$5,$B32,$C32),BEV!$A$6:$M$500,13,FALSE),0)</f>
        <v>0</v>
      </c>
      <c r="Y32" s="103">
        <f>_xlfn.IFNA(VLOOKUP(CONCATENATE($Y$5,$B32,$C32),'OG2'!$A$6:$M$500,13,FALSE),0)</f>
        <v>0</v>
      </c>
      <c r="Z32" s="103"/>
      <c r="AA32" s="103">
        <f>_xlfn.IFNA(VLOOKUP(CONCATENATE($AA$5,$B32,$C32),'LOG1'!$A$6:$M$500,13,FALSE),0)</f>
        <v>0</v>
      </c>
      <c r="AB32" s="103">
        <f>_xlfn.IFNA(VLOOKUP(CONCATENATE($AB$5,$B32,$C32),'DRY2'!$A$6:$M$500,13,FALSE),0)</f>
        <v>0</v>
      </c>
      <c r="AC32" s="103">
        <f>_xlfn.IFNA(VLOOKUP(CONCATENATE($AC$5,$B32,$C32),'DRY2'!$A$6:$M$500,13,FALSE),0)</f>
        <v>0</v>
      </c>
      <c r="AD32" s="103">
        <f>_xlfn.IFNA(VLOOKUP(CONCATENATE($AD$5,$B32,$C32),'CAP2'!$A$6:$M$500,13,FALSE),0)</f>
        <v>0</v>
      </c>
      <c r="AE32" s="103">
        <f>_xlfn.IFNA(VLOOKUP(CONCATENATE($AE$5,$B32,$C32),'ESP2'!$A$6:$M$500,13,FALSE),0)</f>
        <v>0</v>
      </c>
      <c r="AF32" s="103"/>
      <c r="AG32" s="103">
        <f>_xlfn.IFNA(VLOOKUP(CONCATENATE($AG$5,$B32,$C32),MR!$A$6:$M$468,13,FALSE),0)</f>
        <v>0</v>
      </c>
      <c r="AH32" s="103">
        <f>_xlfn.IFNA(VLOOKUP(CONCATENATE($AH$5,$B32,$C32),'OG3'!$A$6:$M$500,13,FALSE),0)</f>
        <v>0</v>
      </c>
      <c r="AI32" s="103"/>
      <c r="AJ32" s="103">
        <f>_xlfn.IFNA(VLOOKUP(CONCATENATE($AJ$5,$B32,$C32),WEST!$A$6:$M$500,13,FALSE),0)</f>
        <v>0</v>
      </c>
      <c r="AK32" s="103">
        <f>_xlfn.IFNA(VLOOKUP(CONCATENATE($AK$5,$B32,$C32),'SER3'!$A$6:$M$500,13,FALSE),0)</f>
        <v>0</v>
      </c>
      <c r="AL32" s="103">
        <f>_xlfn.IFNA(VLOOKUP(CONCATENATE($AL$5,$B32,$C32),[4]DARD2!$A$6:$M$500,13,FALSE),0)</f>
        <v>0</v>
      </c>
      <c r="AM32" s="103">
        <f>_xlfn.IFNA(VLOOKUP(CONCATENATE($AM$5,$B32,$C32),'MUR2'!$A$6:$M$500,13,FALSE),0)</f>
        <v>0</v>
      </c>
      <c r="AN32" s="103">
        <f>_xlfn.IFNA(VLOOKUP(CONCATENATE($AN$5,$B32,$C32),RAS!$A$7:$M$501,13,FALSE),0)</f>
        <v>0</v>
      </c>
      <c r="AO32" s="103">
        <f>_xlfn.IFNA(VLOOKUP(CONCATENATE($AO$5,$B32,$C32),'ESP3'!$A$6:$M$500,13,FALSE),0)</f>
        <v>0</v>
      </c>
      <c r="AP32" s="103"/>
      <c r="AQ32" s="103">
        <f>_xlfn.IFNA(VLOOKUP(CONCATENATE($AQ$5,$B32,$C32),FEST!$A$6:$M$500,13,FALSE),0)</f>
        <v>0</v>
      </c>
      <c r="AR32" s="565">
        <f>_xlfn.IFNA(VLOOKUP(CONCATENATE($AR$5,$B32,$C32),[5]HOR2!$A$6:$M$500,13,FALSE),0)</f>
        <v>0</v>
      </c>
      <c r="AS32" s="565">
        <f>_xlfn.IFNA(VLOOKUP(CONCATENATE($AS$5,$B32,$C32),GIDG!$A$6:$M$200,13,FALSE),0)</f>
        <v>0</v>
      </c>
      <c r="AT32" s="565">
        <f>_xlfn.IFNA(VLOOKUP(CONCATENATE($AT$5,$B32,$C32),[7]cap3!$A$6:$M$500,13,FALSE),0)</f>
        <v>0</v>
      </c>
      <c r="AU32" s="567">
        <f>_xlfn.IFNA(VLOOKUP(CONCATENATE($AU$5,$B32,$C32),SC!$A$6:$M$500,13,FALSE),0)</f>
        <v>0</v>
      </c>
      <c r="AV32" s="567">
        <f>_xlfn.IFNA(VLOOKUP(CONCATENATE($AV$5,$B32,$C32),SCSAT!$A$6:$M$528,13,FALSE),0)</f>
        <v>0</v>
      </c>
      <c r="AW32" s="566">
        <f>_xlfn.IFNA(VLOOKUP(CONCATENATE($AW$5,$B32,$C32),SCSUN!$A$6:$M$500,13,FALSE),0)</f>
        <v>0</v>
      </c>
      <c r="AX32" s="486"/>
    </row>
    <row r="33" spans="1:50" x14ac:dyDescent="0.25">
      <c r="A33" s="813"/>
      <c r="B33" s="97"/>
      <c r="C33" s="104"/>
      <c r="D33" s="104"/>
      <c r="E33" s="104"/>
      <c r="F33" s="105"/>
      <c r="G33" s="101"/>
      <c r="H33" s="99">
        <f t="shared" si="6"/>
        <v>0</v>
      </c>
      <c r="I33" s="100">
        <f t="shared" si="7"/>
        <v>0</v>
      </c>
      <c r="J33" s="300">
        <f t="shared" si="5"/>
        <v>9</v>
      </c>
      <c r="K33" s="103">
        <f>_xlfn.IFNA(VLOOKUP(CONCATENATE($K$5,$B33,$C33),'ESP1'!$A$6:$M$500,13,FALSE),0)</f>
        <v>0</v>
      </c>
      <c r="L33" s="103"/>
      <c r="M33" s="103">
        <f>_xlfn.IFNA(VLOOKUP(CONCATENATE($M$5,$B33,$C33),[1]CAPE!$A$6:$M$500,13,FALSE),0)</f>
        <v>0</v>
      </c>
      <c r="N33" s="103">
        <f>_xlfn.IFNA(VLOOKUP(CONCATENATE($N$5,$B33,$C33),'SER1'!$A$6:$M$500,13,FALSE),0)</f>
        <v>0</v>
      </c>
      <c r="O33" s="103">
        <f>_xlfn.IFNA(VLOOKUP(CONCATENATE($O$5,$B33,$C33),'MUR1'!$A$6:$M$500,13,FALSE),0)</f>
        <v>0</v>
      </c>
      <c r="P33" s="103">
        <v>0</v>
      </c>
      <c r="Q33" s="103">
        <f>_xlfn.IFNA(VLOOKUP(CONCATENATE($Q$5,$B33,$C33),'OG1'!$A$6:$M$500,13,FALSE),0)</f>
        <v>0</v>
      </c>
      <c r="R33" s="103"/>
      <c r="S33" s="103"/>
      <c r="T33" s="103">
        <f>_xlfn.IFNA(VLOOKUP(CONCATENATE($T$5,$B33,$C33),'DRY1'!$A$6:$M$500,13,FALSE),0)</f>
        <v>0</v>
      </c>
      <c r="U33" s="103">
        <f>_xlfn.IFNA(VLOOKUP(CONCATENATE($U$5,$B33,$C33),[2]hor1!$A$6:$M$500,13,FALSE),0)</f>
        <v>0</v>
      </c>
      <c r="V33" s="103">
        <f>_xlfn.IFNA(VLOOKUP(CONCATENATE($V$5,$B33,$C33),'SER2'!$A$6:$M$534,13,FALSE),0)</f>
        <v>0</v>
      </c>
      <c r="W33" s="103">
        <f>_xlfn.IFNA(VLOOKUP(CONCATENATE($W$5,$B33,$C33),[3]DAR1!$A$6:$M$500,13,FALSE),0)</f>
        <v>0</v>
      </c>
      <c r="X33" s="103">
        <f>_xlfn.IFNA(VLOOKUP(CONCATENATE($X$5,$B33,$C33),BEV!$A$6:$M$500,13,FALSE),0)</f>
        <v>0</v>
      </c>
      <c r="Y33" s="103">
        <f>_xlfn.IFNA(VLOOKUP(CONCATENATE($Y$5,$B33,$C33),'OG2'!$A$6:$M$500,13,FALSE),0)</f>
        <v>0</v>
      </c>
      <c r="Z33" s="103"/>
      <c r="AA33" s="103">
        <f>_xlfn.IFNA(VLOOKUP(CONCATENATE($AA$5,$B33,$C33),'LOG1'!$A$6:$M$500,13,FALSE),0)</f>
        <v>0</v>
      </c>
      <c r="AB33" s="103">
        <f>_xlfn.IFNA(VLOOKUP(CONCATENATE($AB$5,$B33,$C33),'DRY2'!$A$6:$M$500,13,FALSE),0)</f>
        <v>0</v>
      </c>
      <c r="AC33" s="103">
        <f>_xlfn.IFNA(VLOOKUP(CONCATENATE($AC$5,$B33,$C33),'DRY2'!$A$6:$M$500,13,FALSE),0)</f>
        <v>0</v>
      </c>
      <c r="AD33" s="103">
        <f>_xlfn.IFNA(VLOOKUP(CONCATENATE($AD$5,$B33,$C33),'CAP2'!$A$6:$M$500,13,FALSE),0)</f>
        <v>0</v>
      </c>
      <c r="AE33" s="103">
        <f>_xlfn.IFNA(VLOOKUP(CONCATENATE($AE$5,$B33,$C33),'ESP2'!$A$6:$M$500,13,FALSE),0)</f>
        <v>0</v>
      </c>
      <c r="AF33" s="103"/>
      <c r="AG33" s="103">
        <f>_xlfn.IFNA(VLOOKUP(CONCATENATE($AG$5,$B33,$C33),MR!$A$6:$M$468,13,FALSE),0)</f>
        <v>0</v>
      </c>
      <c r="AH33" s="103">
        <f>_xlfn.IFNA(VLOOKUP(CONCATENATE($AH$5,$B33,$C33),'OG3'!$A$6:$M$500,13,FALSE),0)</f>
        <v>0</v>
      </c>
      <c r="AI33" s="103"/>
      <c r="AJ33" s="103">
        <f>_xlfn.IFNA(VLOOKUP(CONCATENATE($AJ$5,$B33,$C33),WEST!$A$6:$M$500,13,FALSE),0)</f>
        <v>0</v>
      </c>
      <c r="AK33" s="103">
        <f>_xlfn.IFNA(VLOOKUP(CONCATENATE($AK$5,$B33,$C33),'SER3'!$A$6:$M$500,13,FALSE),0)</f>
        <v>0</v>
      </c>
      <c r="AL33" s="103">
        <f>_xlfn.IFNA(VLOOKUP(CONCATENATE($AL$5,$B33,$C33),[4]DARD2!$A$6:$M$500,13,FALSE),0)</f>
        <v>0</v>
      </c>
      <c r="AM33" s="103">
        <f>_xlfn.IFNA(VLOOKUP(CONCATENATE($AM$5,$B33,$C33),'MUR2'!$A$6:$M$500,13,FALSE),0)</f>
        <v>0</v>
      </c>
      <c r="AN33" s="103">
        <f>_xlfn.IFNA(VLOOKUP(CONCATENATE($AN$5,$B33,$C33),RAS!$A$7:$M$501,13,FALSE),0)</f>
        <v>0</v>
      </c>
      <c r="AO33" s="103">
        <f>_xlfn.IFNA(VLOOKUP(CONCATENATE($AO$5,$B33,$C33),'ESP3'!$A$6:$M$500,13,FALSE),0)</f>
        <v>0</v>
      </c>
      <c r="AP33" s="103"/>
      <c r="AQ33" s="103">
        <f>_xlfn.IFNA(VLOOKUP(CONCATENATE($AQ$5,$B33,$C33),FEST!$A$6:$M$500,13,FALSE),0)</f>
        <v>0</v>
      </c>
      <c r="AR33" s="565">
        <f>_xlfn.IFNA(VLOOKUP(CONCATENATE($AR$5,$B33,$C33),[5]HOR2!$A$6:$M$500,13,FALSE),0)</f>
        <v>0</v>
      </c>
      <c r="AS33" s="565">
        <f>_xlfn.IFNA(VLOOKUP(CONCATENATE($AS$5,$B33,$C33),[6]GIDG!$A$6:$M$500,13,FALSE),0)</f>
        <v>0</v>
      </c>
      <c r="AT33" s="565">
        <f>_xlfn.IFNA(VLOOKUP(CONCATENATE($AT$5,$B33,$C33),[7]cap3!$A$6:$M$500,13,FALSE),0)</f>
        <v>0</v>
      </c>
      <c r="AU33" s="567">
        <f>_xlfn.IFNA(VLOOKUP(CONCATENATE($AU$5,$B33,$C33),SC!$A$6:$M$500,13,FALSE),0)</f>
        <v>0</v>
      </c>
      <c r="AV33" s="567">
        <f>_xlfn.IFNA(VLOOKUP(CONCATENATE($AV$5,$B33,$C33),SCSAT!$A$6:$M$528,13,FALSE),0)</f>
        <v>0</v>
      </c>
      <c r="AW33" s="566">
        <f>_xlfn.IFNA(VLOOKUP(CONCATENATE($AW$5,$B33,$C33),SCSUN!$A$6:$M$500,13,FALSE),0)</f>
        <v>0</v>
      </c>
      <c r="AX33" s="486"/>
    </row>
    <row r="34" spans="1:50" x14ac:dyDescent="0.25">
      <c r="A34" s="813"/>
      <c r="B34" s="97"/>
      <c r="C34" s="104"/>
      <c r="D34" s="104"/>
      <c r="E34" s="104"/>
      <c r="F34" s="105"/>
      <c r="G34" s="101"/>
      <c r="H34" s="99">
        <f t="shared" si="6"/>
        <v>0</v>
      </c>
      <c r="I34" s="100">
        <f t="shared" si="7"/>
        <v>0</v>
      </c>
      <c r="J34" s="300">
        <f t="shared" si="5"/>
        <v>9</v>
      </c>
      <c r="K34" s="103">
        <f>_xlfn.IFNA(VLOOKUP(CONCATENATE($K$5,$B34,$C34),'ESP1'!$A$6:$M$500,13,FALSE),0)</f>
        <v>0</v>
      </c>
      <c r="L34" s="103"/>
      <c r="M34" s="103">
        <f>_xlfn.IFNA(VLOOKUP(CONCATENATE($M$5,$B34,$C34),[1]CAPE!$A$6:$M$500,13,FALSE),0)</f>
        <v>0</v>
      </c>
      <c r="N34" s="103">
        <f>_xlfn.IFNA(VLOOKUP(CONCATENATE($N$5,$B34,$C34),'SER1'!$A$6:$M$500,13,FALSE),0)</f>
        <v>0</v>
      </c>
      <c r="O34" s="103">
        <f>_xlfn.IFNA(VLOOKUP(CONCATENATE($O$5,$B34,$C34),'MUR1'!$A$6:$M$500,13,FALSE),0)</f>
        <v>0</v>
      </c>
      <c r="P34" s="103">
        <v>0</v>
      </c>
      <c r="Q34" s="103">
        <f>_xlfn.IFNA(VLOOKUP(CONCATENATE($Q$5,$B34,$C34),'OG1'!$A$6:$M$500,13,FALSE),0)</f>
        <v>0</v>
      </c>
      <c r="R34" s="103"/>
      <c r="S34" s="103"/>
      <c r="T34" s="103">
        <f>_xlfn.IFNA(VLOOKUP(CONCATENATE($T$5,$B34,$C34),'DRY1'!$A$6:$M$500,13,FALSE),0)</f>
        <v>0</v>
      </c>
      <c r="U34" s="103">
        <f>_xlfn.IFNA(VLOOKUP(CONCATENATE($U$5,$B34,$C34),[2]hor1!$A$6:$M$500,13,FALSE),0)</f>
        <v>0</v>
      </c>
      <c r="V34" s="103">
        <f>_xlfn.IFNA(VLOOKUP(CONCATENATE($V$5,$B34,$C34),'SER2'!$A$6:$M$534,13,FALSE),0)</f>
        <v>0</v>
      </c>
      <c r="W34" s="103">
        <f>_xlfn.IFNA(VLOOKUP(CONCATENATE($W$5,$B34,$C34),[3]DAR1!$A$6:$M$500,13,FALSE),0)</f>
        <v>0</v>
      </c>
      <c r="X34" s="103">
        <f>_xlfn.IFNA(VLOOKUP(CONCATENATE($X$5,$B34,$C34),BEV!$A$6:$M$500,13,FALSE),0)</f>
        <v>0</v>
      </c>
      <c r="Y34" s="103">
        <f>_xlfn.IFNA(VLOOKUP(CONCATENATE($Y$5,$B34,$C34),'OG2'!$A$6:$M$500,13,FALSE),0)</f>
        <v>0</v>
      </c>
      <c r="Z34" s="103"/>
      <c r="AA34" s="103">
        <f>_xlfn.IFNA(VLOOKUP(CONCATENATE($AA$5,$B34,$C34),'LOG1'!$A$6:$M$500,13,FALSE),0)</f>
        <v>0</v>
      </c>
      <c r="AB34" s="103">
        <f>_xlfn.IFNA(VLOOKUP(CONCATENATE($AB$5,$B34,$C34),'DRY2'!$A$6:$M$500,13,FALSE),0)</f>
        <v>0</v>
      </c>
      <c r="AC34" s="103">
        <f>_xlfn.IFNA(VLOOKUP(CONCATENATE($AC$5,$B34,$C34),'DRY2'!$A$6:$M$500,13,FALSE),0)</f>
        <v>0</v>
      </c>
      <c r="AD34" s="103">
        <f>_xlfn.IFNA(VLOOKUP(CONCATENATE($AD$5,$B34,$C34),'CAP2'!$A$6:$M$500,13,FALSE),0)</f>
        <v>0</v>
      </c>
      <c r="AE34" s="103">
        <f>_xlfn.IFNA(VLOOKUP(CONCATENATE($AE$5,$B34,$C34),'ESP2'!$A$6:$M$500,13,FALSE),0)</f>
        <v>0</v>
      </c>
      <c r="AF34" s="103"/>
      <c r="AG34" s="103">
        <f>_xlfn.IFNA(VLOOKUP(CONCATENATE($AG$5,$B34,$C34),MR!$A$6:$M$468,13,FALSE),0)</f>
        <v>0</v>
      </c>
      <c r="AH34" s="103">
        <f>_xlfn.IFNA(VLOOKUP(CONCATENATE($AH$5,$B34,$C34),'OG3'!$A$6:$M$500,13,FALSE),0)</f>
        <v>0</v>
      </c>
      <c r="AI34" s="103"/>
      <c r="AJ34" s="103">
        <f>_xlfn.IFNA(VLOOKUP(CONCATENATE($AJ$5,$B34,$C34),WEST!$A$6:$M$500,13,FALSE),0)</f>
        <v>0</v>
      </c>
      <c r="AK34" s="103">
        <f>_xlfn.IFNA(VLOOKUP(CONCATENATE($AK$5,$B34,$C34),'SER3'!$A$6:$M$500,13,FALSE),0)</f>
        <v>0</v>
      </c>
      <c r="AL34" s="103">
        <f>_xlfn.IFNA(VLOOKUP(CONCATENATE($AL$5,$B34,$C34),[4]DARD2!$A$6:$M$500,13,FALSE),0)</f>
        <v>0</v>
      </c>
      <c r="AM34" s="103">
        <f>_xlfn.IFNA(VLOOKUP(CONCATENATE($AM$5,$B34,$C34),'MUR2'!$A$6:$M$500,13,FALSE),0)</f>
        <v>0</v>
      </c>
      <c r="AN34" s="103">
        <f>_xlfn.IFNA(VLOOKUP(CONCATENATE($AN$5,$B34,$C34),RAS!$A$7:$M$501,13,FALSE),0)</f>
        <v>0</v>
      </c>
      <c r="AO34" s="103">
        <f>_xlfn.IFNA(VLOOKUP(CONCATENATE($AO$5,$B34,$C34),'ESP3'!$A$6:$M$500,13,FALSE),0)</f>
        <v>0</v>
      </c>
      <c r="AP34" s="103"/>
      <c r="AQ34" s="103">
        <f>_xlfn.IFNA(VLOOKUP(CONCATENATE($AQ$5,$B34,$C34),FEST!$A$6:$M$500,13,FALSE),0)</f>
        <v>0</v>
      </c>
      <c r="AR34" s="565">
        <f>_xlfn.IFNA(VLOOKUP(CONCATENATE($AR$5,$B34,$C34),[5]HOR2!$A$6:$M$500,13,FALSE),0)</f>
        <v>0</v>
      </c>
      <c r="AS34" s="565">
        <f>_xlfn.IFNA(VLOOKUP(CONCATENATE($AS$5,$B34,$C34),[6]GIDG!$A$6:$M$500,13,FALSE),0)</f>
        <v>0</v>
      </c>
      <c r="AT34" s="565">
        <f>_xlfn.IFNA(VLOOKUP(CONCATENATE($AT$5,$B34,$C34),[7]cap3!$A$6:$M$500,13,FALSE),0)</f>
        <v>0</v>
      </c>
      <c r="AU34" s="567">
        <f>_xlfn.IFNA(VLOOKUP(CONCATENATE($AU$5,$B34,$C34),SC!$A$6:$M$500,13,FALSE),0)</f>
        <v>0</v>
      </c>
      <c r="AV34" s="567">
        <f>_xlfn.IFNA(VLOOKUP(CONCATENATE($AV$5,$B34,$C34),SCSAT!$A$6:$M$528,13,FALSE),0)</f>
        <v>0</v>
      </c>
      <c r="AW34" s="567">
        <f>_xlfn.IFNA(VLOOKUP(CONCATENATE($AW$5,$B34,$C34),SCSUN!$A$6:$M$500,13,FALSE),0)</f>
        <v>0</v>
      </c>
      <c r="AX34" s="486"/>
    </row>
    <row r="35" spans="1:50" x14ac:dyDescent="0.25">
      <c r="A35" s="813"/>
      <c r="B35" s="97"/>
      <c r="C35" s="104"/>
      <c r="D35" s="104"/>
      <c r="E35" s="104"/>
      <c r="F35" s="105"/>
      <c r="G35" s="101"/>
      <c r="H35" s="99">
        <f t="shared" si="6"/>
        <v>0</v>
      </c>
      <c r="I35" s="100">
        <f t="shared" si="7"/>
        <v>0</v>
      </c>
      <c r="J35" s="300">
        <f t="shared" si="5"/>
        <v>9</v>
      </c>
      <c r="K35" s="103">
        <f>_xlfn.IFNA(VLOOKUP(CONCATENATE($K$5,$B35,$C35),'ESP1'!$A$6:$M$500,13,FALSE),0)</f>
        <v>0</v>
      </c>
      <c r="L35" s="103"/>
      <c r="M35" s="103">
        <f>_xlfn.IFNA(VLOOKUP(CONCATENATE($M$5,$B35,$C35),[1]CAPE!$A$6:$M$500,13,FALSE),0)</f>
        <v>0</v>
      </c>
      <c r="N35" s="103">
        <f>_xlfn.IFNA(VLOOKUP(CONCATENATE($N$5,$B35,$C35),'SER1'!$A$6:$M$500,13,FALSE),0)</f>
        <v>0</v>
      </c>
      <c r="O35" s="103">
        <f>_xlfn.IFNA(VLOOKUP(CONCATENATE($O$5,$B35,$C35),'MUR1'!$A$6:$M$500,13,FALSE),0)</f>
        <v>0</v>
      </c>
      <c r="P35" s="103">
        <v>0</v>
      </c>
      <c r="Q35" s="103">
        <f>_xlfn.IFNA(VLOOKUP(CONCATENATE($Q$5,$B35,$C35),'OG1'!$A$6:$M$500,13,FALSE),0)</f>
        <v>0</v>
      </c>
      <c r="R35" s="103"/>
      <c r="S35" s="103"/>
      <c r="T35" s="103">
        <f>_xlfn.IFNA(VLOOKUP(CONCATENATE($T$5,$B35,$C35),'DRY1'!$A$6:$M$500,13,FALSE),0)</f>
        <v>0</v>
      </c>
      <c r="U35" s="103">
        <f>_xlfn.IFNA(VLOOKUP(CONCATENATE($U$5,$B35,$C35),[2]hor1!$A$6:$M$500,13,FALSE),0)</f>
        <v>0</v>
      </c>
      <c r="V35" s="103">
        <f>_xlfn.IFNA(VLOOKUP(CONCATENATE($V$5,$B35,$C35),'SER2'!$A$6:$M$534,13,FALSE),0)</f>
        <v>0</v>
      </c>
      <c r="W35" s="103">
        <f>_xlfn.IFNA(VLOOKUP(CONCATENATE($W$5,$B35,$C35),[3]DAR1!$A$6:$M$500,13,FALSE),0)</f>
        <v>0</v>
      </c>
      <c r="X35" s="103">
        <f>_xlfn.IFNA(VLOOKUP(CONCATENATE($X$5,$B35,$C35),BEV!$A$6:$M$500,13,FALSE),0)</f>
        <v>0</v>
      </c>
      <c r="Y35" s="103">
        <f>_xlfn.IFNA(VLOOKUP(CONCATENATE($Y$5,$B35,$C35),'OG2'!$A$6:$M$500,13,FALSE),0)</f>
        <v>0</v>
      </c>
      <c r="Z35" s="103"/>
      <c r="AA35" s="103">
        <f>_xlfn.IFNA(VLOOKUP(CONCATENATE($AA$5,$B35,$C35),'LOG1'!$A$6:$M$500,13,FALSE),0)</f>
        <v>0</v>
      </c>
      <c r="AB35" s="103">
        <f>_xlfn.IFNA(VLOOKUP(CONCATENATE($AB$5,$B35,$C35),'DRY2'!$A$6:$M$500,13,FALSE),0)</f>
        <v>0</v>
      </c>
      <c r="AC35" s="103">
        <f>_xlfn.IFNA(VLOOKUP(CONCATENATE($AC$5,$B35,$C35),'DRY2'!$A$6:$M$500,13,FALSE),0)</f>
        <v>0</v>
      </c>
      <c r="AD35" s="103">
        <f>_xlfn.IFNA(VLOOKUP(CONCATENATE($AD$5,$B35,$C35),'CAP2'!$A$6:$M$500,13,FALSE),0)</f>
        <v>0</v>
      </c>
      <c r="AE35" s="103">
        <f>_xlfn.IFNA(VLOOKUP(CONCATENATE($AE$5,$B35,$C35),'ESP2'!$A$6:$M$500,13,FALSE),0)</f>
        <v>0</v>
      </c>
      <c r="AF35" s="103"/>
      <c r="AG35" s="103">
        <f>_xlfn.IFNA(VLOOKUP(CONCATENATE($AG$5,$B35,$C35),MR!$A$6:$M$468,13,FALSE),0)</f>
        <v>0</v>
      </c>
      <c r="AH35" s="103">
        <f>_xlfn.IFNA(VLOOKUP(CONCATENATE($AH$5,$B35,$C35),'OG3'!$A$6:$M$500,13,FALSE),0)</f>
        <v>0</v>
      </c>
      <c r="AI35" s="103"/>
      <c r="AJ35" s="103">
        <f>_xlfn.IFNA(VLOOKUP(CONCATENATE($AJ$5,$B35,$C35),WEST!$A$6:$M$500,13,FALSE),0)</f>
        <v>0</v>
      </c>
      <c r="AK35" s="103">
        <f>_xlfn.IFNA(VLOOKUP(CONCATENATE($AK$5,$B35,$C35),'SER3'!$A$6:$M$500,13,FALSE),0)</f>
        <v>0</v>
      </c>
      <c r="AL35" s="103">
        <f>_xlfn.IFNA(VLOOKUP(CONCATENATE($AL$5,$B35,$C35),[4]DARD2!$A$6:$M$500,13,FALSE),0)</f>
        <v>0</v>
      </c>
      <c r="AM35" s="103">
        <f>_xlfn.IFNA(VLOOKUP(CONCATENATE($AM$5,$B35,$C35),'MUR2'!$A$6:$M$500,13,FALSE),0)</f>
        <v>0</v>
      </c>
      <c r="AN35" s="103">
        <f>_xlfn.IFNA(VLOOKUP(CONCATENATE($AN$5,$B35,$C35),RAS!$A$7:$M$501,13,FALSE),0)</f>
        <v>0</v>
      </c>
      <c r="AO35" s="103">
        <f>_xlfn.IFNA(VLOOKUP(CONCATENATE($AO$5,$B35,$C35),'ESP3'!$A$6:$M$500,13,FALSE),0)</f>
        <v>0</v>
      </c>
      <c r="AP35" s="103"/>
      <c r="AQ35" s="103">
        <f>_xlfn.IFNA(VLOOKUP(CONCATENATE($AQ$5,$B35,$C35),FEST!$A$6:$M$500,13,FALSE),0)</f>
        <v>0</v>
      </c>
      <c r="AR35" s="565">
        <f>_xlfn.IFNA(VLOOKUP(CONCATENATE($AR$5,$B35,$C35),[5]HOR2!$A$6:$M$500,13,FALSE),0)</f>
        <v>0</v>
      </c>
      <c r="AS35" s="565">
        <f>_xlfn.IFNA(VLOOKUP(CONCATENATE($AS$5,$B35,$C35),[6]GIDG!$A$6:$M$500,13,FALSE),0)</f>
        <v>0</v>
      </c>
      <c r="AT35" s="565">
        <f>_xlfn.IFNA(VLOOKUP(CONCATENATE($AT$5,$B35,$C35),[7]cap3!$A$6:$M$500,13,FALSE),0)</f>
        <v>0</v>
      </c>
      <c r="AU35" s="567">
        <f>_xlfn.IFNA(VLOOKUP(CONCATENATE($AU$5,$B35,$C35),SC!$A$6:$M$500,13,FALSE),0)</f>
        <v>0</v>
      </c>
      <c r="AV35" s="567">
        <f>_xlfn.IFNA(VLOOKUP(CONCATENATE($AV$5,$B35,$C35),SCSAT!$A$6:$M$528,13,FALSE),0)</f>
        <v>0</v>
      </c>
      <c r="AW35" s="567">
        <f>_xlfn.IFNA(VLOOKUP(CONCATENATE($AW$5,$B35,$C35),SCSUN!$A$6:$M$500,13,FALSE),0)</f>
        <v>0</v>
      </c>
      <c r="AX35" s="486"/>
    </row>
    <row r="36" spans="1:50" s="3" customFormat="1" x14ac:dyDescent="0.25">
      <c r="A36" s="813"/>
      <c r="B36" s="97"/>
      <c r="C36" s="104"/>
      <c r="D36" s="104"/>
      <c r="E36" s="104"/>
      <c r="F36" s="105"/>
      <c r="G36" s="101"/>
      <c r="H36" s="99">
        <f t="shared" si="6"/>
        <v>0</v>
      </c>
      <c r="I36" s="100">
        <f t="shared" si="7"/>
        <v>0</v>
      </c>
      <c r="J36" s="300">
        <f t="shared" si="5"/>
        <v>9</v>
      </c>
      <c r="K36" s="103">
        <f>_xlfn.IFNA(VLOOKUP(CONCATENATE($K$5,$B36,$C36),'ESP1'!$A$6:$M$500,13,FALSE),0)</f>
        <v>0</v>
      </c>
      <c r="L36" s="103"/>
      <c r="M36" s="103">
        <f>_xlfn.IFNA(VLOOKUP(CONCATENATE($M$5,$B36,$C36),[1]CAPE!$A$6:$M$500,13,FALSE),0)</f>
        <v>0</v>
      </c>
      <c r="N36" s="103">
        <f>_xlfn.IFNA(VLOOKUP(CONCATENATE($N$5,$B36,$C36),'SER1'!$A$6:$M$500,13,FALSE),0)</f>
        <v>0</v>
      </c>
      <c r="O36" s="103">
        <f>_xlfn.IFNA(VLOOKUP(CONCATENATE($O$5,$B36,$C36),'MUR1'!$A$6:$M$500,13,FALSE),0)</f>
        <v>0</v>
      </c>
      <c r="P36" s="103">
        <v>0</v>
      </c>
      <c r="Q36" s="103">
        <f>_xlfn.IFNA(VLOOKUP(CONCATENATE($Q$5,$B36,$C36),'OG1'!$A$6:$M$500,13,FALSE),0)</f>
        <v>0</v>
      </c>
      <c r="R36" s="103"/>
      <c r="S36" s="103"/>
      <c r="T36" s="103">
        <f>_xlfn.IFNA(VLOOKUP(CONCATENATE($T$5,$B36,$C36),'DRY1'!$A$6:$M$500,13,FALSE),0)</f>
        <v>0</v>
      </c>
      <c r="U36" s="103">
        <f>_xlfn.IFNA(VLOOKUP(CONCATENATE($U$5,$B36,$C36),[2]hor1!$A$6:$M$500,13,FALSE),0)</f>
        <v>0</v>
      </c>
      <c r="V36" s="103">
        <f>_xlfn.IFNA(VLOOKUP(CONCATENATE($V$5,$B36,$C36),'SER2'!$A$6:$M$534,13,FALSE),0)</f>
        <v>0</v>
      </c>
      <c r="W36" s="103">
        <f>_xlfn.IFNA(VLOOKUP(CONCATENATE($W$5,$B36,$C36),[3]DAR1!$A$6:$M$500,13,FALSE),0)</f>
        <v>0</v>
      </c>
      <c r="X36" s="103">
        <f>_xlfn.IFNA(VLOOKUP(CONCATENATE($X$5,$B36,$C36),BEV!$A$6:$M$500,13,FALSE),0)</f>
        <v>0</v>
      </c>
      <c r="Y36" s="103">
        <f>_xlfn.IFNA(VLOOKUP(CONCATENATE($Y$5,$B36,$C36),'OG2'!$A$6:$M$500,13,FALSE),0)</f>
        <v>0</v>
      </c>
      <c r="Z36" s="103"/>
      <c r="AA36" s="103">
        <f>_xlfn.IFNA(VLOOKUP(CONCATENATE($AA$5,$B36,$C36),'LOG1'!$A$6:$M$500,13,FALSE),0)</f>
        <v>0</v>
      </c>
      <c r="AB36" s="103">
        <f>_xlfn.IFNA(VLOOKUP(CONCATENATE($AB$5,$B36,$C36),'DRY2'!$A$6:$M$500,13,FALSE),0)</f>
        <v>0</v>
      </c>
      <c r="AC36" s="103">
        <f>_xlfn.IFNA(VLOOKUP(CONCATENATE($AC$5,$B36,$C36),'DRY2'!$A$6:$M$500,13,FALSE),0)</f>
        <v>0</v>
      </c>
      <c r="AD36" s="103">
        <f>_xlfn.IFNA(VLOOKUP(CONCATENATE($AD$5,$B36,$C36),'CAP2'!$A$6:$M$500,13,FALSE),0)</f>
        <v>0</v>
      </c>
      <c r="AE36" s="103">
        <f>_xlfn.IFNA(VLOOKUP(CONCATENATE($AE$5,$B36,$C36),'ESP2'!$A$6:$M$500,13,FALSE),0)</f>
        <v>0</v>
      </c>
      <c r="AF36" s="103"/>
      <c r="AG36" s="103">
        <f>_xlfn.IFNA(VLOOKUP(CONCATENATE($AG$5,$B36,$C36),MR!$A$6:$M$468,13,FALSE),0)</f>
        <v>0</v>
      </c>
      <c r="AH36" s="103">
        <f>_xlfn.IFNA(VLOOKUP(CONCATENATE($AH$5,$B36,$C36),'OG3'!$A$6:$M$500,13,FALSE),0)</f>
        <v>0</v>
      </c>
      <c r="AI36" s="103"/>
      <c r="AJ36" s="103">
        <f>_xlfn.IFNA(VLOOKUP(CONCATENATE($AJ$5,$B36,$C36),WEST!$A$6:$M$500,13,FALSE),0)</f>
        <v>0</v>
      </c>
      <c r="AK36" s="103">
        <f>_xlfn.IFNA(VLOOKUP(CONCATENATE($AK$5,$B36,$C36),'SER3'!$A$6:$M$500,13,FALSE),0)</f>
        <v>0</v>
      </c>
      <c r="AL36" s="103">
        <f>_xlfn.IFNA(VLOOKUP(CONCATENATE($AL$5,$B36,$C36),[4]DARD2!$A$6:$M$500,13,FALSE),0)</f>
        <v>0</v>
      </c>
      <c r="AM36" s="103">
        <f>_xlfn.IFNA(VLOOKUP(CONCATENATE($AM$5,$B36,$C36),'MUR2'!$A$6:$M$500,13,FALSE),0)</f>
        <v>0</v>
      </c>
      <c r="AN36" s="103">
        <f>_xlfn.IFNA(VLOOKUP(CONCATENATE($AN$5,$B36,$C36),RAS!$A$7:$M$501,13,FALSE),0)</f>
        <v>0</v>
      </c>
      <c r="AO36" s="103">
        <f>_xlfn.IFNA(VLOOKUP(CONCATENATE($AO$5,$B36,$C36),'ESP3'!$A$6:$M$500,13,FALSE),0)</f>
        <v>0</v>
      </c>
      <c r="AP36" s="103"/>
      <c r="AQ36" s="103">
        <f>_xlfn.IFNA(VLOOKUP(CONCATENATE($AQ$5,$B36,$C36),FEST!$A$6:$M$500,13,FALSE),0)</f>
        <v>0</v>
      </c>
      <c r="AR36" s="565">
        <f>_xlfn.IFNA(VLOOKUP(CONCATENATE($AR$5,$B36,$C36),[5]HOR2!$A$6:$M$500,13,FALSE),0)</f>
        <v>0</v>
      </c>
      <c r="AS36" s="565">
        <f>_xlfn.IFNA(VLOOKUP(CONCATENATE($AS$5,$B36,$C36),[6]GIDG!$A$6:$M$500,13,FALSE),0)</f>
        <v>0</v>
      </c>
      <c r="AT36" s="565">
        <f>_xlfn.IFNA(VLOOKUP(CONCATENATE($AT$5,$B36,$C36),[7]cap3!$A$6:$M$500,13,FALSE),0)</f>
        <v>0</v>
      </c>
      <c r="AU36" s="567">
        <f>_xlfn.IFNA(VLOOKUP(CONCATENATE($AU$5,$B36,$C36),SC!$A$6:$M$500,13,FALSE),0)</f>
        <v>0</v>
      </c>
      <c r="AV36" s="567">
        <f>_xlfn.IFNA(VLOOKUP(CONCATENATE($AV$5,$B36,$C36),SCSAT!$A$6:$M$528,13,FALSE),0)</f>
        <v>0</v>
      </c>
      <c r="AW36" s="567">
        <f>_xlfn.IFNA(VLOOKUP(CONCATENATE($AW$5,$B36,$C36),SCSUN!$A$6:$M$500,13,FALSE),0)</f>
        <v>0</v>
      </c>
      <c r="AX36" s="553"/>
    </row>
    <row r="37" spans="1:50" x14ac:dyDescent="0.25">
      <c r="A37" s="813"/>
      <c r="B37" s="97"/>
      <c r="C37" s="104"/>
      <c r="D37" s="104"/>
      <c r="E37" s="104"/>
      <c r="F37" s="105"/>
      <c r="G37" s="101"/>
      <c r="H37" s="99">
        <f t="shared" si="6"/>
        <v>0</v>
      </c>
      <c r="I37" s="100">
        <f t="shared" si="7"/>
        <v>0</v>
      </c>
      <c r="J37" s="300">
        <f t="shared" si="5"/>
        <v>9</v>
      </c>
      <c r="K37" s="103">
        <f>_xlfn.IFNA(VLOOKUP(CONCATENATE($K$5,$B37,$C37),'ESP1'!$A$6:$M$500,13,FALSE),0)</f>
        <v>0</v>
      </c>
      <c r="L37" s="103"/>
      <c r="M37" s="103">
        <f>_xlfn.IFNA(VLOOKUP(CONCATENATE($M$5,$B37,$C37),[1]CAPE!$A$6:$M$500,13,FALSE),0)</f>
        <v>0</v>
      </c>
      <c r="N37" s="103">
        <f>_xlfn.IFNA(VLOOKUP(CONCATENATE($N$5,$B37,$C37),'SER1'!$A$6:$M$500,13,FALSE),0)</f>
        <v>0</v>
      </c>
      <c r="O37" s="103">
        <f>_xlfn.IFNA(VLOOKUP(CONCATENATE($O$5,$B37,$C37),'MUR1'!$A$6:$M$500,13,FALSE),0)</f>
        <v>0</v>
      </c>
      <c r="P37" s="103">
        <v>0</v>
      </c>
      <c r="Q37" s="103">
        <f>_xlfn.IFNA(VLOOKUP(CONCATENATE($Q$5,$B37,$C37),'OG1'!$A$6:$M$500,13,FALSE),0)</f>
        <v>0</v>
      </c>
      <c r="R37" s="103"/>
      <c r="S37" s="103"/>
      <c r="T37" s="103">
        <f>_xlfn.IFNA(VLOOKUP(CONCATENATE($T$5,$B37,$C37),'DRY1'!$A$6:$M$500,13,FALSE),0)</f>
        <v>0</v>
      </c>
      <c r="U37" s="103">
        <f>_xlfn.IFNA(VLOOKUP(CONCATENATE($U$5,$B37,$C37),[2]hor1!$A$6:$M$500,13,FALSE),0)</f>
        <v>0</v>
      </c>
      <c r="V37" s="103">
        <f>_xlfn.IFNA(VLOOKUP(CONCATENATE($V$5,$B37,$C37),'SER2'!$A$6:$M$534,13,FALSE),0)</f>
        <v>0</v>
      </c>
      <c r="W37" s="103">
        <f>_xlfn.IFNA(VLOOKUP(CONCATENATE($W$5,$B37,$C37),[3]DAR1!$A$6:$M$500,13,FALSE),0)</f>
        <v>0</v>
      </c>
      <c r="X37" s="103">
        <f>_xlfn.IFNA(VLOOKUP(CONCATENATE($X$5,$B37,$C37),BEV!$A$6:$M$500,13,FALSE),0)</f>
        <v>0</v>
      </c>
      <c r="Y37" s="103">
        <f>_xlfn.IFNA(VLOOKUP(CONCATENATE($Y$5,$B37,$C37),'OG2'!$A$6:$M$500,13,FALSE),0)</f>
        <v>0</v>
      </c>
      <c r="Z37" s="103"/>
      <c r="AA37" s="103">
        <f>_xlfn.IFNA(VLOOKUP(CONCATENATE($AA$5,$B37,$C37),'LOG1'!$A$6:$M$500,13,FALSE),0)</f>
        <v>0</v>
      </c>
      <c r="AB37" s="103">
        <f>_xlfn.IFNA(VLOOKUP(CONCATENATE($AB$5,$B37,$C37),'DRY2'!$A$6:$M$500,13,FALSE),0)</f>
        <v>0</v>
      </c>
      <c r="AC37" s="103">
        <f>_xlfn.IFNA(VLOOKUP(CONCATENATE($AC$5,$B37,$C37),'DRY2'!$A$6:$M$500,13,FALSE),0)</f>
        <v>0</v>
      </c>
      <c r="AD37" s="103">
        <f>_xlfn.IFNA(VLOOKUP(CONCATENATE($AD$5,$B37,$C37),'CAP2'!$A$6:$M$500,13,FALSE),0)</f>
        <v>0</v>
      </c>
      <c r="AE37" s="103">
        <f>_xlfn.IFNA(VLOOKUP(CONCATENATE($AE$5,$B37,$C37),'ESP2'!$A$6:$M$500,13,FALSE),0)</f>
        <v>0</v>
      </c>
      <c r="AF37" s="103"/>
      <c r="AG37" s="103">
        <f>_xlfn.IFNA(VLOOKUP(CONCATENATE($AG$5,$B37,$C37),MR!$A$6:$M$468,13,FALSE),0)</f>
        <v>0</v>
      </c>
      <c r="AH37" s="103">
        <f>_xlfn.IFNA(VLOOKUP(CONCATENATE($AH$5,$B37,$C37),'OG3'!$A$6:$M$500,13,FALSE),0)</f>
        <v>0</v>
      </c>
      <c r="AI37" s="103"/>
      <c r="AJ37" s="103">
        <f>_xlfn.IFNA(VLOOKUP(CONCATENATE($AJ$5,$B37,$C37),WEST!$A$6:$M$500,13,FALSE),0)</f>
        <v>0</v>
      </c>
      <c r="AK37" s="103">
        <f>_xlfn.IFNA(VLOOKUP(CONCATENATE($AK$5,$B37,$C37),'SER3'!$A$6:$M$500,13,FALSE),0)</f>
        <v>0</v>
      </c>
      <c r="AL37" s="103">
        <f>_xlfn.IFNA(VLOOKUP(CONCATENATE($AL$5,$B37,$C37),[4]DARD2!$A$6:$M$500,13,FALSE),0)</f>
        <v>0</v>
      </c>
      <c r="AM37" s="103">
        <f>_xlfn.IFNA(VLOOKUP(CONCATENATE($AM$5,$B37,$C37),'MUR2'!$A$6:$M$500,13,FALSE),0)</f>
        <v>0</v>
      </c>
      <c r="AN37" s="103">
        <f>_xlfn.IFNA(VLOOKUP(CONCATENATE($AN$5,$B37,$C37),RAS!$A$7:$M$501,13,FALSE),0)</f>
        <v>0</v>
      </c>
      <c r="AO37" s="103">
        <f>_xlfn.IFNA(VLOOKUP(CONCATENATE($AO$5,$B37,$C37),'ESP3'!$A$6:$M$500,13,FALSE),0)</f>
        <v>0</v>
      </c>
      <c r="AP37" s="103"/>
      <c r="AQ37" s="103">
        <f>_xlfn.IFNA(VLOOKUP(CONCATENATE($AQ$5,$B37,$C37),FEST!$A$6:$M$500,13,FALSE),0)</f>
        <v>0</v>
      </c>
      <c r="AR37" s="565">
        <f>_xlfn.IFNA(VLOOKUP(CONCATENATE($AR$5,$B37,$C37),[5]HOR2!$A$6:$M$500,13,FALSE),0)</f>
        <v>0</v>
      </c>
      <c r="AS37" s="565">
        <f>_xlfn.IFNA(VLOOKUP(CONCATENATE($AS$5,$B37,$C37),[6]GIDG!$A$6:$M$500,13,FALSE),0)</f>
        <v>0</v>
      </c>
      <c r="AT37" s="565">
        <f>_xlfn.IFNA(VLOOKUP(CONCATENATE($AT$5,$B37,$C37),[7]cap3!$A$6:$M$500,13,FALSE),0)</f>
        <v>0</v>
      </c>
      <c r="AU37" s="567">
        <f>_xlfn.IFNA(VLOOKUP(CONCATENATE($AU$5,$B37,$C37),SC!$A$6:$M$500,13,FALSE),0)</f>
        <v>0</v>
      </c>
      <c r="AV37" s="567">
        <f>_xlfn.IFNA(VLOOKUP(CONCATENATE($AV$5,$B37,$C37),SCSAT!$A$6:$M$528,13,FALSE),0)</f>
        <v>0</v>
      </c>
      <c r="AW37" s="567">
        <f>_xlfn.IFNA(VLOOKUP(CONCATENATE($AW$5,$B37,$C37),SCSUN!$A$6:$M$500,13,FALSE),0)</f>
        <v>0</v>
      </c>
      <c r="AX37" s="486"/>
    </row>
    <row r="38" spans="1:50" x14ac:dyDescent="0.25">
      <c r="A38" s="813"/>
      <c r="B38" s="97"/>
      <c r="C38" s="104"/>
      <c r="D38" s="104"/>
      <c r="E38" s="104"/>
      <c r="F38" s="105"/>
      <c r="G38" s="101"/>
      <c r="H38" s="99">
        <f t="shared" si="6"/>
        <v>0</v>
      </c>
      <c r="I38" s="100">
        <f t="shared" si="7"/>
        <v>0</v>
      </c>
      <c r="J38" s="300">
        <f t="shared" si="5"/>
        <v>9</v>
      </c>
      <c r="K38" s="103">
        <f>_xlfn.IFNA(VLOOKUP(CONCATENATE($K$5,$B38,$C38),'ESP1'!$A$6:$M$500,13,FALSE),0)</f>
        <v>0</v>
      </c>
      <c r="L38" s="103"/>
      <c r="M38" s="103">
        <f>_xlfn.IFNA(VLOOKUP(CONCATENATE($M$5,$B38,$C38),[1]CAPE!$A$6:$M$500,13,FALSE),0)</f>
        <v>0</v>
      </c>
      <c r="N38" s="103">
        <f>_xlfn.IFNA(VLOOKUP(CONCATENATE($N$5,$B38,$C38),'SER1'!$A$6:$M$500,13,FALSE),0)</f>
        <v>0</v>
      </c>
      <c r="O38" s="103">
        <f>_xlfn.IFNA(VLOOKUP(CONCATENATE($O$5,$B38,$C38),'MUR1'!$A$6:$M$500,13,FALSE),0)</f>
        <v>0</v>
      </c>
      <c r="P38" s="103">
        <v>0</v>
      </c>
      <c r="Q38" s="103">
        <f>_xlfn.IFNA(VLOOKUP(CONCATENATE($Q$5,$B38,$C38),'OG1'!$A$6:$M$500,13,FALSE),0)</f>
        <v>0</v>
      </c>
      <c r="R38" s="103"/>
      <c r="S38" s="103"/>
      <c r="T38" s="103">
        <f>_xlfn.IFNA(VLOOKUP(CONCATENATE($T$5,$B38,$C38),'DRY1'!$A$6:$M$500,13,FALSE),0)</f>
        <v>0</v>
      </c>
      <c r="U38" s="103">
        <f>_xlfn.IFNA(VLOOKUP(CONCATENATE($U$5,$B38,$C38),[2]hor1!$A$6:$M$500,13,FALSE),0)</f>
        <v>0</v>
      </c>
      <c r="V38" s="103">
        <f>_xlfn.IFNA(VLOOKUP(CONCATENATE($V$5,$B38,$C38),'SER2'!$A$6:$M$534,13,FALSE),0)</f>
        <v>0</v>
      </c>
      <c r="W38" s="103">
        <f>_xlfn.IFNA(VLOOKUP(CONCATENATE($W$5,$B38,$C38),[3]DAR1!$A$6:$M$500,13,FALSE),0)</f>
        <v>0</v>
      </c>
      <c r="X38" s="103">
        <f>_xlfn.IFNA(VLOOKUP(CONCATENATE($X$5,$B38,$C38),BEV!$A$6:$M$500,13,FALSE),0)</f>
        <v>0</v>
      </c>
      <c r="Y38" s="103">
        <f>_xlfn.IFNA(VLOOKUP(CONCATENATE($Y$5,$B38,$C38),'OG2'!$A$6:$M$500,13,FALSE),0)</f>
        <v>0</v>
      </c>
      <c r="Z38" s="103"/>
      <c r="AA38" s="103">
        <f>_xlfn.IFNA(VLOOKUP(CONCATENATE($AA$5,$B38,$C38),'LOG1'!$A$6:$M$500,13,FALSE),0)</f>
        <v>0</v>
      </c>
      <c r="AB38" s="103">
        <f>_xlfn.IFNA(VLOOKUP(CONCATENATE($AB$5,$B38,$C38),'DRY2'!$A$6:$M$500,13,FALSE),0)</f>
        <v>0</v>
      </c>
      <c r="AC38" s="103">
        <f>_xlfn.IFNA(VLOOKUP(CONCATENATE($AC$5,$B38,$C38),'DRY2'!$A$6:$M$500,13,FALSE),0)</f>
        <v>0</v>
      </c>
      <c r="AD38" s="103">
        <f>_xlfn.IFNA(VLOOKUP(CONCATENATE($AD$5,$B38,$C38),'CAP2'!$A$6:$M$500,13,FALSE),0)</f>
        <v>0</v>
      </c>
      <c r="AE38" s="103">
        <f>_xlfn.IFNA(VLOOKUP(CONCATENATE($AE$5,$B38,$C38),'ESP2'!$A$6:$M$500,13,FALSE),0)</f>
        <v>0</v>
      </c>
      <c r="AF38" s="103"/>
      <c r="AG38" s="103">
        <f>_xlfn.IFNA(VLOOKUP(CONCATENATE($AG$5,$B38,$C38),MR!$A$6:$M$468,13,FALSE),0)</f>
        <v>0</v>
      </c>
      <c r="AH38" s="103">
        <f>_xlfn.IFNA(VLOOKUP(CONCATENATE($AH$5,$B38,$C38),'OG3'!$A$6:$M$500,13,FALSE),0)</f>
        <v>0</v>
      </c>
      <c r="AI38" s="103"/>
      <c r="AJ38" s="103">
        <f>_xlfn.IFNA(VLOOKUP(CONCATENATE($AJ$5,$B38,$C38),WEST!$A$6:$M$500,13,FALSE),0)</f>
        <v>0</v>
      </c>
      <c r="AK38" s="103">
        <f>_xlfn.IFNA(VLOOKUP(CONCATENATE($AK$5,$B38,$C38),'SER3'!$A$6:$M$500,13,FALSE),0)</f>
        <v>0</v>
      </c>
      <c r="AL38" s="103">
        <f>_xlfn.IFNA(VLOOKUP(CONCATENATE($AL$5,$B38,$C38),[4]DARD2!$A$6:$M$500,13,FALSE),0)</f>
        <v>0</v>
      </c>
      <c r="AM38" s="103">
        <f>_xlfn.IFNA(VLOOKUP(CONCATENATE($AM$5,$B38,$C38),'MUR2'!$A$6:$M$500,13,FALSE),0)</f>
        <v>0</v>
      </c>
      <c r="AN38" s="103">
        <f>_xlfn.IFNA(VLOOKUP(CONCATENATE($AN$5,$B38,$C38),RAS!$A$7:$M$501,13,FALSE),0)</f>
        <v>0</v>
      </c>
      <c r="AO38" s="103">
        <f>_xlfn.IFNA(VLOOKUP(CONCATENATE($AO$5,$B38,$C38),'ESP3'!$A$6:$M$500,13,FALSE),0)</f>
        <v>0</v>
      </c>
      <c r="AP38" s="103"/>
      <c r="AQ38" s="103">
        <f>_xlfn.IFNA(VLOOKUP(CONCATENATE($AQ$5,$B38,$C38),FEST!$A$6:$M$500,13,FALSE),0)</f>
        <v>0</v>
      </c>
      <c r="AR38" s="565">
        <f>_xlfn.IFNA(VLOOKUP(CONCATENATE($AR$5,$B38,$C38),[5]HOR2!$A$6:$M$500,13,FALSE),0)</f>
        <v>0</v>
      </c>
      <c r="AS38" s="565">
        <f>_xlfn.IFNA(VLOOKUP(CONCATENATE($AS$5,$B38,$C38),[6]GIDG!$A$6:$M$500,13,FALSE),0)</f>
        <v>0</v>
      </c>
      <c r="AT38" s="565">
        <f>_xlfn.IFNA(VLOOKUP(CONCATENATE($AT$5,$B38,$C38),[7]cap3!$A$6:$M$500,13,FALSE),0)</f>
        <v>0</v>
      </c>
      <c r="AU38" s="567">
        <f>_xlfn.IFNA(VLOOKUP(CONCATENATE($AU$5,$B38,$C38),SC!$A$6:$M$500,13,FALSE),0)</f>
        <v>0</v>
      </c>
      <c r="AV38" s="567">
        <f>_xlfn.IFNA(VLOOKUP(CONCATENATE($AV$5,$B38,$C38),SCSAT!$A$6:$M$528,13,FALSE),0)</f>
        <v>0</v>
      </c>
      <c r="AW38" s="567">
        <f>_xlfn.IFNA(VLOOKUP(CONCATENATE($AW$5,$B38,$C38),SCSUN!$A$6:$M$500,13,FALSE),0)</f>
        <v>0</v>
      </c>
      <c r="AX38" s="486"/>
    </row>
    <row r="39" spans="1:50" x14ac:dyDescent="0.25">
      <c r="A39" s="813"/>
      <c r="B39" s="97"/>
      <c r="C39" s="104"/>
      <c r="D39" s="104"/>
      <c r="E39" s="104"/>
      <c r="F39" s="105"/>
      <c r="G39" s="101"/>
      <c r="H39" s="99">
        <f t="shared" si="6"/>
        <v>0</v>
      </c>
      <c r="I39" s="100">
        <f t="shared" si="7"/>
        <v>0</v>
      </c>
      <c r="J39" s="300">
        <f t="shared" si="5"/>
        <v>9</v>
      </c>
      <c r="K39" s="103">
        <f>_xlfn.IFNA(VLOOKUP(CONCATENATE($K$5,$B39,$C39),'ESP1'!$A$6:$M$500,13,FALSE),0)</f>
        <v>0</v>
      </c>
      <c r="L39" s="103"/>
      <c r="M39" s="103">
        <f>_xlfn.IFNA(VLOOKUP(CONCATENATE($M$5,$B39,$C39),[1]CAPE!$A$6:$M$500,13,FALSE),0)</f>
        <v>0</v>
      </c>
      <c r="N39" s="103">
        <f>_xlfn.IFNA(VLOOKUP(CONCATENATE($N$5,$B39,$C39),'SER1'!$A$6:$M$500,13,FALSE),0)</f>
        <v>0</v>
      </c>
      <c r="O39" s="103">
        <f>_xlfn.IFNA(VLOOKUP(CONCATENATE($O$5,$B39,$C39),'MUR1'!$A$6:$M$500,13,FALSE),0)</f>
        <v>0</v>
      </c>
      <c r="P39" s="103">
        <v>0</v>
      </c>
      <c r="Q39" s="103">
        <f>_xlfn.IFNA(VLOOKUP(CONCATENATE($Q$5,$B39,$C39),'OG1'!$A$6:$M$500,13,FALSE),0)</f>
        <v>0</v>
      </c>
      <c r="R39" s="103"/>
      <c r="S39" s="103"/>
      <c r="T39" s="103">
        <f>_xlfn.IFNA(VLOOKUP(CONCATENATE($T$5,$B39,$C39),'DRY1'!$A$6:$M$500,13,FALSE),0)</f>
        <v>0</v>
      </c>
      <c r="U39" s="103">
        <f>_xlfn.IFNA(VLOOKUP(CONCATENATE($U$5,$B39,$C39),[2]hor1!$A$6:$M$500,13,FALSE),0)</f>
        <v>0</v>
      </c>
      <c r="V39" s="103">
        <f>_xlfn.IFNA(VLOOKUP(CONCATENATE($V$5,$B39,$C39),'SER2'!$A$6:$M$534,13,FALSE),0)</f>
        <v>0</v>
      </c>
      <c r="W39" s="103">
        <f>_xlfn.IFNA(VLOOKUP(CONCATENATE($W$5,$B39,$C39),[3]DAR1!$A$6:$M$500,13,FALSE),0)</f>
        <v>0</v>
      </c>
      <c r="X39" s="103">
        <f>_xlfn.IFNA(VLOOKUP(CONCATENATE($X$5,$B39,$C39),BEV!$A$6:$M$500,13,FALSE),0)</f>
        <v>0</v>
      </c>
      <c r="Y39" s="103">
        <f>_xlfn.IFNA(VLOOKUP(CONCATENATE($Y$5,$B39,$C39),'OG2'!$A$6:$M$500,13,FALSE),0)</f>
        <v>0</v>
      </c>
      <c r="Z39" s="103"/>
      <c r="AA39" s="103">
        <f>_xlfn.IFNA(VLOOKUP(CONCATENATE($AA$5,$B39,$C39),'LOG1'!$A$6:$M$500,13,FALSE),0)</f>
        <v>0</v>
      </c>
      <c r="AB39" s="103">
        <f>_xlfn.IFNA(VLOOKUP(CONCATENATE($AB$5,$B39,$C39),'DRY2'!$A$6:$M$500,13,FALSE),0)</f>
        <v>0</v>
      </c>
      <c r="AC39" s="103">
        <f>_xlfn.IFNA(VLOOKUP(CONCATENATE($AC$5,$B39,$C39),'DRY2'!$A$6:$M$500,13,FALSE),0)</f>
        <v>0</v>
      </c>
      <c r="AD39" s="103">
        <f>_xlfn.IFNA(VLOOKUP(CONCATENATE($AD$5,$B39,$C39),'CAP2'!$A$6:$M$500,13,FALSE),0)</f>
        <v>0</v>
      </c>
      <c r="AE39" s="103">
        <f>_xlfn.IFNA(VLOOKUP(CONCATENATE($AE$5,$B39,$C39),'ESP2'!$A$6:$M$500,13,FALSE),0)</f>
        <v>0</v>
      </c>
      <c r="AF39" s="103"/>
      <c r="AG39" s="103">
        <f>_xlfn.IFNA(VLOOKUP(CONCATENATE($AG$5,$B39,$C39),MR!$A$6:$M$468,13,FALSE),0)</f>
        <v>0</v>
      </c>
      <c r="AH39" s="103">
        <f>_xlfn.IFNA(VLOOKUP(CONCATENATE($AH$5,$B39,$C39),'OG3'!$A$6:$M$500,13,FALSE),0)</f>
        <v>0</v>
      </c>
      <c r="AI39" s="103"/>
      <c r="AJ39" s="103">
        <f>_xlfn.IFNA(VLOOKUP(CONCATENATE($AJ$5,$B39,$C39),WEST!$A$6:$M$500,13,FALSE),0)</f>
        <v>0</v>
      </c>
      <c r="AK39" s="103">
        <f>_xlfn.IFNA(VLOOKUP(CONCATENATE($AK$5,$B39,$C39),'SER3'!$A$6:$M$500,13,FALSE),0)</f>
        <v>0</v>
      </c>
      <c r="AL39" s="103">
        <f>_xlfn.IFNA(VLOOKUP(CONCATENATE($AL$5,$B39,$C39),[4]DARD2!$A$6:$M$500,13,FALSE),0)</f>
        <v>0</v>
      </c>
      <c r="AM39" s="103">
        <f>_xlfn.IFNA(VLOOKUP(CONCATENATE($AM$5,$B39,$C39),'MUR2'!$A$6:$M$500,13,FALSE),0)</f>
        <v>0</v>
      </c>
      <c r="AN39" s="103">
        <f>_xlfn.IFNA(VLOOKUP(CONCATENATE($AN$5,$B39,$C39),RAS!$A$7:$M$501,13,FALSE),0)</f>
        <v>0</v>
      </c>
      <c r="AO39" s="103">
        <f>_xlfn.IFNA(VLOOKUP(CONCATENATE($AO$5,$B39,$C39),'ESP3'!$A$6:$M$500,13,FALSE),0)</f>
        <v>0</v>
      </c>
      <c r="AP39" s="103"/>
      <c r="AQ39" s="103">
        <f>_xlfn.IFNA(VLOOKUP(CONCATENATE($AQ$5,$B39,$C39),FEST!$A$6:$M$500,13,FALSE),0)</f>
        <v>0</v>
      </c>
      <c r="AR39" s="565">
        <f>_xlfn.IFNA(VLOOKUP(CONCATENATE($AR$5,$B39,$C39),[5]HOR2!$A$6:$M$500,13,FALSE),0)</f>
        <v>0</v>
      </c>
      <c r="AS39" s="565">
        <f>_xlfn.IFNA(VLOOKUP(CONCATENATE($AS$5,$B39,$C39),[6]GIDG!$A$6:$M$500,13,FALSE),0)</f>
        <v>0</v>
      </c>
      <c r="AT39" s="565">
        <f>_xlfn.IFNA(VLOOKUP(CONCATENATE($AT$5,$B39,$C39),[7]cap3!$A$6:$M$500,13,FALSE),0)</f>
        <v>0</v>
      </c>
      <c r="AU39" s="567">
        <f>_xlfn.IFNA(VLOOKUP(CONCATENATE($AU$5,$B39,$C39),SC!$A$6:$M$500,13,FALSE),0)</f>
        <v>0</v>
      </c>
      <c r="AV39" s="567">
        <f>_xlfn.IFNA(VLOOKUP(CONCATENATE($AV$5,$B39,$C39),SCSAT!$A$6:$M$528,13,FALSE),0)</f>
        <v>0</v>
      </c>
      <c r="AW39" s="567">
        <f>_xlfn.IFNA(VLOOKUP(CONCATENATE($AW$5,$B39,$C39),SCSUN!$A$6:$M$500,13,FALSE),0)</f>
        <v>0</v>
      </c>
      <c r="AX39" s="486"/>
    </row>
    <row r="40" spans="1:50" x14ac:dyDescent="0.25">
      <c r="A40" s="813"/>
      <c r="B40" s="97"/>
      <c r="C40" s="104"/>
      <c r="D40" s="104"/>
      <c r="E40" s="104"/>
      <c r="F40" s="105"/>
      <c r="G40" s="101"/>
      <c r="H40" s="99">
        <f t="shared" si="6"/>
        <v>0</v>
      </c>
      <c r="I40" s="100">
        <f t="shared" si="7"/>
        <v>0</v>
      </c>
      <c r="J40" s="300">
        <f t="shared" si="5"/>
        <v>9</v>
      </c>
      <c r="K40" s="102">
        <f>_xlfn.IFNA(VLOOKUP(CONCATENATE($K$5,$B40,$C40),'ESP1'!$A$6:$M$500,13,FALSE),0)</f>
        <v>0</v>
      </c>
      <c r="L40" s="102"/>
      <c r="M40" s="102"/>
      <c r="N40" s="103">
        <f>_xlfn.IFNA(VLOOKUP(CONCATENATE($N$5,$B40,$C40),'MUR1'!$A$6:$M$133,13,FALSE),0)</f>
        <v>0</v>
      </c>
      <c r="O40" s="103">
        <f>_xlfn.IFNA(VLOOKUP(CONCATENATE($O$5,$B40,$C40),'SER1'!$A$6:$M$133,13,FALSE),0)</f>
        <v>0</v>
      </c>
      <c r="P40" s="103">
        <f>_xlfn.IFNA(VLOOKUP(CONCATENATE($P$5,$B40,$C40),'DAR1'!$A$6:$M$500,13,FALSE),0)</f>
        <v>0</v>
      </c>
      <c r="Q40" s="103">
        <f>_xlfn.IFNA(VLOOKUP(CONCATENATE($Q$5,$B40,$C40),'SER2'!$A$6:$M$167,13,FALSE),0)</f>
        <v>0</v>
      </c>
      <c r="R40" s="103"/>
      <c r="S40" s="103"/>
      <c r="T40" s="103">
        <f>_xlfn.IFNA(VLOOKUP(CONCATENATE($T$5,$B40,$C40),'BUS2'!$A$6:$M$135,13,FALSE),0)</f>
        <v>0</v>
      </c>
      <c r="U40" s="103">
        <f>_xlfn.IFNA(VLOOKUP(CONCATENATE($U$5,$B40,$C40),'ESP2'!$A$6:$M$192,13,FALSE),0)</f>
        <v>0</v>
      </c>
      <c r="V40" s="103">
        <f>_xlfn.IFNA(VLOOKUP(CONCATENATE($V$5,$B40,$C40),CAPE!$A$6:$M$133,13,FALSE),0)</f>
        <v>0</v>
      </c>
      <c r="W40" s="103">
        <f>_xlfn.IFNA(VLOOKUP(CONCATENATE($W$5,$B40,$C40),'OG1'!$A$6:$M$133,13,FALSE),0)</f>
        <v>0</v>
      </c>
      <c r="X40" s="103">
        <f>_xlfn.IFNA(VLOOKUP(CONCATENATE($X$5,$B40,$C40),'DRY1'!$A$8:$M$500,13,FALSE),0)</f>
        <v>0</v>
      </c>
      <c r="Y40" s="103">
        <f>_xlfn.IFNA(VLOOKUP(CONCATENATE($Y$5,$B40,$C40),'BAL3'!$A$6:$M$135,13,FALSE),0)</f>
        <v>0</v>
      </c>
      <c r="Z40" s="330"/>
      <c r="AA40" s="330">
        <f>_xlfn.IFNA(VLOOKUP(CONCATENATE($AA$5,$B40,$C40),'OG2'!$A$6:$M$132,13,FALSE),0)</f>
        <v>0</v>
      </c>
      <c r="AB40" s="103">
        <f>_xlfn.IFNA(VLOOKUP(CONCATENATE($AB$5,$B40,$C40),'SER3'!$A$6:$M$133,13,FALSE),0)</f>
        <v>0</v>
      </c>
      <c r="AC40" s="103"/>
      <c r="AD40" s="103">
        <f>_xlfn.IFNA(VLOOKUP(CONCATENATE($AD$5,$B40,$C40),'LOG1'!$A$6:$M$133,13,FALSE),0)</f>
        <v>0</v>
      </c>
      <c r="AE40" s="103">
        <f>_xlfn.IFNA(VLOOKUP(CONCATENATE($AE$5,$B40,$C40),'DRY2'!$A$6:$M$300,13,FALSE),0)</f>
        <v>0</v>
      </c>
      <c r="AF40" s="103"/>
      <c r="AG40" s="103">
        <f>_xlfn.IFNA(VLOOKUP(CONCATENATE($AG$5,$B40,$C40),'ESP3'!$A$6:$M$500,13,FALSE),0)</f>
        <v>0</v>
      </c>
      <c r="AH40" s="103">
        <v>0</v>
      </c>
      <c r="AI40" s="103"/>
      <c r="AJ40" s="103">
        <f>_xlfn.IFNA(VLOOKUP(CONCATENATE($AJ$5,$B40,$C40),SCSAT!$A$6:$M$53,13,FALSE),0)</f>
        <v>0</v>
      </c>
      <c r="AK40" s="103">
        <f>_xlfn.IFNA(VLOOKUP(CONCATENATE($AK$5,$B40,$C40),SCSUN!$A$6:$M$53,13,FALSE),0)</f>
        <v>0</v>
      </c>
      <c r="AL40" s="103">
        <f>_xlfn.IFNA(VLOOKUP(CONCATENATE($AL$5,$B40,$C40),'MUR2'!$A$6:$M$500,13,FALSE),0)</f>
        <v>0</v>
      </c>
      <c r="AM40" s="103">
        <f>_xlfn.IFNA(VLOOKUP(CONCATENATE($AM$5,$B40,$C40),FEST!$A$6:$M$300,13,FALSE),0)</f>
        <v>0</v>
      </c>
      <c r="AN40" s="103">
        <f>_xlfn.IFNA(VLOOKUP(CONCATENATE($AN$5,$B40,$C40),FEST!$A$6:$M$300,13,FALSE),0)</f>
        <v>0</v>
      </c>
      <c r="AO40" s="103">
        <f>_xlfn.IFNA(VLOOKUP(CONCATENATE($AO$5,$B40,$C40),'DAR2'!$A$6:$M$60,13,FALSE),0)</f>
        <v>0</v>
      </c>
      <c r="AP40" s="103"/>
      <c r="AQ40" s="103">
        <f>_xlfn.IFNA(VLOOKUP(CONCATENATE($AQ$5,$B40,$C40),'CAP2'!$A$6:$M$135,13,FALSE),0)</f>
        <v>0</v>
      </c>
      <c r="AR40" s="556"/>
      <c r="AS40" s="556"/>
      <c r="AT40" s="556"/>
      <c r="AU40" s="567">
        <f>_xlfn.IFNA(VLOOKUP(CONCATENATE($AU$5,$B40,$C40),SC!$A$6:$M$500,13,FALSE),0)</f>
        <v>0</v>
      </c>
      <c r="AV40" s="567">
        <f>_xlfn.IFNA(VLOOKUP(CONCATENATE($AV$5,$B40,$C40),SCSAT!$A$6:$M$528,13,FALSE),0)</f>
        <v>0</v>
      </c>
      <c r="AW40" s="567">
        <f>_xlfn.IFNA(VLOOKUP(CONCATENATE($AW$5,$B40,$C40),SCSUN!$A$6:$M$500,13,FALSE),0)</f>
        <v>0</v>
      </c>
      <c r="AX40" s="486"/>
    </row>
    <row r="41" spans="1:50" x14ac:dyDescent="0.25">
      <c r="A41" s="813"/>
      <c r="B41" s="97"/>
      <c r="C41" s="104"/>
      <c r="D41" s="104"/>
      <c r="E41" s="104"/>
      <c r="F41" s="105"/>
      <c r="G41" s="101"/>
      <c r="H41" s="99">
        <f t="shared" si="6"/>
        <v>0</v>
      </c>
      <c r="I41" s="100">
        <f t="shared" si="7"/>
        <v>0</v>
      </c>
      <c r="J41" s="300">
        <f t="shared" si="5"/>
        <v>9</v>
      </c>
      <c r="K41" s="102">
        <f>_xlfn.IFNA(VLOOKUP(CONCATENATE($K$5,$B41,$C41),'ESP1'!$A$6:$M$500,13,FALSE),0)</f>
        <v>0</v>
      </c>
      <c r="L41" s="102"/>
      <c r="M41" s="102"/>
      <c r="N41" s="103">
        <f>_xlfn.IFNA(VLOOKUP(CONCATENATE($N$5,$B41,$C41),'MUR1'!$A$6:$M$133,13,FALSE),0)</f>
        <v>0</v>
      </c>
      <c r="O41" s="103">
        <f>_xlfn.IFNA(VLOOKUP(CONCATENATE($O$5,$B41,$C41),'SER1'!$A$6:$M$133,13,FALSE),0)</f>
        <v>0</v>
      </c>
      <c r="P41" s="103">
        <f>_xlfn.IFNA(VLOOKUP(CONCATENATE($P$5,$B41,$C41),'DAR1'!$A$6:$M$500,13,FALSE),0)</f>
        <v>0</v>
      </c>
      <c r="Q41" s="103">
        <f>_xlfn.IFNA(VLOOKUP(CONCATENATE($Q$5,$B41,$C41),'SER2'!$A$6:$M$167,13,FALSE),0)</f>
        <v>0</v>
      </c>
      <c r="R41" s="103"/>
      <c r="S41" s="103"/>
      <c r="T41" s="103">
        <f>_xlfn.IFNA(VLOOKUP(CONCATENATE($T$5,$B41,$C41),'BUS2'!$A$6:$M$135,13,FALSE),0)</f>
        <v>0</v>
      </c>
      <c r="U41" s="103">
        <f>_xlfn.IFNA(VLOOKUP(CONCATENATE($U$5,$B41,$C41),'ESP2'!$A$6:$M$192,13,FALSE),0)</f>
        <v>0</v>
      </c>
      <c r="V41" s="103">
        <f>_xlfn.IFNA(VLOOKUP(CONCATENATE($V$5,$B41,$C41),CAPE!$A$6:$M$133,13,FALSE),0)</f>
        <v>0</v>
      </c>
      <c r="W41" s="103">
        <f>_xlfn.IFNA(VLOOKUP(CONCATENATE($W$5,$B41,$C41),'OG1'!$A$6:$M$133,13,FALSE),0)</f>
        <v>0</v>
      </c>
      <c r="X41" s="103">
        <f>_xlfn.IFNA(VLOOKUP(CONCATENATE($X$5,$B41,$C41),'DRY1'!$A$8:$M$500,13,FALSE),0)</f>
        <v>0</v>
      </c>
      <c r="Y41" s="103">
        <f>_xlfn.IFNA(VLOOKUP(CONCATENATE($Y$5,$B41,$C41),'BAL3'!$A$6:$M$135,13,FALSE),0)</f>
        <v>0</v>
      </c>
      <c r="Z41" s="330"/>
      <c r="AA41" s="330">
        <f>_xlfn.IFNA(VLOOKUP(CONCATENATE($AA$5,$B41,$C41),'OG2'!$A$6:$M$132,13,FALSE),0)</f>
        <v>0</v>
      </c>
      <c r="AB41" s="103">
        <f>_xlfn.IFNA(VLOOKUP(CONCATENATE($AB$5,$B41,$C41),'SER3'!$A$6:$M$133,13,FALSE),0)</f>
        <v>0</v>
      </c>
      <c r="AC41" s="103"/>
      <c r="AD41" s="103">
        <f>_xlfn.IFNA(VLOOKUP(CONCATENATE($AD$5,$B41,$C41),'LOG1'!$A$6:$M$133,13,FALSE),0)</f>
        <v>0</v>
      </c>
      <c r="AE41" s="103">
        <f>_xlfn.IFNA(VLOOKUP(CONCATENATE($AE$5,$B41,$C41),'DRY2'!$A$6:$M$300,13,FALSE),0)</f>
        <v>0</v>
      </c>
      <c r="AF41" s="103"/>
      <c r="AG41" s="103">
        <f>_xlfn.IFNA(VLOOKUP(CONCATENATE($AG$5,$B41,$C41),'ESP3'!$A$6:$M$500,13,FALSE),0)</f>
        <v>0</v>
      </c>
      <c r="AH41" s="103">
        <v>0</v>
      </c>
      <c r="AI41" s="103"/>
      <c r="AJ41" s="103">
        <f>_xlfn.IFNA(VLOOKUP(CONCATENATE($AJ$5,$B41,$C41),SCSAT!$A$6:$M$53,13,FALSE),0)</f>
        <v>0</v>
      </c>
      <c r="AK41" s="103">
        <f>_xlfn.IFNA(VLOOKUP(CONCATENATE($AK$5,$B41,$C41),SCSUN!$A$6:$M$53,13,FALSE),0)</f>
        <v>0</v>
      </c>
      <c r="AL41" s="103">
        <f>_xlfn.IFNA(VLOOKUP(CONCATENATE($AL$5,$B41,$C41),'MUR2'!$A$6:$M$500,13,FALSE),0)</f>
        <v>0</v>
      </c>
      <c r="AM41" s="103">
        <f>_xlfn.IFNA(VLOOKUP(CONCATENATE($AM$5,$B41,$C41),FEST!$A$6:$M$300,13,FALSE),0)</f>
        <v>0</v>
      </c>
      <c r="AN41" s="103">
        <f>_xlfn.IFNA(VLOOKUP(CONCATENATE($AN$5,$B41,$C41),FEST!$A$6:$M$300,13,FALSE),0)</f>
        <v>0</v>
      </c>
      <c r="AO41" s="103">
        <f>_xlfn.IFNA(VLOOKUP(CONCATENATE($AO$5,$B41,$C41),'DAR2'!$A$6:$M$60,13,FALSE),0)</f>
        <v>0</v>
      </c>
      <c r="AP41" s="103"/>
      <c r="AQ41" s="103">
        <f>_xlfn.IFNA(VLOOKUP(CONCATENATE($AQ$5,$B41,$C41),'CAP2'!$A$6:$M$135,13,FALSE),0)</f>
        <v>0</v>
      </c>
      <c r="AR41" s="556"/>
      <c r="AS41" s="556"/>
      <c r="AT41" s="556"/>
      <c r="AU41" s="567">
        <f>_xlfn.IFNA(VLOOKUP(CONCATENATE($AU$5,$B41,$C41),SC!$A$6:$M$500,13,FALSE),0)</f>
        <v>0</v>
      </c>
      <c r="AV41" s="567">
        <f>_xlfn.IFNA(VLOOKUP(CONCATENATE($AV$5,$B41,$C41),SCSAT!$A$6:$M$528,13,FALSE),0)</f>
        <v>0</v>
      </c>
      <c r="AW41" s="567">
        <f>_xlfn.IFNA(VLOOKUP(CONCATENATE($AW$5,$B41,$C41),SCSUN!$A$6:$M$500,13,FALSE),0)</f>
        <v>0</v>
      </c>
      <c r="AX41" s="486"/>
    </row>
    <row r="42" spans="1:50" x14ac:dyDescent="0.25">
      <c r="A42" s="813"/>
      <c r="B42" s="97"/>
      <c r="C42" s="104"/>
      <c r="D42" s="104"/>
      <c r="E42" s="104"/>
      <c r="F42" s="105"/>
      <c r="G42" s="101"/>
      <c r="H42" s="99">
        <f t="shared" si="6"/>
        <v>0</v>
      </c>
      <c r="I42" s="100">
        <f t="shared" si="7"/>
        <v>0</v>
      </c>
      <c r="J42" s="300">
        <f t="shared" si="5"/>
        <v>9</v>
      </c>
      <c r="K42" s="102">
        <f>_xlfn.IFNA(VLOOKUP(CONCATENATE($K$5,$B42,$C42),'ESP1'!$A$6:$M$500,13,FALSE),0)</f>
        <v>0</v>
      </c>
      <c r="L42" s="102"/>
      <c r="M42" s="102"/>
      <c r="N42" s="103">
        <f>_xlfn.IFNA(VLOOKUP(CONCATENATE($N$5,$B42,$C42),'MUR1'!$A$6:$M$133,13,FALSE),0)</f>
        <v>0</v>
      </c>
      <c r="O42" s="103">
        <f>_xlfn.IFNA(VLOOKUP(CONCATENATE($O$5,$B42,$C42),'SER1'!$A$6:$M$133,13,FALSE),0)</f>
        <v>0</v>
      </c>
      <c r="P42" s="103">
        <f>_xlfn.IFNA(VLOOKUP(CONCATENATE($P$5,$B42,$C42),'DAR1'!$A$6:$M$500,13,FALSE),0)</f>
        <v>0</v>
      </c>
      <c r="Q42" s="103">
        <f>_xlfn.IFNA(VLOOKUP(CONCATENATE($Q$5,$B42,$C42),'SER2'!$A$6:$M$167,13,FALSE),0)</f>
        <v>0</v>
      </c>
      <c r="R42" s="103"/>
      <c r="S42" s="103"/>
      <c r="T42" s="103">
        <f>_xlfn.IFNA(VLOOKUP(CONCATENATE($T$5,$B42,$C42),'BUS2'!$A$6:$M$135,13,FALSE),0)</f>
        <v>0</v>
      </c>
      <c r="U42" s="103">
        <f>_xlfn.IFNA(VLOOKUP(CONCATENATE($U$5,$B42,$C42),'ESP2'!$A$6:$M$192,13,FALSE),0)</f>
        <v>0</v>
      </c>
      <c r="V42" s="103">
        <f>_xlfn.IFNA(VLOOKUP(CONCATENATE($V$5,$B42,$C42),CAPE!$A$6:$M$133,13,FALSE),0)</f>
        <v>0</v>
      </c>
      <c r="W42" s="103">
        <f>_xlfn.IFNA(VLOOKUP(CONCATENATE($W$5,$B42,$C42),'OG1'!$A$6:$M$133,13,FALSE),0)</f>
        <v>0</v>
      </c>
      <c r="X42" s="103">
        <f>_xlfn.IFNA(VLOOKUP(CONCATENATE($X$5,$B42,$C42),'DRY1'!$A$8:$M$500,13,FALSE),0)</f>
        <v>0</v>
      </c>
      <c r="Y42" s="103">
        <f>_xlfn.IFNA(VLOOKUP(CONCATENATE($Y$5,$B42,$C42),'BAL3'!$A$6:$M$135,13,FALSE),0)</f>
        <v>0</v>
      </c>
      <c r="Z42" s="330"/>
      <c r="AA42" s="330">
        <f>_xlfn.IFNA(VLOOKUP(CONCATENATE($AA$5,$B42,$C42),'OG2'!$A$6:$M$132,13,FALSE),0)</f>
        <v>0</v>
      </c>
      <c r="AB42" s="103">
        <f>_xlfn.IFNA(VLOOKUP(CONCATENATE($AB$5,$B42,$C42),'SER3'!$A$6:$M$133,13,FALSE),0)</f>
        <v>0</v>
      </c>
      <c r="AC42" s="103"/>
      <c r="AD42" s="103">
        <f>_xlfn.IFNA(VLOOKUP(CONCATENATE($AD$5,$B42,$C42),'LOG1'!$A$6:$M$133,13,FALSE),0)</f>
        <v>0</v>
      </c>
      <c r="AE42" s="103">
        <f>_xlfn.IFNA(VLOOKUP(CONCATENATE($AE$5,$B42,$C42),'DRY2'!$A$6:$M$300,13,FALSE),0)</f>
        <v>0</v>
      </c>
      <c r="AF42" s="103"/>
      <c r="AG42" s="103">
        <f>_xlfn.IFNA(VLOOKUP(CONCATENATE($AG$5,$B42,$C42),'ESP3'!$A$6:$M$500,13,FALSE),0)</f>
        <v>0</v>
      </c>
      <c r="AH42" s="103">
        <v>0</v>
      </c>
      <c r="AI42" s="103"/>
      <c r="AJ42" s="103">
        <f>_xlfn.IFNA(VLOOKUP(CONCATENATE($AJ$5,$B42,$C42),SCSAT!$A$6:$M$53,13,FALSE),0)</f>
        <v>0</v>
      </c>
      <c r="AK42" s="103">
        <f>_xlfn.IFNA(VLOOKUP(CONCATENATE($AK$5,$B42,$C42),SCSUN!$A$6:$M$53,13,FALSE),0)</f>
        <v>0</v>
      </c>
      <c r="AL42" s="103">
        <f>_xlfn.IFNA(VLOOKUP(CONCATENATE($AL$5,$B42,$C42),'MUR2'!$A$6:$M$500,13,FALSE),0)</f>
        <v>0</v>
      </c>
      <c r="AM42" s="103">
        <f>_xlfn.IFNA(VLOOKUP(CONCATENATE($AM$5,$B42,$C42),FEST!$A$6:$M$300,13,FALSE),0)</f>
        <v>0</v>
      </c>
      <c r="AN42" s="103">
        <f>_xlfn.IFNA(VLOOKUP(CONCATENATE($AN$5,$B42,$C42),FEST!$A$6:$M$300,13,FALSE),0)</f>
        <v>0</v>
      </c>
      <c r="AO42" s="103">
        <f>_xlfn.IFNA(VLOOKUP(CONCATENATE($AO$5,$B42,$C42),'DAR2'!$A$6:$M$60,13,FALSE),0)</f>
        <v>0</v>
      </c>
      <c r="AP42" s="103"/>
      <c r="AQ42" s="103">
        <f>_xlfn.IFNA(VLOOKUP(CONCATENATE($AQ$5,$B42,$C42),'CAP2'!$A$6:$M$135,13,FALSE),0)</f>
        <v>0</v>
      </c>
      <c r="AR42" s="556"/>
      <c r="AS42" s="556"/>
      <c r="AT42" s="556"/>
      <c r="AU42" s="567">
        <f>_xlfn.IFNA(VLOOKUP(CONCATENATE($AU$5,$B42,$C42),SC!$A$6:$M$500,13,FALSE),0)</f>
        <v>0</v>
      </c>
      <c r="AV42" s="567">
        <f>_xlfn.IFNA(VLOOKUP(CONCATENATE($AV$5,$B42,$C42),SCSAT!$A$6:$M$528,13,FALSE),0)</f>
        <v>0</v>
      </c>
      <c r="AW42" s="567">
        <f>_xlfn.IFNA(VLOOKUP(CONCATENATE($AW$5,$B42,$C42),SCSUN!$A$6:$M$500,13,FALSE),0)</f>
        <v>0</v>
      </c>
      <c r="AX42" s="486"/>
    </row>
    <row r="43" spans="1:50" x14ac:dyDescent="0.25">
      <c r="A43" s="813"/>
      <c r="B43" s="97"/>
      <c r="C43" s="104"/>
      <c r="D43" s="98"/>
      <c r="E43" s="98"/>
      <c r="F43" s="105"/>
      <c r="G43" s="101"/>
      <c r="H43" s="99">
        <f t="shared" ref="H43" si="8">COUNTIF(K43:K43,"&gt;0")</f>
        <v>0</v>
      </c>
      <c r="I43" s="100">
        <f t="shared" ref="I43" si="9">SUM(K43:K43)</f>
        <v>0</v>
      </c>
      <c r="J43" s="101">
        <f t="shared" ref="J43:J58" si="10">RANK(I43,$I$6:$I$79)</f>
        <v>9</v>
      </c>
      <c r="K43" s="102">
        <f>_xlfn.IFNA(VLOOKUP(CONCATENATE($K$5,$B43,$C43),'ESP1'!$A$6:$M$500,13,FALSE),0)</f>
        <v>0</v>
      </c>
      <c r="L43" s="102"/>
      <c r="M43" s="102"/>
      <c r="N43" s="103">
        <f>_xlfn.IFNA(VLOOKUP(CONCATENATE($N$5,$B43,$C43),'MUR1'!$A$6:$M$133,13,FALSE),0)</f>
        <v>0</v>
      </c>
      <c r="O43" s="103">
        <f>_xlfn.IFNA(VLOOKUP(CONCATENATE($O$5,$B43,$C43),'SER1'!$A$6:$M$133,13,FALSE),0)</f>
        <v>0</v>
      </c>
      <c r="P43" s="103">
        <f>_xlfn.IFNA(VLOOKUP(CONCATENATE($P$5,$B43,$C43),'DAR1'!$A$6:$M$500,13,FALSE),0)</f>
        <v>0</v>
      </c>
      <c r="Q43" s="103">
        <f>_xlfn.IFNA(VLOOKUP(CONCATENATE($Q$5,$B43,$C43),'SER2'!$A$6:$M$167,13,FALSE),0)</f>
        <v>0</v>
      </c>
      <c r="R43" s="103"/>
      <c r="S43" s="103"/>
      <c r="T43" s="103">
        <f>_xlfn.IFNA(VLOOKUP(CONCATENATE($T$5,$B43,$C43),'BUS2'!$A$6:$M$135,13,FALSE),0)</f>
        <v>0</v>
      </c>
      <c r="U43" s="103">
        <f>_xlfn.IFNA(VLOOKUP(CONCATENATE($U$5,$B43,$C43),'ESP2'!$A$6:$M$192,13,FALSE),0)</f>
        <v>0</v>
      </c>
      <c r="V43" s="103">
        <f>_xlfn.IFNA(VLOOKUP(CONCATENATE($V$5,$B43,$C43),CAPE!$A$6:$M$133,13,FALSE),0)</f>
        <v>0</v>
      </c>
      <c r="W43" s="103">
        <f>_xlfn.IFNA(VLOOKUP(CONCATENATE($W$5,$B43,$C43),'OG1'!$A$6:$M$133,13,FALSE),0)</f>
        <v>0</v>
      </c>
      <c r="X43" s="103">
        <f>_xlfn.IFNA(VLOOKUP(CONCATENATE($X$5,$B43,$C43),'DRY1'!$A$8:$M$500,13,FALSE),0)</f>
        <v>0</v>
      </c>
      <c r="Y43" s="103">
        <f>_xlfn.IFNA(VLOOKUP(CONCATENATE($Y$5,$B43,$C43),'BAL3'!$A$6:$M$135,13,FALSE),0)</f>
        <v>0</v>
      </c>
      <c r="Z43" s="330"/>
      <c r="AA43" s="330">
        <f>_xlfn.IFNA(VLOOKUP(CONCATENATE($AA$5,$B43,$C43),'OG2'!$A$6:$M$132,13,FALSE),0)</f>
        <v>0</v>
      </c>
      <c r="AB43" s="103">
        <f>_xlfn.IFNA(VLOOKUP(CONCATENATE($AB$5,$B43,$C43),'SER3'!$A$6:$M$133,13,FALSE),0)</f>
        <v>0</v>
      </c>
      <c r="AC43" s="103"/>
      <c r="AD43" s="103">
        <f>_xlfn.IFNA(VLOOKUP(CONCATENATE($AD$5,$B43,$C43),'LOG1'!$A$6:$M$133,13,FALSE),0)</f>
        <v>0</v>
      </c>
      <c r="AE43" s="103">
        <f>_xlfn.IFNA(VLOOKUP(CONCATENATE($AE$5,$B43,$C43),'DRY2'!$A$6:$M$300,13,FALSE),0)</f>
        <v>0</v>
      </c>
      <c r="AF43" s="103"/>
      <c r="AG43" s="103">
        <f>_xlfn.IFNA(VLOOKUP(CONCATENATE($AG$5,$B43,$C43),'ESP3'!$A$6:$M$500,13,FALSE),0)</f>
        <v>0</v>
      </c>
      <c r="AH43" s="103">
        <v>0</v>
      </c>
      <c r="AI43" s="103"/>
      <c r="AJ43" s="103">
        <f>_xlfn.IFNA(VLOOKUP(CONCATENATE($AJ$5,$B43,$C43),SCSAT!$A$6:$M$53,13,FALSE),0)</f>
        <v>0</v>
      </c>
      <c r="AK43" s="103">
        <f>_xlfn.IFNA(VLOOKUP(CONCATENATE($AK$5,$B43,$C43),SCSUN!$A$6:$M$53,13,FALSE),0)</f>
        <v>0</v>
      </c>
      <c r="AL43" s="103">
        <f>_xlfn.IFNA(VLOOKUP(CONCATENATE($AL$5,$B43,$C43),'MUR2'!$A$6:$M$500,13,FALSE),0)</f>
        <v>0</v>
      </c>
      <c r="AM43" s="103">
        <f>_xlfn.IFNA(VLOOKUP(CONCATENATE($AM$5,$B43,$C43),FEST!$A$6:$M$300,13,FALSE),0)</f>
        <v>0</v>
      </c>
      <c r="AN43" s="103">
        <f>_xlfn.IFNA(VLOOKUP(CONCATENATE($AN$5,$B43,$C43),FEST!$A$6:$M$300,13,FALSE),0)</f>
        <v>0</v>
      </c>
      <c r="AO43" s="103">
        <f>_xlfn.IFNA(VLOOKUP(CONCATENATE($AO$5,$B43,$C43),'DAR2'!$A$6:$M$60,13,FALSE),0)</f>
        <v>0</v>
      </c>
      <c r="AP43" s="103"/>
      <c r="AQ43" s="103">
        <f>_xlfn.IFNA(VLOOKUP(CONCATENATE($AQ$5,$B43,$C43),'CAP2'!$A$6:$M$135,13,FALSE),0)</f>
        <v>0</v>
      </c>
      <c r="AR43" s="556"/>
      <c r="AS43" s="556"/>
      <c r="AT43" s="556"/>
      <c r="AU43" s="567">
        <f>_xlfn.IFNA(VLOOKUP(CONCATENATE($AU$5,$B43,$C43),SC!$A$6:$M$500,13,FALSE),0)</f>
        <v>0</v>
      </c>
      <c r="AV43" s="567">
        <f>_xlfn.IFNA(VLOOKUP(CONCATENATE($AV$5,$B43,$C43),SCSAT!$A$6:$M$528,13,FALSE),0)</f>
        <v>0</v>
      </c>
      <c r="AW43" s="567">
        <f>_xlfn.IFNA(VLOOKUP(CONCATENATE($AW$5,$B43,$C43),SCSUN!$A$6:$M$500,13,FALSE),0)</f>
        <v>0</v>
      </c>
      <c r="AX43" s="486"/>
    </row>
    <row r="44" spans="1:50" x14ac:dyDescent="0.25">
      <c r="A44" s="813"/>
      <c r="B44" s="97"/>
      <c r="C44" s="104"/>
      <c r="D44" s="98"/>
      <c r="E44" s="98"/>
      <c r="F44" s="105"/>
      <c r="G44" s="101"/>
      <c r="H44" s="99">
        <f t="shared" ref="H44:H57" si="11">COUNTIF(K44:K44,"&gt;0")</f>
        <v>0</v>
      </c>
      <c r="I44" s="100">
        <f t="shared" ref="I44:I57" si="12">SUM(K44:K44)</f>
        <v>0</v>
      </c>
      <c r="J44" s="101">
        <f t="shared" ref="J44:J57" si="13">RANK(I44,$I$6:$I$79)</f>
        <v>9</v>
      </c>
      <c r="K44" s="102"/>
      <c r="L44" s="102"/>
      <c r="M44" s="102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330"/>
      <c r="AA44" s="330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556"/>
      <c r="AS44" s="556"/>
      <c r="AT44" s="556"/>
      <c r="AU44" s="567">
        <f>_xlfn.IFNA(VLOOKUP(CONCATENATE($AU$5,$B44,$C44),SC!$A$6:$M$500,13,FALSE),0)</f>
        <v>0</v>
      </c>
      <c r="AV44" s="567">
        <f>_xlfn.IFNA(VLOOKUP(CONCATENATE($AV$5,$B44,$C44),SCSAT!$A$6:$M$528,13,FALSE),0)</f>
        <v>0</v>
      </c>
      <c r="AW44" s="567">
        <f>_xlfn.IFNA(VLOOKUP(CONCATENATE($AW$5,$B44,$C44),SCSUN!$A$6:$M$500,13,FALSE),0)</f>
        <v>0</v>
      </c>
      <c r="AX44" s="486"/>
    </row>
    <row r="45" spans="1:50" x14ac:dyDescent="0.25">
      <c r="A45" s="813"/>
      <c r="B45" s="97"/>
      <c r="C45" s="104"/>
      <c r="D45" s="98"/>
      <c r="E45" s="98"/>
      <c r="F45" s="105"/>
      <c r="G45" s="101"/>
      <c r="H45" s="99">
        <f t="shared" si="11"/>
        <v>0</v>
      </c>
      <c r="I45" s="100">
        <f t="shared" si="12"/>
        <v>0</v>
      </c>
      <c r="J45" s="101">
        <f t="shared" si="13"/>
        <v>9</v>
      </c>
      <c r="K45" s="102"/>
      <c r="L45" s="102"/>
      <c r="M45" s="102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330"/>
      <c r="AA45" s="330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556"/>
      <c r="AS45" s="556"/>
      <c r="AT45" s="556"/>
      <c r="AU45" s="567">
        <f>_xlfn.IFNA(VLOOKUP(CONCATENATE($AU$5,$B45,$C45),SC!$A$6:$M$500,13,FALSE),0)</f>
        <v>0</v>
      </c>
      <c r="AV45" s="567">
        <f>_xlfn.IFNA(VLOOKUP(CONCATENATE($AV$5,$B45,$C45),SCSAT!$A$6:$M$528,13,FALSE),0)</f>
        <v>0</v>
      </c>
      <c r="AW45" s="567">
        <f>_xlfn.IFNA(VLOOKUP(CONCATENATE($AW$5,$B45,$C45),SCSUN!$A$6:$M$500,13,FALSE),0)</f>
        <v>0</v>
      </c>
      <c r="AX45" s="486"/>
    </row>
    <row r="46" spans="1:50" x14ac:dyDescent="0.25">
      <c r="A46" s="813"/>
      <c r="B46" s="97"/>
      <c r="C46" s="104"/>
      <c r="D46" s="98"/>
      <c r="E46" s="98"/>
      <c r="F46" s="105"/>
      <c r="G46" s="101"/>
      <c r="H46" s="99">
        <f t="shared" si="11"/>
        <v>0</v>
      </c>
      <c r="I46" s="100">
        <f t="shared" si="12"/>
        <v>0</v>
      </c>
      <c r="J46" s="101">
        <f t="shared" si="13"/>
        <v>9</v>
      </c>
      <c r="K46" s="102"/>
      <c r="L46" s="102"/>
      <c r="M46" s="102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330"/>
      <c r="AA46" s="330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556"/>
      <c r="AS46" s="556"/>
      <c r="AT46" s="556"/>
      <c r="AU46" s="567">
        <f>_xlfn.IFNA(VLOOKUP(CONCATENATE($AU$5,$B46,$C46),SC!$A$6:$M$500,13,FALSE),0)</f>
        <v>0</v>
      </c>
      <c r="AV46" s="567">
        <f>_xlfn.IFNA(VLOOKUP(CONCATENATE($AV$5,$B46,$C46),SCSAT!$A$6:$M$528,13,FALSE),0)</f>
        <v>0</v>
      </c>
      <c r="AW46" s="567">
        <f>_xlfn.IFNA(VLOOKUP(CONCATENATE($AW$5,$B46,$C46),SCSUN!$A$6:$M$500,13,FALSE),0)</f>
        <v>0</v>
      </c>
      <c r="AX46" s="486"/>
    </row>
    <row r="47" spans="1:50" x14ac:dyDescent="0.25">
      <c r="A47" s="813"/>
      <c r="B47" s="97"/>
      <c r="C47" s="104"/>
      <c r="D47" s="98"/>
      <c r="E47" s="98"/>
      <c r="F47" s="105"/>
      <c r="G47" s="101"/>
      <c r="H47" s="99">
        <f t="shared" si="11"/>
        <v>0</v>
      </c>
      <c r="I47" s="100">
        <f t="shared" si="12"/>
        <v>0</v>
      </c>
      <c r="J47" s="101">
        <f t="shared" si="13"/>
        <v>9</v>
      </c>
      <c r="K47" s="102"/>
      <c r="L47" s="102"/>
      <c r="M47" s="102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330"/>
      <c r="AA47" s="330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556"/>
      <c r="AS47" s="556"/>
      <c r="AT47" s="556"/>
      <c r="AU47" s="103"/>
      <c r="AV47" s="103"/>
      <c r="AW47" s="103"/>
      <c r="AX47" s="486"/>
    </row>
    <row r="48" spans="1:50" x14ac:dyDescent="0.25">
      <c r="A48" s="813"/>
      <c r="B48" s="97"/>
      <c r="C48" s="104"/>
      <c r="D48" s="98"/>
      <c r="E48" s="98"/>
      <c r="F48" s="105"/>
      <c r="G48" s="101"/>
      <c r="H48" s="99">
        <f t="shared" si="11"/>
        <v>0</v>
      </c>
      <c r="I48" s="100">
        <f t="shared" si="12"/>
        <v>0</v>
      </c>
      <c r="J48" s="101">
        <f t="shared" si="13"/>
        <v>9</v>
      </c>
      <c r="K48" s="102"/>
      <c r="L48" s="102"/>
      <c r="M48" s="102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330"/>
      <c r="AA48" s="330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556"/>
      <c r="AS48" s="556"/>
      <c r="AT48" s="556"/>
      <c r="AU48" s="103"/>
      <c r="AV48" s="103"/>
      <c r="AW48" s="103"/>
      <c r="AX48" s="486"/>
    </row>
    <row r="49" spans="1:50" x14ac:dyDescent="0.25">
      <c r="A49" s="813"/>
      <c r="B49" s="97"/>
      <c r="C49" s="104"/>
      <c r="D49" s="98"/>
      <c r="E49" s="98"/>
      <c r="F49" s="105"/>
      <c r="G49" s="101"/>
      <c r="H49" s="99">
        <f t="shared" si="11"/>
        <v>0</v>
      </c>
      <c r="I49" s="100">
        <f t="shared" si="12"/>
        <v>0</v>
      </c>
      <c r="J49" s="101">
        <f t="shared" si="13"/>
        <v>9</v>
      </c>
      <c r="K49" s="102"/>
      <c r="L49" s="102"/>
      <c r="M49" s="102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330"/>
      <c r="AA49" s="330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556"/>
      <c r="AS49" s="556"/>
      <c r="AT49" s="556"/>
      <c r="AU49" s="103"/>
      <c r="AV49" s="103"/>
      <c r="AW49" s="103"/>
      <c r="AX49" s="486"/>
    </row>
    <row r="50" spans="1:50" x14ac:dyDescent="0.25">
      <c r="A50" s="813"/>
      <c r="B50" s="97"/>
      <c r="C50" s="104"/>
      <c r="D50" s="98"/>
      <c r="E50" s="98"/>
      <c r="F50" s="105"/>
      <c r="G50" s="101"/>
      <c r="H50" s="99">
        <f t="shared" si="11"/>
        <v>0</v>
      </c>
      <c r="I50" s="100">
        <f t="shared" si="12"/>
        <v>0</v>
      </c>
      <c r="J50" s="101">
        <f t="shared" si="13"/>
        <v>9</v>
      </c>
      <c r="K50" s="102"/>
      <c r="L50" s="102"/>
      <c r="M50" s="102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330"/>
      <c r="AA50" s="330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556"/>
      <c r="AS50" s="556"/>
      <c r="AT50" s="556"/>
      <c r="AU50" s="103"/>
      <c r="AV50" s="103"/>
      <c r="AW50" s="103"/>
      <c r="AX50" s="486"/>
    </row>
    <row r="51" spans="1:50" x14ac:dyDescent="0.25">
      <c r="A51" s="813"/>
      <c r="B51" s="97"/>
      <c r="C51" s="104"/>
      <c r="D51" s="98"/>
      <c r="E51" s="98"/>
      <c r="F51" s="105"/>
      <c r="G51" s="101"/>
      <c r="H51" s="99">
        <f t="shared" si="11"/>
        <v>0</v>
      </c>
      <c r="I51" s="100">
        <f t="shared" si="12"/>
        <v>0</v>
      </c>
      <c r="J51" s="101">
        <f t="shared" si="13"/>
        <v>9</v>
      </c>
      <c r="K51" s="102"/>
      <c r="L51" s="102"/>
      <c r="M51" s="102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330"/>
      <c r="AA51" s="330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556"/>
      <c r="AS51" s="556"/>
      <c r="AT51" s="556"/>
      <c r="AU51" s="103"/>
      <c r="AV51" s="103"/>
      <c r="AW51" s="103"/>
      <c r="AX51" s="486"/>
    </row>
    <row r="52" spans="1:50" x14ac:dyDescent="0.25">
      <c r="A52" s="813"/>
      <c r="B52" s="97"/>
      <c r="C52" s="104"/>
      <c r="D52" s="98"/>
      <c r="E52" s="98"/>
      <c r="F52" s="105"/>
      <c r="G52" s="101"/>
      <c r="H52" s="99">
        <f t="shared" si="11"/>
        <v>0</v>
      </c>
      <c r="I52" s="100">
        <f t="shared" si="12"/>
        <v>0</v>
      </c>
      <c r="J52" s="101">
        <f t="shared" si="13"/>
        <v>9</v>
      </c>
      <c r="K52" s="102"/>
      <c r="L52" s="102"/>
      <c r="M52" s="102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330"/>
      <c r="AA52" s="330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556"/>
      <c r="AS52" s="556"/>
      <c r="AT52" s="556"/>
      <c r="AU52" s="103"/>
      <c r="AV52" s="103"/>
      <c r="AW52" s="103"/>
      <c r="AX52" s="486"/>
    </row>
    <row r="53" spans="1:50" x14ac:dyDescent="0.25">
      <c r="A53" s="813"/>
      <c r="B53" s="97"/>
      <c r="C53" s="104"/>
      <c r="D53" s="98"/>
      <c r="E53" s="98"/>
      <c r="F53" s="105"/>
      <c r="G53" s="101"/>
      <c r="H53" s="99">
        <f t="shared" si="11"/>
        <v>0</v>
      </c>
      <c r="I53" s="100">
        <f t="shared" si="12"/>
        <v>0</v>
      </c>
      <c r="J53" s="101">
        <f t="shared" si="13"/>
        <v>9</v>
      </c>
      <c r="K53" s="102"/>
      <c r="L53" s="102"/>
      <c r="M53" s="102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330"/>
      <c r="AA53" s="330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556"/>
      <c r="AS53" s="556"/>
      <c r="AT53" s="556"/>
      <c r="AU53" s="103"/>
      <c r="AV53" s="103"/>
      <c r="AW53" s="103"/>
      <c r="AX53" s="486"/>
    </row>
    <row r="54" spans="1:50" x14ac:dyDescent="0.25">
      <c r="A54" s="813"/>
      <c r="B54" s="97"/>
      <c r="C54" s="104"/>
      <c r="D54" s="98"/>
      <c r="E54" s="98"/>
      <c r="F54" s="105"/>
      <c r="G54" s="101"/>
      <c r="H54" s="99">
        <f t="shared" si="11"/>
        <v>0</v>
      </c>
      <c r="I54" s="100">
        <f t="shared" si="12"/>
        <v>0</v>
      </c>
      <c r="J54" s="101">
        <f t="shared" si="13"/>
        <v>9</v>
      </c>
      <c r="K54" s="102"/>
      <c r="L54" s="102"/>
      <c r="M54" s="102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330"/>
      <c r="AA54" s="330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556"/>
      <c r="AS54" s="556"/>
      <c r="AT54" s="556"/>
      <c r="AU54" s="103"/>
      <c r="AV54" s="103"/>
      <c r="AW54" s="103"/>
      <c r="AX54" s="486"/>
    </row>
    <row r="55" spans="1:50" x14ac:dyDescent="0.25">
      <c r="A55" s="813"/>
      <c r="B55" s="97"/>
      <c r="C55" s="104"/>
      <c r="D55" s="98"/>
      <c r="E55" s="98"/>
      <c r="F55" s="105"/>
      <c r="G55" s="101"/>
      <c r="H55" s="99">
        <f t="shared" si="11"/>
        <v>0</v>
      </c>
      <c r="I55" s="100">
        <f t="shared" si="12"/>
        <v>0</v>
      </c>
      <c r="J55" s="101">
        <f t="shared" si="13"/>
        <v>9</v>
      </c>
      <c r="K55" s="102"/>
      <c r="L55" s="102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330"/>
      <c r="AA55" s="330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556"/>
      <c r="AS55" s="556"/>
      <c r="AT55" s="556"/>
      <c r="AU55" s="103"/>
      <c r="AV55" s="103"/>
      <c r="AW55" s="103"/>
      <c r="AX55" s="486"/>
    </row>
    <row r="56" spans="1:50" x14ac:dyDescent="0.25">
      <c r="A56" s="813"/>
      <c r="B56" s="97"/>
      <c r="C56" s="104"/>
      <c r="D56" s="98"/>
      <c r="E56" s="98"/>
      <c r="F56" s="105"/>
      <c r="G56" s="101"/>
      <c r="H56" s="99">
        <f t="shared" si="11"/>
        <v>0</v>
      </c>
      <c r="I56" s="100">
        <f t="shared" si="12"/>
        <v>0</v>
      </c>
      <c r="J56" s="101">
        <f t="shared" si="13"/>
        <v>9</v>
      </c>
      <c r="K56" s="102"/>
      <c r="L56" s="102"/>
      <c r="M56" s="102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330"/>
      <c r="AA56" s="330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556"/>
      <c r="AS56" s="556"/>
      <c r="AT56" s="556"/>
      <c r="AU56" s="103"/>
      <c r="AV56" s="103"/>
      <c r="AW56" s="103"/>
      <c r="AX56" s="486"/>
    </row>
    <row r="57" spans="1:50" x14ac:dyDescent="0.25">
      <c r="A57" s="813"/>
      <c r="B57" s="97"/>
      <c r="C57" s="104"/>
      <c r="D57" s="98"/>
      <c r="E57" s="98"/>
      <c r="F57" s="105"/>
      <c r="G57" s="101"/>
      <c r="H57" s="99">
        <f t="shared" si="11"/>
        <v>0</v>
      </c>
      <c r="I57" s="100">
        <f t="shared" si="12"/>
        <v>0</v>
      </c>
      <c r="J57" s="101">
        <f t="shared" si="13"/>
        <v>9</v>
      </c>
      <c r="K57" s="102"/>
      <c r="L57" s="102"/>
      <c r="M57" s="102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330"/>
      <c r="AA57" s="330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556"/>
      <c r="AS57" s="556"/>
      <c r="AT57" s="556"/>
      <c r="AU57" s="103"/>
      <c r="AV57" s="103"/>
      <c r="AW57" s="103"/>
      <c r="AX57" s="486"/>
    </row>
    <row r="58" spans="1:50" x14ac:dyDescent="0.25">
      <c r="A58" s="813"/>
      <c r="B58" s="97"/>
      <c r="C58" s="104"/>
      <c r="D58" s="104"/>
      <c r="E58" s="104"/>
      <c r="F58" s="105"/>
      <c r="G58" s="101"/>
      <c r="H58" s="99">
        <f t="shared" ref="H58" si="14">COUNTIF(K58:K58,"&gt;0")</f>
        <v>0</v>
      </c>
      <c r="I58" s="100">
        <f>SUM(K58:K58)</f>
        <v>0</v>
      </c>
      <c r="J58" s="101">
        <f t="shared" si="10"/>
        <v>9</v>
      </c>
      <c r="K58" s="102">
        <f>_xlfn.IFNA(VLOOKUP(CONCATENATE($K$5,$B58,$C58),'ESP1'!$A$6:$M$500,13,FALSE),0)</f>
        <v>0</v>
      </c>
      <c r="L58" s="102"/>
      <c r="M58" s="102"/>
      <c r="N58" s="103">
        <f>_xlfn.IFNA(VLOOKUP(CONCATENATE($N$5,$B58,$C58),'MUR1'!$A$6:$M$133,13,FALSE),0)</f>
        <v>0</v>
      </c>
      <c r="O58" s="103">
        <f>_xlfn.IFNA(VLOOKUP(CONCATENATE($O$5,$B58,$C58),'SER1'!$A$6:$M$133,13,FALSE),0)</f>
        <v>0</v>
      </c>
      <c r="P58" s="103">
        <f>_xlfn.IFNA(VLOOKUP(CONCATENATE($P$5,$B58,$C58),'DAR1'!$A$6:$M$500,13,FALSE),0)</f>
        <v>0</v>
      </c>
      <c r="Q58" s="103">
        <f>_xlfn.IFNA(VLOOKUP(CONCATENATE($Q$5,$B58,$C58),'SER2'!$A$6:$M$167,13,FALSE),0)</f>
        <v>0</v>
      </c>
      <c r="R58" s="103"/>
      <c r="S58" s="103"/>
      <c r="T58" s="103">
        <f>_xlfn.IFNA(VLOOKUP(CONCATENATE($T$5,$B58,$C58),'BUS2'!$A$6:$M$135,13,FALSE),0)</f>
        <v>0</v>
      </c>
      <c r="U58" s="103">
        <f>_xlfn.IFNA(VLOOKUP(CONCATENATE($U$5,$B58,$C58),'ESP2'!$A$6:$M$192,13,FALSE),0)</f>
        <v>0</v>
      </c>
      <c r="V58" s="103">
        <f>_xlfn.IFNA(VLOOKUP(CONCATENATE($V$5,$B58,$C58),CAPE!$A$6:$M$133,13,FALSE),0)</f>
        <v>0</v>
      </c>
      <c r="W58" s="103">
        <f>_xlfn.IFNA(VLOOKUP(CONCATENATE($W$5,$B58,$C58),'OG1'!$A$6:$M$133,13,FALSE),0)</f>
        <v>0</v>
      </c>
      <c r="X58" s="103">
        <f>_xlfn.IFNA(VLOOKUP(CONCATENATE($X$5,$B58,$C58),'DRY1'!$A$8:$M$500,13,FALSE),0)</f>
        <v>0</v>
      </c>
      <c r="Y58" s="103">
        <f>_xlfn.IFNA(VLOOKUP(CONCATENATE($Y$5,$B58,$C58),'BAL3'!$A$6:$M$135,13,FALSE),0)</f>
        <v>0</v>
      </c>
      <c r="Z58" s="330"/>
      <c r="AA58" s="330">
        <f>_xlfn.IFNA(VLOOKUP(CONCATENATE($AA$5,$B58,$C58),'OG2'!$A$6:$M$132,13,FALSE),0)</f>
        <v>0</v>
      </c>
      <c r="AB58" s="103">
        <f>_xlfn.IFNA(VLOOKUP(CONCATENATE($AB$5,$B58,$C58),'SER3'!$A$6:$M$133,13,FALSE),0)</f>
        <v>0</v>
      </c>
      <c r="AC58" s="103"/>
      <c r="AD58" s="103">
        <f>_xlfn.IFNA(VLOOKUP(CONCATENATE($AD$5,$B58,$C58),'LOG1'!$A$6:$M$133,13,FALSE),0)</f>
        <v>0</v>
      </c>
      <c r="AE58" s="103">
        <f>_xlfn.IFNA(VLOOKUP(CONCATENATE($AE$5,$B58,$C58),'DRY2'!$A$6:$M$300,13,FALSE),0)</f>
        <v>0</v>
      </c>
      <c r="AF58" s="103"/>
      <c r="AG58" s="103">
        <f>_xlfn.IFNA(VLOOKUP(CONCATENATE($AG$5,$B58,$C58),'ESP3'!$A$6:$M$500,13,FALSE),0)</f>
        <v>0</v>
      </c>
      <c r="AH58" s="103">
        <v>0</v>
      </c>
      <c r="AI58" s="103"/>
      <c r="AJ58" s="103">
        <f>_xlfn.IFNA(VLOOKUP(CONCATENATE($AJ$5,$B58,$C58),SCSAT!$A$6:$M$53,13,FALSE),0)</f>
        <v>0</v>
      </c>
      <c r="AK58" s="103">
        <f>_xlfn.IFNA(VLOOKUP(CONCATENATE($AK$5,$B58,$C58),SCSUN!$A$6:$M$53,13,FALSE),0)</f>
        <v>0</v>
      </c>
      <c r="AL58" s="103">
        <f>_xlfn.IFNA(VLOOKUP(CONCATENATE($AL$5,$B58,$C58),'MUR2'!$A$6:$M$500,13,FALSE),0)</f>
        <v>0</v>
      </c>
      <c r="AM58" s="103">
        <f>_xlfn.IFNA(VLOOKUP(CONCATENATE($AM$5,$B58,$C58),FEST!$A$6:$M$300,13,FALSE),0)</f>
        <v>0</v>
      </c>
      <c r="AN58" s="103">
        <f>_xlfn.IFNA(VLOOKUP(CONCATENATE($AN$5,$B58,$C58),FEST!$A$6:$M$300,13,FALSE),0)</f>
        <v>0</v>
      </c>
      <c r="AO58" s="103">
        <f>_xlfn.IFNA(VLOOKUP(CONCATENATE($AO$5,$B58,$C58),'DAR2'!$A$6:$M$60,13,FALSE),0)</f>
        <v>0</v>
      </c>
      <c r="AP58" s="103"/>
      <c r="AQ58" s="103">
        <f>_xlfn.IFNA(VLOOKUP(CONCATENATE($AQ$5,$B58,$C58),'CAP2'!$A$6:$M$135,13,FALSE),0)</f>
        <v>0</v>
      </c>
      <c r="AR58" s="556"/>
      <c r="AS58" s="556"/>
      <c r="AT58" s="556"/>
      <c r="AU58" s="103"/>
      <c r="AV58" s="103"/>
      <c r="AW58" s="103"/>
      <c r="AX58" s="486"/>
    </row>
    <row r="59" spans="1:50" x14ac:dyDescent="0.25">
      <c r="A59" s="813"/>
      <c r="B59" s="97"/>
      <c r="C59" s="104"/>
      <c r="D59" s="104"/>
      <c r="E59" s="104"/>
      <c r="F59" s="105"/>
      <c r="G59" s="101"/>
      <c r="H59" s="99"/>
      <c r="I59" s="100"/>
      <c r="J59" s="101"/>
      <c r="K59" s="102">
        <f>_xlfn.IFNA(VLOOKUP(CONCATENATE($K$5,$B59,$C59),'ESP1'!$A$6:$M$500,13,FALSE),0)</f>
        <v>0</v>
      </c>
      <c r="L59" s="102"/>
      <c r="M59" s="102"/>
      <c r="N59" s="103">
        <f>_xlfn.IFNA(VLOOKUP(CONCATENATE($N$5,$B59,$C59),'MUR1'!$A$6:$M$133,13,FALSE),0)</f>
        <v>0</v>
      </c>
      <c r="O59" s="103">
        <f>_xlfn.IFNA(VLOOKUP(CONCATENATE($O$5,$B59,$C59),'SER1'!$A$6:$M$133,13,FALSE),0)</f>
        <v>0</v>
      </c>
      <c r="P59" s="103">
        <f>_xlfn.IFNA(VLOOKUP(CONCATENATE($P$5,$B59,$C59),'DAR1'!$A$6:$M$500,13,FALSE),0)</f>
        <v>0</v>
      </c>
      <c r="Q59" s="103">
        <f>_xlfn.IFNA(VLOOKUP(CONCATENATE($Q$5,$B59,$C59),'SER2'!$A$6:$M$167,13,FALSE),0)</f>
        <v>0</v>
      </c>
      <c r="R59" s="103"/>
      <c r="S59" s="103"/>
      <c r="T59" s="103">
        <f>_xlfn.IFNA(VLOOKUP(CONCATENATE($T$5,$B59,$C59),'BUS2'!$A$6:$M$135,13,FALSE),0)</f>
        <v>0</v>
      </c>
      <c r="U59" s="103">
        <f>_xlfn.IFNA(VLOOKUP(CONCATENATE($U$5,$B59,$C59),'ESP2'!$A$6:$M$192,13,FALSE),0)</f>
        <v>0</v>
      </c>
      <c r="V59" s="103">
        <f>_xlfn.IFNA(VLOOKUP(CONCATENATE($V$5,$B59,$C59),CAPE!$A$6:$M$133,13,FALSE),0)</f>
        <v>0</v>
      </c>
      <c r="W59" s="103">
        <f>_xlfn.IFNA(VLOOKUP(CONCATENATE($W$5,$B59,$C59),'OG1'!$A$6:$M$133,13,FALSE),0)</f>
        <v>0</v>
      </c>
      <c r="X59" s="103">
        <f>_xlfn.IFNA(VLOOKUP(CONCATENATE($X$5,$B59,$C59),'DRY1'!$A$8:$M$500,13,FALSE),0)</f>
        <v>0</v>
      </c>
      <c r="Y59" s="103">
        <f>_xlfn.IFNA(VLOOKUP(CONCATENATE($Y$5,$B59,$C59),'BAL3'!$A$6:$M$135,13,FALSE),0)</f>
        <v>0</v>
      </c>
      <c r="Z59" s="330"/>
      <c r="AA59" s="330">
        <f>_xlfn.IFNA(VLOOKUP(CONCATENATE($AA$5,$B59,$C59),'OG2'!$A$6:$M$132,13,FALSE),0)</f>
        <v>0</v>
      </c>
      <c r="AB59" s="103">
        <f>_xlfn.IFNA(VLOOKUP(CONCATENATE($AB$5,$B59,$C59),'SER3'!$A$6:$M$133,13,FALSE),0)</f>
        <v>0</v>
      </c>
      <c r="AC59" s="103"/>
      <c r="AD59" s="103">
        <f>_xlfn.IFNA(VLOOKUP(CONCATENATE($AD$5,$B59,$C59),'LOG1'!$A$6:$M$133,13,FALSE),0)</f>
        <v>0</v>
      </c>
      <c r="AE59" s="103">
        <f>_xlfn.IFNA(VLOOKUP(CONCATENATE($AE$5,$B59,$C59),'DRY2'!$A$6:$M$300,13,FALSE),0)</f>
        <v>0</v>
      </c>
      <c r="AF59" s="103"/>
      <c r="AG59" s="103">
        <f>_xlfn.IFNA(VLOOKUP(CONCATENATE($AG$5,$B59,$C59),'ESP3'!$A$6:$M$500,13,FALSE),0)</f>
        <v>0</v>
      </c>
      <c r="AH59" s="103">
        <v>0</v>
      </c>
      <c r="AI59" s="103"/>
      <c r="AJ59" s="103">
        <f>_xlfn.IFNA(VLOOKUP(CONCATENATE($AJ$5,$B59,$C59),SCSAT!$A$6:$M$53,13,FALSE),0)</f>
        <v>0</v>
      </c>
      <c r="AK59" s="103">
        <f>_xlfn.IFNA(VLOOKUP(CONCATENATE($AK$5,$B59,$C59),SCSUN!$A$6:$M$53,13,FALSE),0)</f>
        <v>0</v>
      </c>
      <c r="AL59" s="103">
        <f>_xlfn.IFNA(VLOOKUP(CONCATENATE($AL$5,$B59,$C59),'MUR2'!$A$6:$M$500,13,FALSE),0)</f>
        <v>0</v>
      </c>
      <c r="AM59" s="103">
        <f>_xlfn.IFNA(VLOOKUP(CONCATENATE($AM$5,$B59,$C59),FEST!$A$6:$M$300,13,FALSE),0)</f>
        <v>0</v>
      </c>
      <c r="AN59" s="103">
        <f>_xlfn.IFNA(VLOOKUP(CONCATENATE($AN$5,$B59,$C59),FEST!$A$6:$M$300,13,FALSE),0)</f>
        <v>0</v>
      </c>
      <c r="AO59" s="103">
        <f>_xlfn.IFNA(VLOOKUP(CONCATENATE($AO$5,$B59,$C59),'DAR2'!$A$6:$M$60,13,FALSE),0)</f>
        <v>0</v>
      </c>
      <c r="AP59" s="103"/>
      <c r="AQ59" s="103">
        <f>_xlfn.IFNA(VLOOKUP(CONCATENATE($AQ$5,$B59,$C59),'CAP2'!$A$6:$M$135,13,FALSE),0)</f>
        <v>0</v>
      </c>
      <c r="AR59" s="556"/>
      <c r="AS59" s="556"/>
      <c r="AT59" s="556"/>
      <c r="AU59" s="103"/>
      <c r="AV59" s="103"/>
      <c r="AW59" s="103"/>
      <c r="AX59" s="486"/>
    </row>
    <row r="60" spans="1:50" x14ac:dyDescent="0.25">
      <c r="A60" s="813"/>
      <c r="B60" s="97"/>
      <c r="C60" s="104"/>
      <c r="D60" s="104"/>
      <c r="E60" s="104"/>
      <c r="F60" s="105"/>
      <c r="G60" s="101"/>
      <c r="H60" s="99"/>
      <c r="I60" s="100"/>
      <c r="J60" s="101"/>
      <c r="K60" s="102">
        <f>_xlfn.IFNA(VLOOKUP(CONCATENATE($K$5,$B60,$C60),'ESP1'!$A$6:$M$500,13,FALSE),0)</f>
        <v>0</v>
      </c>
      <c r="L60" s="102"/>
      <c r="M60" s="102"/>
      <c r="N60" s="103">
        <f>_xlfn.IFNA(VLOOKUP(CONCATENATE($N$5,$B60,$C60),'MUR1'!$A$6:$M$133,13,FALSE),0)</f>
        <v>0</v>
      </c>
      <c r="O60" s="103">
        <f>_xlfn.IFNA(VLOOKUP(CONCATENATE($O$5,$B60,$C60),'SER1'!$A$6:$M$133,13,FALSE),0)</f>
        <v>0</v>
      </c>
      <c r="P60" s="103">
        <f>_xlfn.IFNA(VLOOKUP(CONCATENATE($P$5,$B60,$C60),'DAR1'!$A$6:$M$500,13,FALSE),0)</f>
        <v>0</v>
      </c>
      <c r="Q60" s="103">
        <f>_xlfn.IFNA(VLOOKUP(CONCATENATE($Q$5,$B60,$C60),'SER2'!$A$6:$M$167,13,FALSE),0)</f>
        <v>0</v>
      </c>
      <c r="R60" s="103"/>
      <c r="S60" s="103"/>
      <c r="T60" s="103">
        <f>_xlfn.IFNA(VLOOKUP(CONCATENATE($T$5,$B60,$C60),'BUS2'!$A$6:$M$135,13,FALSE),0)</f>
        <v>0</v>
      </c>
      <c r="U60" s="103">
        <f>_xlfn.IFNA(VLOOKUP(CONCATENATE($U$5,$B60,$C60),'ESP2'!$A$6:$M$192,13,FALSE),0)</f>
        <v>0</v>
      </c>
      <c r="V60" s="103">
        <f>_xlfn.IFNA(VLOOKUP(CONCATENATE($V$5,$B60,$C60),CAPE!$A$6:$M$133,13,FALSE),0)</f>
        <v>0</v>
      </c>
      <c r="W60" s="103">
        <f>_xlfn.IFNA(VLOOKUP(CONCATENATE($W$5,$B60,$C60),'OG1'!$A$6:$M$133,13,FALSE),0)</f>
        <v>0</v>
      </c>
      <c r="X60" s="103">
        <f>_xlfn.IFNA(VLOOKUP(CONCATENATE($X$5,$B60,$C60),'DRY1'!$A$8:$M$500,13,FALSE),0)</f>
        <v>0</v>
      </c>
      <c r="Y60" s="103">
        <f>_xlfn.IFNA(VLOOKUP(CONCATENATE($Y$5,$B60,$C60),'BAL3'!$A$6:$M$135,13,FALSE),0)</f>
        <v>0</v>
      </c>
      <c r="Z60" s="330"/>
      <c r="AA60" s="330">
        <f>_xlfn.IFNA(VLOOKUP(CONCATENATE($AA$5,$B60,$C60),'OG2'!$A$6:$M$132,13,FALSE),0)</f>
        <v>0</v>
      </c>
      <c r="AB60" s="103">
        <f>_xlfn.IFNA(VLOOKUP(CONCATENATE($AB$5,$B60,$C60),'SER3'!$A$6:$M$133,13,FALSE),0)</f>
        <v>0</v>
      </c>
      <c r="AC60" s="103"/>
      <c r="AD60" s="103">
        <f>_xlfn.IFNA(VLOOKUP(CONCATENATE($AD$5,$B60,$C60),'LOG1'!$A$6:$M$133,13,FALSE),0)</f>
        <v>0</v>
      </c>
      <c r="AE60" s="103">
        <f>_xlfn.IFNA(VLOOKUP(CONCATENATE($AE$5,$B60,$C60),'DRY2'!$A$6:$M$300,13,FALSE),0)</f>
        <v>0</v>
      </c>
      <c r="AF60" s="103"/>
      <c r="AG60" s="103">
        <f>_xlfn.IFNA(VLOOKUP(CONCATENATE($AG$5,$B60,$C60),'ESP3'!$A$6:$M$500,13,FALSE),0)</f>
        <v>0</v>
      </c>
      <c r="AH60" s="103">
        <v>0</v>
      </c>
      <c r="AI60" s="103"/>
      <c r="AJ60" s="103">
        <f>_xlfn.IFNA(VLOOKUP(CONCATENATE($AJ$5,$B60,$C60),SCSAT!$A$6:$M$53,13,FALSE),0)</f>
        <v>0</v>
      </c>
      <c r="AK60" s="103">
        <f>_xlfn.IFNA(VLOOKUP(CONCATENATE($AK$5,$B60,$C60),SCSUN!$A$6:$M$53,13,FALSE),0)</f>
        <v>0</v>
      </c>
      <c r="AL60" s="103">
        <f>_xlfn.IFNA(VLOOKUP(CONCATENATE($AL$5,$B60,$C60),'MUR2'!$A$6:$M$500,13,FALSE),0)</f>
        <v>0</v>
      </c>
      <c r="AM60" s="103">
        <f>_xlfn.IFNA(VLOOKUP(CONCATENATE($AM$5,$B60,$C60),FEST!$A$6:$M$300,13,FALSE),0)</f>
        <v>0</v>
      </c>
      <c r="AN60" s="103">
        <f>_xlfn.IFNA(VLOOKUP(CONCATENATE($AN$5,$B60,$C60),FEST!$A$6:$M$300,13,FALSE),0)</f>
        <v>0</v>
      </c>
      <c r="AO60" s="103">
        <f>_xlfn.IFNA(VLOOKUP(CONCATENATE($AO$5,$B60,$C60),'DAR2'!$A$6:$M$60,13,FALSE),0)</f>
        <v>0</v>
      </c>
      <c r="AP60" s="103"/>
      <c r="AQ60" s="103">
        <f>_xlfn.IFNA(VLOOKUP(CONCATENATE($AQ$5,$B60,$C60),'CAP2'!$A$6:$M$135,13,FALSE),0)</f>
        <v>0</v>
      </c>
      <c r="AR60" s="556"/>
      <c r="AS60" s="556"/>
      <c r="AT60" s="556"/>
      <c r="AU60" s="103"/>
      <c r="AV60" s="103"/>
      <c r="AW60" s="103"/>
      <c r="AX60" s="486"/>
    </row>
    <row r="61" spans="1:50" x14ac:dyDescent="0.25">
      <c r="A61" s="813"/>
      <c r="B61" s="97"/>
      <c r="C61" s="104"/>
      <c r="D61" s="104"/>
      <c r="E61" s="104"/>
      <c r="F61" s="105"/>
      <c r="G61" s="101"/>
      <c r="H61" s="99"/>
      <c r="I61" s="100"/>
      <c r="J61" s="101"/>
      <c r="K61" s="102">
        <f>_xlfn.IFNA(VLOOKUP(CONCATENATE($K$5,$B61,$C61),'ESP1'!$A$6:$M$500,13,FALSE),0)</f>
        <v>0</v>
      </c>
      <c r="L61" s="102"/>
      <c r="M61" s="102"/>
      <c r="N61" s="103">
        <f>_xlfn.IFNA(VLOOKUP(CONCATENATE($N$5,$B61,$C61),'MUR1'!$A$6:$M$133,13,FALSE),0)</f>
        <v>0</v>
      </c>
      <c r="O61" s="103">
        <f>_xlfn.IFNA(VLOOKUP(CONCATENATE($O$5,$B61,$C61),'SER1'!$A$6:$M$133,13,FALSE),0)</f>
        <v>0</v>
      </c>
      <c r="P61" s="103">
        <f>_xlfn.IFNA(VLOOKUP(CONCATENATE($P$5,$B61,$C61),'DAR1'!$A$6:$M$500,13,FALSE),0)</f>
        <v>0</v>
      </c>
      <c r="Q61" s="103">
        <f>_xlfn.IFNA(VLOOKUP(CONCATENATE($Q$5,$B61,$C61),'SER2'!$A$6:$M$167,13,FALSE),0)</f>
        <v>0</v>
      </c>
      <c r="R61" s="103"/>
      <c r="S61" s="103"/>
      <c r="T61" s="103">
        <f>_xlfn.IFNA(VLOOKUP(CONCATENATE($T$5,$B61,$C61),'BUS2'!$A$6:$M$135,13,FALSE),0)</f>
        <v>0</v>
      </c>
      <c r="U61" s="103">
        <f>_xlfn.IFNA(VLOOKUP(CONCATENATE($U$5,$B61,$C61),'ESP2'!$A$6:$M$192,13,FALSE),0)</f>
        <v>0</v>
      </c>
      <c r="V61" s="103">
        <f>_xlfn.IFNA(VLOOKUP(CONCATENATE($V$5,$B61,$C61),CAPE!$A$6:$M$133,13,FALSE),0)</f>
        <v>0</v>
      </c>
      <c r="W61" s="103">
        <f>_xlfn.IFNA(VLOOKUP(CONCATENATE($W$5,$B61,$C61),'OG1'!$A$6:$M$133,13,FALSE),0)</f>
        <v>0</v>
      </c>
      <c r="X61" s="103">
        <f>_xlfn.IFNA(VLOOKUP(CONCATENATE($X$5,$B61,$C61),'DRY1'!$A$8:$M$500,13,FALSE),0)</f>
        <v>0</v>
      </c>
      <c r="Y61" s="103">
        <f>_xlfn.IFNA(VLOOKUP(CONCATENATE($Y$5,$B61,$C61),'BAL3'!$A$6:$M$135,13,FALSE),0)</f>
        <v>0</v>
      </c>
      <c r="Z61" s="330"/>
      <c r="AA61" s="330">
        <f>_xlfn.IFNA(VLOOKUP(CONCATENATE($AA$5,$B61,$C61),'OG2'!$A$6:$M$132,13,FALSE),0)</f>
        <v>0</v>
      </c>
      <c r="AB61" s="103">
        <f>_xlfn.IFNA(VLOOKUP(CONCATENATE($AB$5,$B61,$C61),'SER3'!$A$6:$M$133,13,FALSE),0)</f>
        <v>0</v>
      </c>
      <c r="AC61" s="103"/>
      <c r="AD61" s="103">
        <f>_xlfn.IFNA(VLOOKUP(CONCATENATE($AD$5,$B61,$C61),'LOG1'!$A$6:$M$133,13,FALSE),0)</f>
        <v>0</v>
      </c>
      <c r="AE61" s="103">
        <f>_xlfn.IFNA(VLOOKUP(CONCATENATE($AE$5,$B61,$C61),'DRY2'!$A$6:$M$300,13,FALSE),0)</f>
        <v>0</v>
      </c>
      <c r="AF61" s="103"/>
      <c r="AG61" s="103">
        <f>_xlfn.IFNA(VLOOKUP(CONCATENATE($AG$5,$B61,$C61),'ESP3'!$A$6:$M$500,13,FALSE),0)</f>
        <v>0</v>
      </c>
      <c r="AH61" s="103">
        <v>0</v>
      </c>
      <c r="AI61" s="103"/>
      <c r="AJ61" s="103">
        <f>_xlfn.IFNA(VLOOKUP(CONCATENATE($AJ$5,$B61,$C61),SCSAT!$A$6:$M$53,13,FALSE),0)</f>
        <v>0</v>
      </c>
      <c r="AK61" s="103">
        <f>_xlfn.IFNA(VLOOKUP(CONCATENATE($AK$5,$B61,$C61),SCSUN!$A$6:$M$53,13,FALSE),0)</f>
        <v>0</v>
      </c>
      <c r="AL61" s="103">
        <f>_xlfn.IFNA(VLOOKUP(CONCATENATE($AL$5,$B61,$C61),'MUR2'!$A$6:$M$500,13,FALSE),0)</f>
        <v>0</v>
      </c>
      <c r="AM61" s="103">
        <f>_xlfn.IFNA(VLOOKUP(CONCATENATE($AM$5,$B61,$C61),FEST!$A$6:$M$300,13,FALSE),0)</f>
        <v>0</v>
      </c>
      <c r="AN61" s="103">
        <f>_xlfn.IFNA(VLOOKUP(CONCATENATE($AN$5,$B61,$C61),FEST!$A$6:$M$300,13,FALSE),0)</f>
        <v>0</v>
      </c>
      <c r="AO61" s="103">
        <f>_xlfn.IFNA(VLOOKUP(CONCATENATE($AO$5,$B61,$C61),'DAR2'!$A$6:$M$60,13,FALSE),0)</f>
        <v>0</v>
      </c>
      <c r="AP61" s="103"/>
      <c r="AQ61" s="103">
        <f>_xlfn.IFNA(VLOOKUP(CONCATENATE($AQ$5,$B61,$C61),'CAP2'!$A$6:$M$135,13,FALSE),0)</f>
        <v>0</v>
      </c>
      <c r="AR61" s="556"/>
      <c r="AS61" s="556"/>
      <c r="AT61" s="556"/>
      <c r="AU61" s="103"/>
      <c r="AV61" s="103"/>
      <c r="AW61" s="103"/>
      <c r="AX61" s="486"/>
    </row>
    <row r="62" spans="1:50" x14ac:dyDescent="0.25">
      <c r="A62" s="813"/>
      <c r="B62" s="97"/>
      <c r="C62" s="104"/>
      <c r="D62" s="104"/>
      <c r="E62" s="104"/>
      <c r="F62" s="105"/>
      <c r="G62" s="101"/>
      <c r="H62" s="99"/>
      <c r="I62" s="100"/>
      <c r="J62" s="101"/>
      <c r="K62" s="102">
        <f>_xlfn.IFNA(VLOOKUP(CONCATENATE($K$5,$B62,$C62),'ESP1'!$A$6:$M$500,13,FALSE),0)</f>
        <v>0</v>
      </c>
      <c r="L62" s="102"/>
      <c r="M62" s="102"/>
      <c r="N62" s="103">
        <f>_xlfn.IFNA(VLOOKUP(CONCATENATE($N$5,$B62,$C62),'MUR1'!$A$6:$M$133,13,FALSE),0)</f>
        <v>0</v>
      </c>
      <c r="O62" s="103">
        <f>_xlfn.IFNA(VLOOKUP(CONCATENATE($O$5,$B62,$C62),'SER1'!$A$6:$M$133,13,FALSE),0)</f>
        <v>0</v>
      </c>
      <c r="P62" s="103">
        <f>_xlfn.IFNA(VLOOKUP(CONCATENATE($P$5,$B62,$C62),'DAR1'!$A$6:$M$500,13,FALSE),0)</f>
        <v>0</v>
      </c>
      <c r="Q62" s="103">
        <f>_xlfn.IFNA(VLOOKUP(CONCATENATE($Q$5,$B62,$C62),'SER2'!$A$6:$M$167,13,FALSE),0)</f>
        <v>0</v>
      </c>
      <c r="R62" s="103"/>
      <c r="S62" s="103"/>
      <c r="T62" s="103">
        <f>_xlfn.IFNA(VLOOKUP(CONCATENATE($T$5,$B62,$C62),'BUS2'!$A$6:$M$135,13,FALSE),0)</f>
        <v>0</v>
      </c>
      <c r="U62" s="103">
        <f>_xlfn.IFNA(VLOOKUP(CONCATENATE($U$5,$B62,$C62),'ESP2'!$A$6:$M$192,13,FALSE),0)</f>
        <v>0</v>
      </c>
      <c r="V62" s="103">
        <f>_xlfn.IFNA(VLOOKUP(CONCATENATE($V$5,$B62,$C62),CAPE!$A$6:$M$133,13,FALSE),0)</f>
        <v>0</v>
      </c>
      <c r="W62" s="103">
        <f>_xlfn.IFNA(VLOOKUP(CONCATENATE($W$5,$B62,$C62),'OG1'!$A$6:$M$133,13,FALSE),0)</f>
        <v>0</v>
      </c>
      <c r="X62" s="103">
        <f>_xlfn.IFNA(VLOOKUP(CONCATENATE($X$5,$B62,$C62),'DRY1'!$A$8:$M$500,13,FALSE),0)</f>
        <v>0</v>
      </c>
      <c r="Y62" s="103">
        <f>_xlfn.IFNA(VLOOKUP(CONCATENATE($Y$5,$B62,$C62),'BAL3'!$A$6:$M$135,13,FALSE),0)</f>
        <v>0</v>
      </c>
      <c r="Z62" s="330"/>
      <c r="AA62" s="330">
        <f>_xlfn.IFNA(VLOOKUP(CONCATENATE($AA$5,$B62,$C62),'OG2'!$A$6:$M$132,13,FALSE),0)</f>
        <v>0</v>
      </c>
      <c r="AB62" s="103">
        <f>_xlfn.IFNA(VLOOKUP(CONCATENATE($AB$5,$B62,$C62),'SER3'!$A$6:$M$133,13,FALSE),0)</f>
        <v>0</v>
      </c>
      <c r="AC62" s="103"/>
      <c r="AD62" s="103">
        <f>_xlfn.IFNA(VLOOKUP(CONCATENATE($AD$5,$B62,$C62),'LOG1'!$A$6:$M$133,13,FALSE),0)</f>
        <v>0</v>
      </c>
      <c r="AE62" s="103">
        <f>_xlfn.IFNA(VLOOKUP(CONCATENATE($AE$5,$B62,$C62),'DRY2'!$A$6:$M$300,13,FALSE),0)</f>
        <v>0</v>
      </c>
      <c r="AF62" s="103"/>
      <c r="AG62" s="103">
        <f>_xlfn.IFNA(VLOOKUP(CONCATENATE($AG$5,$B62,$C62),'ESP3'!$A$6:$M$500,13,FALSE),0)</f>
        <v>0</v>
      </c>
      <c r="AH62" s="103">
        <v>0</v>
      </c>
      <c r="AI62" s="103"/>
      <c r="AJ62" s="103">
        <f>_xlfn.IFNA(VLOOKUP(CONCATENATE($AJ$5,$B62,$C62),SCSAT!$A$6:$M$53,13,FALSE),0)</f>
        <v>0</v>
      </c>
      <c r="AK62" s="103">
        <f>_xlfn.IFNA(VLOOKUP(CONCATENATE($AK$5,$B62,$C62),SCSUN!$A$6:$M$53,13,FALSE),0)</f>
        <v>0</v>
      </c>
      <c r="AL62" s="103">
        <f>_xlfn.IFNA(VLOOKUP(CONCATENATE($AL$5,$B62,$C62),'MUR2'!$A$6:$M$500,13,FALSE),0)</f>
        <v>0</v>
      </c>
      <c r="AM62" s="103">
        <f>_xlfn.IFNA(VLOOKUP(CONCATENATE($AM$5,$B62,$C62),FEST!$A$6:$M$300,13,FALSE),0)</f>
        <v>0</v>
      </c>
      <c r="AN62" s="103">
        <f>_xlfn.IFNA(VLOOKUP(CONCATENATE($AN$5,$B62,$C62),FEST!$A$6:$M$300,13,FALSE),0)</f>
        <v>0</v>
      </c>
      <c r="AO62" s="103">
        <f>_xlfn.IFNA(VLOOKUP(CONCATENATE($AO$5,$B62,$C62),'DAR2'!$A$6:$M$60,13,FALSE),0)</f>
        <v>0</v>
      </c>
      <c r="AP62" s="103"/>
      <c r="AQ62" s="103">
        <f>_xlfn.IFNA(VLOOKUP(CONCATENATE($AQ$5,$B62,$C62),'CAP2'!$A$6:$M$135,13,FALSE),0)</f>
        <v>0</v>
      </c>
      <c r="AR62" s="556"/>
      <c r="AS62" s="556"/>
      <c r="AT62" s="556"/>
      <c r="AU62" s="103"/>
      <c r="AV62" s="103"/>
      <c r="AW62" s="103"/>
      <c r="AX62" s="486"/>
    </row>
    <row r="63" spans="1:50" x14ac:dyDescent="0.25">
      <c r="A63" s="813"/>
      <c r="B63" s="97"/>
      <c r="C63" s="104"/>
      <c r="D63" s="98"/>
      <c r="E63" s="98"/>
      <c r="F63" s="105"/>
      <c r="G63" s="101"/>
      <c r="H63" s="99"/>
      <c r="I63" s="100"/>
      <c r="J63" s="101"/>
      <c r="K63" s="102">
        <f>_xlfn.IFNA(VLOOKUP(CONCATENATE($K$5,$B63,$C63),'ESP1'!$A$6:$M$500,13,FALSE),0)</f>
        <v>0</v>
      </c>
      <c r="L63" s="102"/>
      <c r="M63" s="102"/>
      <c r="N63" s="103">
        <f>_xlfn.IFNA(VLOOKUP(CONCATENATE($N$5,$B63,$C63),'MUR1'!$A$6:$M$133,13,FALSE),0)</f>
        <v>0</v>
      </c>
      <c r="O63" s="103">
        <f>_xlfn.IFNA(VLOOKUP(CONCATENATE($O$5,$B63,$C63),'SER1'!$A$6:$M$133,13,FALSE),0)</f>
        <v>0</v>
      </c>
      <c r="P63" s="103">
        <f>_xlfn.IFNA(VLOOKUP(CONCATENATE($P$5,$B63,$C63),'DAR1'!$A$6:$M$500,13,FALSE),0)</f>
        <v>0</v>
      </c>
      <c r="Q63" s="103">
        <f>_xlfn.IFNA(VLOOKUP(CONCATENATE($Q$5,$B63,$C63),'SER2'!$A$6:$M$167,13,FALSE),0)</f>
        <v>0</v>
      </c>
      <c r="R63" s="103"/>
      <c r="S63" s="103"/>
      <c r="T63" s="103">
        <f>_xlfn.IFNA(VLOOKUP(CONCATENATE($T$5,$B63,$C63),'BUS2'!$A$6:$M$135,13,FALSE),0)</f>
        <v>0</v>
      </c>
      <c r="U63" s="103">
        <f>_xlfn.IFNA(VLOOKUP(CONCATENATE($U$5,$B63,$C63),'ESP2'!$A$6:$M$192,13,FALSE),0)</f>
        <v>0</v>
      </c>
      <c r="V63" s="103">
        <f>_xlfn.IFNA(VLOOKUP(CONCATENATE($V$5,$B63,$C63),CAPE!$A$6:$M$133,13,FALSE),0)</f>
        <v>0</v>
      </c>
      <c r="W63" s="103">
        <f>_xlfn.IFNA(VLOOKUP(CONCATENATE($W$5,$B63,$C63),'OG1'!$A$6:$M$133,13,FALSE),0)</f>
        <v>0</v>
      </c>
      <c r="X63" s="103">
        <f>_xlfn.IFNA(VLOOKUP(CONCATENATE($X$5,$B63,$C63),'DRY1'!$A$8:$M$500,13,FALSE),0)</f>
        <v>0</v>
      </c>
      <c r="Y63" s="103">
        <f>_xlfn.IFNA(VLOOKUP(CONCATENATE($Y$5,$B63,$C63),'BAL3'!$A$6:$M$135,13,FALSE),0)</f>
        <v>0</v>
      </c>
      <c r="Z63" s="330"/>
      <c r="AA63" s="330">
        <f>_xlfn.IFNA(VLOOKUP(CONCATENATE($AA$5,$B63,$C63),'OG2'!$A$6:$M$132,13,FALSE),0)</f>
        <v>0</v>
      </c>
      <c r="AB63" s="103">
        <f>_xlfn.IFNA(VLOOKUP(CONCATENATE($AB$5,$B63,$C63),'SER3'!$A$6:$M$133,13,FALSE),0)</f>
        <v>0</v>
      </c>
      <c r="AC63" s="103"/>
      <c r="AD63" s="103">
        <f>_xlfn.IFNA(VLOOKUP(CONCATENATE($AD$5,$B63,$C63),'LOG1'!$A$6:$M$133,13,FALSE),0)</f>
        <v>0</v>
      </c>
      <c r="AE63" s="103">
        <f>_xlfn.IFNA(VLOOKUP(CONCATENATE($AE$5,$B63,$C63),'DRY2'!$A$6:$M$300,13,FALSE),0)</f>
        <v>0</v>
      </c>
      <c r="AF63" s="103"/>
      <c r="AG63" s="103">
        <f>_xlfn.IFNA(VLOOKUP(CONCATENATE($AG$5,$B63,$C63),'ESP3'!$A$6:$M$500,13,FALSE),0)</f>
        <v>0</v>
      </c>
      <c r="AH63" s="103">
        <v>0</v>
      </c>
      <c r="AI63" s="103"/>
      <c r="AJ63" s="103">
        <f>_xlfn.IFNA(VLOOKUP(CONCATENATE($AJ$5,$B63,$C63),SCSAT!$A$6:$M$53,13,FALSE),0)</f>
        <v>0</v>
      </c>
      <c r="AK63" s="103">
        <f>_xlfn.IFNA(VLOOKUP(CONCATENATE($AK$5,$B63,$C63),SCSUN!$A$6:$M$53,13,FALSE),0)</f>
        <v>0</v>
      </c>
      <c r="AL63" s="103">
        <f>_xlfn.IFNA(VLOOKUP(CONCATENATE($AL$5,$B63,$C63),'MUR2'!$A$6:$M$500,13,FALSE),0)</f>
        <v>0</v>
      </c>
      <c r="AM63" s="103">
        <f>_xlfn.IFNA(VLOOKUP(CONCATENATE($AM$5,$B63,$C63),FEST!$A$6:$M$300,13,FALSE),0)</f>
        <v>0</v>
      </c>
      <c r="AN63" s="103">
        <f>_xlfn.IFNA(VLOOKUP(CONCATENATE($AN$5,$B63,$C63),FEST!$A$6:$M$300,13,FALSE),0)</f>
        <v>0</v>
      </c>
      <c r="AO63" s="103">
        <f>_xlfn.IFNA(VLOOKUP(CONCATENATE($AO$5,$B63,$C63),'DAR2'!$A$6:$M$60,13,FALSE),0)</f>
        <v>0</v>
      </c>
      <c r="AP63" s="103"/>
      <c r="AQ63" s="103">
        <f>_xlfn.IFNA(VLOOKUP(CONCATENATE($AQ$5,$B63,$C63),'CAP2'!$A$6:$M$135,13,FALSE),0)</f>
        <v>0</v>
      </c>
      <c r="AR63" s="556"/>
      <c r="AS63" s="556"/>
      <c r="AT63" s="556"/>
      <c r="AU63" s="103"/>
      <c r="AV63" s="103"/>
      <c r="AW63" s="103"/>
      <c r="AX63" s="486"/>
    </row>
    <row r="64" spans="1:50" x14ac:dyDescent="0.25">
      <c r="A64" s="813"/>
      <c r="B64" s="97"/>
      <c r="C64" s="104"/>
      <c r="D64" s="104"/>
      <c r="E64" s="104" t="s">
        <v>43</v>
      </c>
      <c r="F64" s="105"/>
      <c r="G64" s="101"/>
      <c r="H64" s="99"/>
      <c r="I64" s="100"/>
      <c r="J64" s="101"/>
      <c r="K64" s="102">
        <f>_xlfn.IFNA(VLOOKUP(CONCATENATE($K$5,$B64,$C64),'ESP1'!$A$6:$M$500,13,FALSE),0)</f>
        <v>0</v>
      </c>
      <c r="L64" s="102"/>
      <c r="M64" s="102"/>
      <c r="N64" s="103">
        <f>_xlfn.IFNA(VLOOKUP(CONCATENATE($N$5,$B64,$C64),'MUR1'!$A$6:$M$133,13,FALSE),0)</f>
        <v>0</v>
      </c>
      <c r="O64" s="103">
        <f>_xlfn.IFNA(VLOOKUP(CONCATENATE($O$5,$B64,$C64),'SER1'!$A$6:$M$133,13,FALSE),0)</f>
        <v>0</v>
      </c>
      <c r="P64" s="103">
        <f>_xlfn.IFNA(VLOOKUP(CONCATENATE($P$5,$B64,$C64),'DAR1'!$A$6:$M$500,13,FALSE),0)</f>
        <v>0</v>
      </c>
      <c r="Q64" s="103">
        <f>_xlfn.IFNA(VLOOKUP(CONCATENATE($Q$5,$B64,$C64),'SER2'!$A$6:$M$167,13,FALSE),0)</f>
        <v>0</v>
      </c>
      <c r="R64" s="103"/>
      <c r="S64" s="103"/>
      <c r="T64" s="103">
        <f>_xlfn.IFNA(VLOOKUP(CONCATENATE($T$5,$B64,$C64),'BUS2'!$A$6:$M$135,13,FALSE),0)</f>
        <v>0</v>
      </c>
      <c r="U64" s="103">
        <f>_xlfn.IFNA(VLOOKUP(CONCATENATE($U$5,$B64,$C64),'ESP2'!$A$6:$M$192,13,FALSE),0)</f>
        <v>0</v>
      </c>
      <c r="V64" s="103">
        <f>_xlfn.IFNA(VLOOKUP(CONCATENATE($V$5,$B64,$C64),CAPE!$A$6:$M$133,13,FALSE),0)</f>
        <v>0</v>
      </c>
      <c r="W64" s="103">
        <f>_xlfn.IFNA(VLOOKUP(CONCATENATE($W$5,$B64,$C64),'OG1'!$A$6:$M$133,13,FALSE),0)</f>
        <v>0</v>
      </c>
      <c r="X64" s="103">
        <f>_xlfn.IFNA(VLOOKUP(CONCATENATE($X$5,$B64,$C64),'DRY1'!$A$8:$M$500,13,FALSE),0)</f>
        <v>0</v>
      </c>
      <c r="Y64" s="103">
        <f>_xlfn.IFNA(VLOOKUP(CONCATENATE($Y$5,$B64,$C64),'BAL3'!$A$6:$M$135,13,FALSE),0)</f>
        <v>0</v>
      </c>
      <c r="Z64" s="330"/>
      <c r="AA64" s="330">
        <f>_xlfn.IFNA(VLOOKUP(CONCATENATE($AA$5,$B64,$C64),'OG2'!$A$6:$M$132,13,FALSE),0)</f>
        <v>0</v>
      </c>
      <c r="AB64" s="103">
        <f>_xlfn.IFNA(VLOOKUP(CONCATENATE($AB$5,$B64,$C64),'SER3'!$A$6:$M$133,13,FALSE),0)</f>
        <v>0</v>
      </c>
      <c r="AC64" s="103"/>
      <c r="AD64" s="103">
        <f>_xlfn.IFNA(VLOOKUP(CONCATENATE($AD$5,$B64,$C64),'LOG1'!$A$6:$M$133,13,FALSE),0)</f>
        <v>0</v>
      </c>
      <c r="AE64" s="103">
        <f>_xlfn.IFNA(VLOOKUP(CONCATENATE($AE$5,$B64,$C64),'DRY2'!$A$6:$M$300,13,FALSE),0)</f>
        <v>0</v>
      </c>
      <c r="AF64" s="103"/>
      <c r="AG64" s="103">
        <f>_xlfn.IFNA(VLOOKUP(CONCATENATE($AG$5,$B64,$C64),'ESP3'!$A$6:$M$500,13,FALSE),0)</f>
        <v>0</v>
      </c>
      <c r="AH64" s="103">
        <v>0</v>
      </c>
      <c r="AI64" s="103"/>
      <c r="AJ64" s="103">
        <f>_xlfn.IFNA(VLOOKUP(CONCATENATE($AJ$5,$B64,$C64),SCSAT!$A$6:$M$53,13,FALSE),0)</f>
        <v>0</v>
      </c>
      <c r="AK64" s="103">
        <f>_xlfn.IFNA(VLOOKUP(CONCATENATE($AK$5,$B64,$C64),SCSUN!$A$6:$M$53,13,FALSE),0)</f>
        <v>0</v>
      </c>
      <c r="AL64" s="103">
        <f>_xlfn.IFNA(VLOOKUP(CONCATENATE($AL$5,$B64,$C64),'MUR2'!$A$6:$M$500,13,FALSE),0)</f>
        <v>0</v>
      </c>
      <c r="AM64" s="103">
        <f>_xlfn.IFNA(VLOOKUP(CONCATENATE($AM$5,$B64,$C64),FEST!$A$6:$M$300,13,FALSE),0)</f>
        <v>0</v>
      </c>
      <c r="AN64" s="103">
        <f>_xlfn.IFNA(VLOOKUP(CONCATENATE($AN$5,$B64,$C64),FEST!$A$6:$M$300,13,FALSE),0)</f>
        <v>0</v>
      </c>
      <c r="AO64" s="103">
        <f>_xlfn.IFNA(VLOOKUP(CONCATENATE($AO$5,$B64,$C64),'DAR2'!$A$6:$M$60,13,FALSE),0)</f>
        <v>0</v>
      </c>
      <c r="AP64" s="103"/>
      <c r="AQ64" s="103">
        <f>_xlfn.IFNA(VLOOKUP(CONCATENATE($AQ$5,$B64,$C64),'CAP2'!$A$6:$M$135,13,FALSE),0)</f>
        <v>0</v>
      </c>
      <c r="AR64" s="556"/>
      <c r="AS64" s="556"/>
      <c r="AT64" s="556"/>
      <c r="AU64" s="103"/>
      <c r="AV64" s="103"/>
      <c r="AW64" s="103"/>
      <c r="AX64" s="486"/>
    </row>
    <row r="65" spans="1:50" x14ac:dyDescent="0.25">
      <c r="A65" s="813"/>
      <c r="B65" s="97"/>
      <c r="C65" s="104"/>
      <c r="D65" s="98"/>
      <c r="E65" s="98"/>
      <c r="F65" s="105"/>
      <c r="G65" s="101"/>
      <c r="H65" s="99"/>
      <c r="I65" s="100"/>
      <c r="J65" s="101"/>
      <c r="K65" s="102">
        <f>_xlfn.IFNA(VLOOKUP(CONCATENATE($K$5,$B65,$C65),'ESP1'!$A$6:$M$500,13,FALSE),0)</f>
        <v>0</v>
      </c>
      <c r="L65" s="102"/>
      <c r="M65" s="102"/>
      <c r="N65" s="103">
        <f>_xlfn.IFNA(VLOOKUP(CONCATENATE($N$5,$B65,$C65),'MUR1'!$A$6:$M$133,13,FALSE),0)</f>
        <v>0</v>
      </c>
      <c r="O65" s="103">
        <f>_xlfn.IFNA(VLOOKUP(CONCATENATE($O$5,$B65,$C65),'SER1'!$A$6:$M$133,13,FALSE),0)</f>
        <v>0</v>
      </c>
      <c r="P65" s="103">
        <f>_xlfn.IFNA(VLOOKUP(CONCATENATE($P$5,$B65,$C65),'DAR1'!$A$6:$M$500,13,FALSE),0)</f>
        <v>0</v>
      </c>
      <c r="Q65" s="103">
        <f>_xlfn.IFNA(VLOOKUP(CONCATENATE($Q$5,$B65,$C65),'SER2'!$A$6:$M$167,13,FALSE),0)</f>
        <v>0</v>
      </c>
      <c r="R65" s="103"/>
      <c r="S65" s="103"/>
      <c r="T65" s="103">
        <f>_xlfn.IFNA(VLOOKUP(CONCATENATE($T$5,$B65,$C65),'BUS2'!$A$6:$M$135,13,FALSE),0)</f>
        <v>0</v>
      </c>
      <c r="U65" s="103">
        <f>_xlfn.IFNA(VLOOKUP(CONCATENATE($U$5,$B65,$C65),'ESP2'!$A$6:$M$192,13,FALSE),0)</f>
        <v>0</v>
      </c>
      <c r="V65" s="103">
        <f>_xlfn.IFNA(VLOOKUP(CONCATENATE($V$5,$B65,$C65),CAPE!$A$6:$M$133,13,FALSE),0)</f>
        <v>0</v>
      </c>
      <c r="W65" s="103">
        <f>_xlfn.IFNA(VLOOKUP(CONCATENATE($W$5,$B65,$C65),'OG1'!$A$6:$M$133,13,FALSE),0)</f>
        <v>0</v>
      </c>
      <c r="X65" s="103">
        <f>_xlfn.IFNA(VLOOKUP(CONCATENATE($X$5,$B65,$C65),'DRY1'!$A$8:$M$500,13,FALSE),0)</f>
        <v>0</v>
      </c>
      <c r="Y65" s="103">
        <f>_xlfn.IFNA(VLOOKUP(CONCATENATE($Y$5,$B65,$C65),'BAL3'!$A$6:$M$135,13,FALSE),0)</f>
        <v>0</v>
      </c>
      <c r="Z65" s="330"/>
      <c r="AA65" s="330">
        <f>_xlfn.IFNA(VLOOKUP(CONCATENATE($AA$5,$B65,$C65),'OG2'!$A$6:$M$132,13,FALSE),0)</f>
        <v>0</v>
      </c>
      <c r="AB65" s="103">
        <f>_xlfn.IFNA(VLOOKUP(CONCATENATE($AB$5,$B65,$C65),'SER3'!$A$6:$M$133,13,FALSE),0)</f>
        <v>0</v>
      </c>
      <c r="AC65" s="103"/>
      <c r="AD65" s="103">
        <f>_xlfn.IFNA(VLOOKUP(CONCATENATE($AD$5,$B65,$C65),'LOG1'!$A$6:$M$133,13,FALSE),0)</f>
        <v>0</v>
      </c>
      <c r="AE65" s="103">
        <f>_xlfn.IFNA(VLOOKUP(CONCATENATE($AE$5,$B65,$C65),'DRY2'!$A$6:$M$300,13,FALSE),0)</f>
        <v>0</v>
      </c>
      <c r="AF65" s="103"/>
      <c r="AG65" s="103">
        <f>_xlfn.IFNA(VLOOKUP(CONCATENATE($AG$5,$B65,$C65),'ESP3'!$A$6:$M$500,13,FALSE),0)</f>
        <v>0</v>
      </c>
      <c r="AH65" s="103">
        <v>0</v>
      </c>
      <c r="AI65" s="103"/>
      <c r="AJ65" s="103">
        <f>_xlfn.IFNA(VLOOKUP(CONCATENATE($AJ$5,$B65,$C65),SCSAT!$A$6:$M$53,13,FALSE),0)</f>
        <v>0</v>
      </c>
      <c r="AK65" s="103">
        <f>_xlfn.IFNA(VLOOKUP(CONCATENATE($AK$5,$B65,$C65),SCSUN!$A$6:$M$53,13,FALSE),0)</f>
        <v>0</v>
      </c>
      <c r="AL65" s="103">
        <f>_xlfn.IFNA(VLOOKUP(CONCATENATE($AL$5,$B65,$C65),'MUR2'!$A$6:$M$500,13,FALSE),0)</f>
        <v>0</v>
      </c>
      <c r="AM65" s="103">
        <f>_xlfn.IFNA(VLOOKUP(CONCATENATE($AM$5,$B65,$C65),FEST!$A$6:$M$300,13,FALSE),0)</f>
        <v>0</v>
      </c>
      <c r="AN65" s="103">
        <f>_xlfn.IFNA(VLOOKUP(CONCATENATE($AN$5,$B65,$C65),FEST!$A$6:$M$300,13,FALSE),0)</f>
        <v>0</v>
      </c>
      <c r="AO65" s="103">
        <f>_xlfn.IFNA(VLOOKUP(CONCATENATE($AO$5,$B65,$C65),'DAR2'!$A$6:$M$60,13,FALSE),0)</f>
        <v>0</v>
      </c>
      <c r="AP65" s="103"/>
      <c r="AQ65" s="103">
        <f>_xlfn.IFNA(VLOOKUP(CONCATENATE($AQ$5,$B65,$C65),'CAP2'!$A$6:$M$135,13,FALSE),0)</f>
        <v>0</v>
      </c>
      <c r="AR65" s="556"/>
      <c r="AS65" s="556"/>
      <c r="AT65" s="556"/>
      <c r="AU65" s="103"/>
      <c r="AV65" s="103"/>
      <c r="AW65" s="103"/>
      <c r="AX65" s="486"/>
    </row>
    <row r="66" spans="1:50" x14ac:dyDescent="0.25">
      <c r="A66" s="813"/>
      <c r="B66" s="97"/>
      <c r="C66" s="104"/>
      <c r="D66" s="104"/>
      <c r="E66" s="104"/>
      <c r="F66" s="105"/>
      <c r="G66" s="101"/>
      <c r="H66" s="99"/>
      <c r="I66" s="100"/>
      <c r="J66" s="101"/>
      <c r="K66" s="102">
        <f>_xlfn.IFNA(VLOOKUP(CONCATENATE($K$5,$B66,$C66),'ESP1'!$A$6:$M$500,13,FALSE),0)</f>
        <v>0</v>
      </c>
      <c r="L66" s="102"/>
      <c r="M66" s="102"/>
      <c r="N66" s="103">
        <f>_xlfn.IFNA(VLOOKUP(CONCATENATE($N$5,$B66,$C66),'MUR1'!$A$6:$M$133,13,FALSE),0)</f>
        <v>0</v>
      </c>
      <c r="O66" s="103">
        <f>_xlfn.IFNA(VLOOKUP(CONCATENATE($O$5,$B66,$C66),'SER1'!$A$6:$M$133,13,FALSE),0)</f>
        <v>0</v>
      </c>
      <c r="P66" s="103">
        <f>_xlfn.IFNA(VLOOKUP(CONCATENATE($P$5,$B66,$C66),'DAR1'!$A$6:$M$500,13,FALSE),0)</f>
        <v>0</v>
      </c>
      <c r="Q66" s="103">
        <f>_xlfn.IFNA(VLOOKUP(CONCATENATE($Q$5,$B66,$C66),'SER2'!$A$6:$M$167,13,FALSE),0)</f>
        <v>0</v>
      </c>
      <c r="R66" s="103"/>
      <c r="S66" s="103"/>
      <c r="T66" s="103">
        <f>_xlfn.IFNA(VLOOKUP(CONCATENATE($T$5,$B66,$C66),'BUS2'!$A$6:$M$135,13,FALSE),0)</f>
        <v>0</v>
      </c>
      <c r="U66" s="103">
        <f>_xlfn.IFNA(VLOOKUP(CONCATENATE($U$5,$B66,$C66),'ESP2'!$A$6:$M$192,13,FALSE),0)</f>
        <v>0</v>
      </c>
      <c r="V66" s="103">
        <f>_xlfn.IFNA(VLOOKUP(CONCATENATE($V$5,$B66,$C66),CAPE!$A$6:$M$133,13,FALSE),0)</f>
        <v>0</v>
      </c>
      <c r="W66" s="103">
        <f>_xlfn.IFNA(VLOOKUP(CONCATENATE($W$5,$B66,$C66),'OG1'!$A$6:$M$133,13,FALSE),0)</f>
        <v>0</v>
      </c>
      <c r="X66" s="103">
        <f>_xlfn.IFNA(VLOOKUP(CONCATENATE($X$5,$B66,$C66),'DRY1'!$A$8:$M$500,13,FALSE),0)</f>
        <v>0</v>
      </c>
      <c r="Y66" s="103">
        <f>_xlfn.IFNA(VLOOKUP(CONCATENATE($Y$5,$B66,$C66),'BAL3'!$A$6:$M$135,13,FALSE),0)</f>
        <v>0</v>
      </c>
      <c r="Z66" s="330"/>
      <c r="AA66" s="330">
        <f>_xlfn.IFNA(VLOOKUP(CONCATENATE($AA$5,$B66,$C66),'OG2'!$A$6:$M$132,13,FALSE),0)</f>
        <v>0</v>
      </c>
      <c r="AB66" s="103">
        <f>_xlfn.IFNA(VLOOKUP(CONCATENATE($AB$5,$B66,$C66),'SER3'!$A$6:$M$133,13,FALSE),0)</f>
        <v>0</v>
      </c>
      <c r="AC66" s="103"/>
      <c r="AD66" s="103">
        <f>_xlfn.IFNA(VLOOKUP(CONCATENATE($AD$5,$B66,$C66),'LOG1'!$A$6:$M$133,13,FALSE),0)</f>
        <v>0</v>
      </c>
      <c r="AE66" s="103">
        <f>_xlfn.IFNA(VLOOKUP(CONCATENATE($AE$5,$B66,$C66),'DRY2'!$A$6:$M$300,13,FALSE),0)</f>
        <v>0</v>
      </c>
      <c r="AF66" s="103"/>
      <c r="AG66" s="103">
        <f>_xlfn.IFNA(VLOOKUP(CONCATENATE($AG$5,$B66,$C66),'ESP3'!$A$6:$M$500,13,FALSE),0)</f>
        <v>0</v>
      </c>
      <c r="AH66" s="103">
        <v>0</v>
      </c>
      <c r="AI66" s="103"/>
      <c r="AJ66" s="103">
        <f>_xlfn.IFNA(VLOOKUP(CONCATENATE($AJ$5,$B66,$C66),SCSAT!$A$6:$M$53,13,FALSE),0)</f>
        <v>0</v>
      </c>
      <c r="AK66" s="103">
        <f>_xlfn.IFNA(VLOOKUP(CONCATENATE($AK$5,$B66,$C66),SCSUN!$A$6:$M$53,13,FALSE),0)</f>
        <v>0</v>
      </c>
      <c r="AL66" s="103">
        <f>_xlfn.IFNA(VLOOKUP(CONCATENATE($AL$5,$B66,$C66),'MUR2'!$A$6:$M$500,13,FALSE),0)</f>
        <v>0</v>
      </c>
      <c r="AM66" s="103">
        <f>_xlfn.IFNA(VLOOKUP(CONCATENATE($AM$5,$B66,$C66),FEST!$A$6:$M$300,13,FALSE),0)</f>
        <v>0</v>
      </c>
      <c r="AN66" s="103">
        <f>_xlfn.IFNA(VLOOKUP(CONCATENATE($AN$5,$B66,$C66),FEST!$A$6:$M$300,13,FALSE),0)</f>
        <v>0</v>
      </c>
      <c r="AO66" s="103">
        <f>_xlfn.IFNA(VLOOKUP(CONCATENATE($AO$5,$B66,$C66),'DAR2'!$A$6:$M$60,13,FALSE),0)</f>
        <v>0</v>
      </c>
      <c r="AP66" s="103"/>
      <c r="AQ66" s="103">
        <f>_xlfn.IFNA(VLOOKUP(CONCATENATE($AQ$5,$B66,$C66),'CAP2'!$A$6:$M$135,13,FALSE),0)</f>
        <v>0</v>
      </c>
      <c r="AR66" s="556"/>
      <c r="AS66" s="556"/>
      <c r="AT66" s="556"/>
      <c r="AU66" s="103"/>
      <c r="AV66" s="103"/>
      <c r="AW66" s="103"/>
      <c r="AX66" s="486"/>
    </row>
    <row r="67" spans="1:50" x14ac:dyDescent="0.25">
      <c r="A67" s="813"/>
      <c r="B67" s="97"/>
      <c r="C67" s="104"/>
      <c r="D67" s="98"/>
      <c r="E67" s="98"/>
      <c r="F67" s="105"/>
      <c r="G67" s="101"/>
      <c r="H67" s="99"/>
      <c r="I67" s="100"/>
      <c r="J67" s="101"/>
      <c r="K67" s="102">
        <f>_xlfn.IFNA(VLOOKUP(CONCATENATE($K$5,$B67,$C67),'ESP1'!$A$6:$M$500,13,FALSE),0)</f>
        <v>0</v>
      </c>
      <c r="L67" s="102"/>
      <c r="M67" s="102"/>
      <c r="N67" s="103">
        <f>_xlfn.IFNA(VLOOKUP(CONCATENATE($N$5,$B67,$C67),'MUR1'!$A$6:$M$133,13,FALSE),0)</f>
        <v>0</v>
      </c>
      <c r="O67" s="103">
        <f>_xlfn.IFNA(VLOOKUP(CONCATENATE($O$5,$B67,$C67),'SER1'!$A$6:$M$133,13,FALSE),0)</f>
        <v>0</v>
      </c>
      <c r="P67" s="103">
        <f>_xlfn.IFNA(VLOOKUP(CONCATENATE($P$5,$B67,$C67),'DAR1'!$A$6:$M$500,13,FALSE),0)</f>
        <v>0</v>
      </c>
      <c r="Q67" s="103">
        <f>_xlfn.IFNA(VLOOKUP(CONCATENATE($Q$5,$B67,$C67),'SER2'!$A$6:$M$167,13,FALSE),0)</f>
        <v>0</v>
      </c>
      <c r="R67" s="103"/>
      <c r="S67" s="103"/>
      <c r="T67" s="103">
        <f>_xlfn.IFNA(VLOOKUP(CONCATENATE($T$5,$B67,$C67),'BUS2'!$A$6:$M$135,13,FALSE),0)</f>
        <v>0</v>
      </c>
      <c r="U67" s="103">
        <f>_xlfn.IFNA(VLOOKUP(CONCATENATE($U$5,$B67,$C67),'ESP2'!$A$6:$M$192,13,FALSE),0)</f>
        <v>0</v>
      </c>
      <c r="V67" s="103">
        <f>_xlfn.IFNA(VLOOKUP(CONCATENATE($V$5,$B67,$C67),CAPE!$A$6:$M$133,13,FALSE),0)</f>
        <v>0</v>
      </c>
      <c r="W67" s="103">
        <f>_xlfn.IFNA(VLOOKUP(CONCATENATE($W$5,$B67,$C67),'OG1'!$A$6:$M$133,13,FALSE),0)</f>
        <v>0</v>
      </c>
      <c r="X67" s="103">
        <f>_xlfn.IFNA(VLOOKUP(CONCATENATE($X$5,$B67,$C67),'DRY1'!$A$8:$M$500,13,FALSE),0)</f>
        <v>0</v>
      </c>
      <c r="Y67" s="103">
        <f>_xlfn.IFNA(VLOOKUP(CONCATENATE($Y$5,$B67,$C67),'BAL3'!$A$6:$M$135,13,FALSE),0)</f>
        <v>0</v>
      </c>
      <c r="Z67" s="330"/>
      <c r="AA67" s="330">
        <f>_xlfn.IFNA(VLOOKUP(CONCATENATE($AA$5,$B67,$C67),'OG2'!$A$6:$M$132,13,FALSE),0)</f>
        <v>0</v>
      </c>
      <c r="AB67" s="103">
        <f>_xlfn.IFNA(VLOOKUP(CONCATENATE($AB$5,$B67,$C67),'SER3'!$A$6:$M$133,13,FALSE),0)</f>
        <v>0</v>
      </c>
      <c r="AC67" s="103"/>
      <c r="AD67" s="103">
        <f>_xlfn.IFNA(VLOOKUP(CONCATENATE($AD$5,$B67,$C67),'LOG1'!$A$6:$M$133,13,FALSE),0)</f>
        <v>0</v>
      </c>
      <c r="AE67" s="103">
        <f>_xlfn.IFNA(VLOOKUP(CONCATENATE($AE$5,$B67,$C67),'DRY2'!$A$6:$M$300,13,FALSE),0)</f>
        <v>0</v>
      </c>
      <c r="AF67" s="103"/>
      <c r="AG67" s="103">
        <f>_xlfn.IFNA(VLOOKUP(CONCATENATE($AG$5,$B67,$C67),'ESP3'!$A$6:$M$500,13,FALSE),0)</f>
        <v>0</v>
      </c>
      <c r="AH67" s="103">
        <v>0</v>
      </c>
      <c r="AI67" s="103"/>
      <c r="AJ67" s="103">
        <f>_xlfn.IFNA(VLOOKUP(CONCATENATE($AJ$5,$B67,$C67),SCSAT!$A$6:$M$53,13,FALSE),0)</f>
        <v>0</v>
      </c>
      <c r="AK67" s="103">
        <f>_xlfn.IFNA(VLOOKUP(CONCATENATE($AK$5,$B67,$C67),SCSUN!$A$6:$M$53,13,FALSE),0)</f>
        <v>0</v>
      </c>
      <c r="AL67" s="103">
        <f>_xlfn.IFNA(VLOOKUP(CONCATENATE($AL$5,$B67,$C67),'MUR2'!$A$6:$M$500,13,FALSE),0)</f>
        <v>0</v>
      </c>
      <c r="AM67" s="103">
        <f>_xlfn.IFNA(VLOOKUP(CONCATENATE($AM$5,$B67,$C67),FEST!$A$6:$M$300,13,FALSE),0)</f>
        <v>0</v>
      </c>
      <c r="AN67" s="103">
        <f>_xlfn.IFNA(VLOOKUP(CONCATENATE($AN$5,$B67,$C67),FEST!$A$6:$M$300,13,FALSE),0)</f>
        <v>0</v>
      </c>
      <c r="AO67" s="103">
        <f>_xlfn.IFNA(VLOOKUP(CONCATENATE($AO$5,$B67,$C67),'DAR2'!$A$6:$M$60,13,FALSE),0)</f>
        <v>0</v>
      </c>
      <c r="AP67" s="103"/>
      <c r="AQ67" s="103">
        <f>_xlfn.IFNA(VLOOKUP(CONCATENATE($AQ$5,$B67,$C67),'CAP2'!$A$6:$M$135,13,FALSE),0)</f>
        <v>0</v>
      </c>
      <c r="AR67" s="556"/>
      <c r="AS67" s="556"/>
      <c r="AT67" s="556"/>
      <c r="AU67" s="103"/>
      <c r="AV67" s="103"/>
      <c r="AW67" s="103"/>
      <c r="AX67" s="486"/>
    </row>
    <row r="68" spans="1:50" x14ac:dyDescent="0.25">
      <c r="A68" s="813"/>
      <c r="B68" s="97"/>
      <c r="C68" s="104"/>
      <c r="D68" s="104"/>
      <c r="E68" s="104"/>
      <c r="F68" s="105"/>
      <c r="G68" s="101"/>
      <c r="H68" s="99"/>
      <c r="I68" s="100"/>
      <c r="J68" s="101"/>
      <c r="K68" s="102">
        <f>_xlfn.IFNA(VLOOKUP(CONCATENATE($K$5,$B68,$C68),'ESP1'!$A$6:$M$500,13,FALSE),0)</f>
        <v>0</v>
      </c>
      <c r="L68" s="102"/>
      <c r="M68" s="102"/>
      <c r="N68" s="103">
        <f>_xlfn.IFNA(VLOOKUP(CONCATENATE($N$5,$B68,$C68),'MUR1'!$A$6:$M$133,13,FALSE),0)</f>
        <v>0</v>
      </c>
      <c r="O68" s="103">
        <f>_xlfn.IFNA(VLOOKUP(CONCATENATE($O$5,$B68,$C68),'SER1'!$A$6:$M$133,13,FALSE),0)</f>
        <v>0</v>
      </c>
      <c r="P68" s="103">
        <f>_xlfn.IFNA(VLOOKUP(CONCATENATE($P$5,$B68,$C68),'DAR1'!$A$6:$M$500,13,FALSE),0)</f>
        <v>0</v>
      </c>
      <c r="Q68" s="103">
        <f>_xlfn.IFNA(VLOOKUP(CONCATENATE($Q$5,$B68,$C68),'SER2'!$A$6:$M$167,13,FALSE),0)</f>
        <v>0</v>
      </c>
      <c r="R68" s="103"/>
      <c r="S68" s="103"/>
      <c r="T68" s="103">
        <f>_xlfn.IFNA(VLOOKUP(CONCATENATE($T$5,$B68,$C68),'BUS2'!$A$6:$M$135,13,FALSE),0)</f>
        <v>0</v>
      </c>
      <c r="U68" s="103">
        <f>_xlfn.IFNA(VLOOKUP(CONCATENATE($U$5,$B68,$C68),'ESP2'!$A$6:$M$192,13,FALSE),0)</f>
        <v>0</v>
      </c>
      <c r="V68" s="103">
        <f>_xlfn.IFNA(VLOOKUP(CONCATENATE($V$5,$B68,$C68),CAPE!$A$6:$M$133,13,FALSE),0)</f>
        <v>0</v>
      </c>
      <c r="W68" s="103">
        <f>_xlfn.IFNA(VLOOKUP(CONCATENATE($W$5,$B68,$C68),'OG1'!$A$6:$M$133,13,FALSE),0)</f>
        <v>0</v>
      </c>
      <c r="X68" s="103">
        <f>_xlfn.IFNA(VLOOKUP(CONCATENATE($X$5,$B68,$C68),'DRY1'!$A$8:$M$500,13,FALSE),0)</f>
        <v>0</v>
      </c>
      <c r="Y68" s="103">
        <f>_xlfn.IFNA(VLOOKUP(CONCATENATE($Y$5,$B68,$C68),'BAL3'!$A$6:$M$135,13,FALSE),0)</f>
        <v>0</v>
      </c>
      <c r="Z68" s="330"/>
      <c r="AA68" s="330">
        <f>_xlfn.IFNA(VLOOKUP(CONCATENATE($AA$5,$B68,$C68),'OG2'!$A$6:$M$132,13,FALSE),0)</f>
        <v>0</v>
      </c>
      <c r="AB68" s="103">
        <f>_xlfn.IFNA(VLOOKUP(CONCATENATE($AB$5,$B68,$C68),'SER3'!$A$6:$M$133,13,FALSE),0)</f>
        <v>0</v>
      </c>
      <c r="AC68" s="103"/>
      <c r="AD68" s="103">
        <f>_xlfn.IFNA(VLOOKUP(CONCATENATE($AD$5,$B68,$C68),'LOG1'!$A$6:$M$133,13,FALSE),0)</f>
        <v>0</v>
      </c>
      <c r="AE68" s="103">
        <f>_xlfn.IFNA(VLOOKUP(CONCATENATE($AE$5,$B68,$C68),'DRY2'!$A$6:$M$300,13,FALSE),0)</f>
        <v>0</v>
      </c>
      <c r="AF68" s="103"/>
      <c r="AG68" s="103">
        <f>_xlfn.IFNA(VLOOKUP(CONCATENATE($AG$5,$B68,$C68),'ESP3'!$A$6:$M$500,13,FALSE),0)</f>
        <v>0</v>
      </c>
      <c r="AH68" s="103">
        <v>0</v>
      </c>
      <c r="AI68" s="103"/>
      <c r="AJ68" s="103">
        <f>_xlfn.IFNA(VLOOKUP(CONCATENATE($AJ$5,$B68,$C68),SCSAT!$A$6:$M$53,13,FALSE),0)</f>
        <v>0</v>
      </c>
      <c r="AK68" s="103">
        <f>_xlfn.IFNA(VLOOKUP(CONCATENATE($AK$5,$B68,$C68),SCSUN!$A$6:$M$53,13,FALSE),0)</f>
        <v>0</v>
      </c>
      <c r="AL68" s="103">
        <f>_xlfn.IFNA(VLOOKUP(CONCATENATE($AL$5,$B68,$C68),'MUR2'!$A$6:$M$500,13,FALSE),0)</f>
        <v>0</v>
      </c>
      <c r="AM68" s="103">
        <f>_xlfn.IFNA(VLOOKUP(CONCATENATE($AM$5,$B68,$C68),FEST!$A$6:$M$300,13,FALSE),0)</f>
        <v>0</v>
      </c>
      <c r="AN68" s="103">
        <f>_xlfn.IFNA(VLOOKUP(CONCATENATE($AN$5,$B68,$C68),FEST!$A$6:$M$300,13,FALSE),0)</f>
        <v>0</v>
      </c>
      <c r="AO68" s="103">
        <f>_xlfn.IFNA(VLOOKUP(CONCATENATE($AO$5,$B68,$C68),'DAR2'!$A$6:$M$60,13,FALSE),0)</f>
        <v>0</v>
      </c>
      <c r="AP68" s="103"/>
      <c r="AQ68" s="103">
        <f>_xlfn.IFNA(VLOOKUP(CONCATENATE($AQ$5,$B68,$C68),'CAP2'!$A$6:$M$135,13,FALSE),0)</f>
        <v>0</v>
      </c>
      <c r="AR68" s="556"/>
      <c r="AS68" s="556"/>
      <c r="AT68" s="556"/>
      <c r="AU68" s="103"/>
      <c r="AV68" s="103"/>
      <c r="AW68" s="103"/>
      <c r="AX68" s="486"/>
    </row>
    <row r="69" spans="1:50" x14ac:dyDescent="0.25">
      <c r="A69" s="813"/>
      <c r="B69" s="97"/>
      <c r="C69" s="104"/>
      <c r="D69" s="98"/>
      <c r="E69" s="98"/>
      <c r="F69" s="105"/>
      <c r="G69" s="101"/>
      <c r="H69" s="99"/>
      <c r="I69" s="100"/>
      <c r="J69" s="101"/>
      <c r="K69" s="102">
        <f>_xlfn.IFNA(VLOOKUP(CONCATENATE($K$5,$B69,$C69),'ESP1'!$A$6:$M$500,13,FALSE),0)</f>
        <v>0</v>
      </c>
      <c r="L69" s="102"/>
      <c r="M69" s="102"/>
      <c r="N69" s="103">
        <f>_xlfn.IFNA(VLOOKUP(CONCATENATE($N$5,$B69,$C69),'MUR1'!$A$6:$M$133,13,FALSE),0)</f>
        <v>0</v>
      </c>
      <c r="O69" s="103">
        <f>_xlfn.IFNA(VLOOKUP(CONCATENATE($O$5,$B69,$C69),'SER1'!$A$6:$M$133,13,FALSE),0)</f>
        <v>0</v>
      </c>
      <c r="P69" s="103">
        <f>_xlfn.IFNA(VLOOKUP(CONCATENATE($P$5,$B69,$C69),'DAR1'!$A$6:$M$500,13,FALSE),0)</f>
        <v>0</v>
      </c>
      <c r="Q69" s="103">
        <f>_xlfn.IFNA(VLOOKUP(CONCATENATE($Q$5,$B69,$C69),'SER2'!$A$6:$M$167,13,FALSE),0)</f>
        <v>0</v>
      </c>
      <c r="R69" s="103"/>
      <c r="S69" s="103"/>
      <c r="T69" s="103">
        <f>_xlfn.IFNA(VLOOKUP(CONCATENATE($T$5,$B69,$C69),'BUS2'!$A$6:$M$135,13,FALSE),0)</f>
        <v>0</v>
      </c>
      <c r="U69" s="103">
        <f>_xlfn.IFNA(VLOOKUP(CONCATENATE($U$5,$B69,$C69),'ESP2'!$A$6:$M$192,13,FALSE),0)</f>
        <v>0</v>
      </c>
      <c r="V69" s="103">
        <f>_xlfn.IFNA(VLOOKUP(CONCATENATE($V$5,$B69,$C69),CAPE!$A$6:$M$133,13,FALSE),0)</f>
        <v>0</v>
      </c>
      <c r="W69" s="103">
        <f>_xlfn.IFNA(VLOOKUP(CONCATENATE($W$5,$B69,$C69),'OG1'!$A$6:$M$133,13,FALSE),0)</f>
        <v>0</v>
      </c>
      <c r="X69" s="103">
        <f>_xlfn.IFNA(VLOOKUP(CONCATENATE($X$5,$B69,$C69),'DRY1'!$A$8:$M$500,13,FALSE),0)</f>
        <v>0</v>
      </c>
      <c r="Y69" s="103">
        <f>_xlfn.IFNA(VLOOKUP(CONCATENATE($Y$5,$B69,$C69),'BAL3'!$A$6:$M$135,13,FALSE),0)</f>
        <v>0</v>
      </c>
      <c r="Z69" s="330"/>
      <c r="AA69" s="330">
        <f>_xlfn.IFNA(VLOOKUP(CONCATENATE($AA$5,$B69,$C69),'OG2'!$A$6:$M$132,13,FALSE),0)</f>
        <v>0</v>
      </c>
      <c r="AB69" s="103">
        <f>_xlfn.IFNA(VLOOKUP(CONCATENATE($AB$5,$B69,$C69),'SER3'!$A$6:$M$133,13,FALSE),0)</f>
        <v>0</v>
      </c>
      <c r="AC69" s="103"/>
      <c r="AD69" s="103">
        <f>_xlfn.IFNA(VLOOKUP(CONCATENATE($AD$5,$B69,$C69),'LOG1'!$A$6:$M$133,13,FALSE),0)</f>
        <v>0</v>
      </c>
      <c r="AE69" s="103">
        <f>_xlfn.IFNA(VLOOKUP(CONCATENATE($AE$5,$B69,$C69),'DRY2'!$A$6:$M$300,13,FALSE),0)</f>
        <v>0</v>
      </c>
      <c r="AF69" s="103"/>
      <c r="AG69" s="103">
        <f>_xlfn.IFNA(VLOOKUP(CONCATENATE($AG$5,$B69,$C69),'ESP3'!$A$6:$M$500,13,FALSE),0)</f>
        <v>0</v>
      </c>
      <c r="AH69" s="103">
        <v>0</v>
      </c>
      <c r="AI69" s="103"/>
      <c r="AJ69" s="103">
        <f>_xlfn.IFNA(VLOOKUP(CONCATENATE($AJ$5,$B69,$C69),SCSAT!$A$6:$M$53,13,FALSE),0)</f>
        <v>0</v>
      </c>
      <c r="AK69" s="103">
        <f>_xlfn.IFNA(VLOOKUP(CONCATENATE($AK$5,$B69,$C69),SCSUN!$A$6:$M$53,13,FALSE),0)</f>
        <v>0</v>
      </c>
      <c r="AL69" s="103">
        <f>_xlfn.IFNA(VLOOKUP(CONCATENATE($AL$5,$B69,$C69),'MUR2'!$A$6:$M$500,13,FALSE),0)</f>
        <v>0</v>
      </c>
      <c r="AM69" s="103">
        <f>_xlfn.IFNA(VLOOKUP(CONCATENATE($AM$5,$B69,$C69),FEST!$A$6:$M$300,13,FALSE),0)</f>
        <v>0</v>
      </c>
      <c r="AN69" s="103">
        <f>_xlfn.IFNA(VLOOKUP(CONCATENATE($AN$5,$B69,$C69),FEST!$A$6:$M$300,13,FALSE),0)</f>
        <v>0</v>
      </c>
      <c r="AO69" s="103">
        <f>_xlfn.IFNA(VLOOKUP(CONCATENATE($AO$5,$B69,$C69),'DAR2'!$A$6:$M$60,13,FALSE),0)</f>
        <v>0</v>
      </c>
      <c r="AP69" s="103"/>
      <c r="AQ69" s="103">
        <f>_xlfn.IFNA(VLOOKUP(CONCATENATE($AQ$5,$B69,$C69),'CAP2'!$A$6:$M$135,13,FALSE),0)</f>
        <v>0</v>
      </c>
      <c r="AR69" s="556"/>
      <c r="AS69" s="556"/>
      <c r="AT69" s="556"/>
      <c r="AU69" s="103"/>
      <c r="AV69" s="103"/>
      <c r="AW69" s="103"/>
      <c r="AX69" s="486"/>
    </row>
    <row r="70" spans="1:50" x14ac:dyDescent="0.25">
      <c r="A70" s="813"/>
      <c r="B70" s="97"/>
      <c r="C70" s="104"/>
      <c r="D70" s="104"/>
      <c r="E70" s="104"/>
      <c r="F70" s="105"/>
      <c r="G70" s="101"/>
      <c r="H70" s="99"/>
      <c r="I70" s="100"/>
      <c r="J70" s="101"/>
      <c r="K70" s="102">
        <f>_xlfn.IFNA(VLOOKUP(CONCATENATE($K$5,$B70,$C70),'ESP1'!$A$6:$M$500,13,FALSE),0)</f>
        <v>0</v>
      </c>
      <c r="L70" s="102"/>
      <c r="M70" s="102"/>
      <c r="N70" s="103">
        <f>_xlfn.IFNA(VLOOKUP(CONCATENATE($N$5,$B70,$C70),'MUR1'!$A$6:$M$133,13,FALSE),0)</f>
        <v>0</v>
      </c>
      <c r="O70" s="103">
        <f>_xlfn.IFNA(VLOOKUP(CONCATENATE($O$5,$B70,$C70),'SER1'!$A$6:$M$133,13,FALSE),0)</f>
        <v>0</v>
      </c>
      <c r="P70" s="103">
        <f>_xlfn.IFNA(VLOOKUP(CONCATENATE($P$5,$B70,$C70),'DAR1'!$A$6:$M$500,13,FALSE),0)</f>
        <v>0</v>
      </c>
      <c r="Q70" s="103">
        <f>_xlfn.IFNA(VLOOKUP(CONCATENATE($Q$5,$B70,$C70),'SER2'!$A$6:$M$167,13,FALSE),0)</f>
        <v>0</v>
      </c>
      <c r="R70" s="103"/>
      <c r="S70" s="103"/>
      <c r="T70" s="103">
        <f>_xlfn.IFNA(VLOOKUP(CONCATENATE($T$5,$B70,$C70),'BUS2'!$A$6:$M$135,13,FALSE),0)</f>
        <v>0</v>
      </c>
      <c r="U70" s="103">
        <f>_xlfn.IFNA(VLOOKUP(CONCATENATE($U$5,$B70,$C70),'ESP2'!$A$6:$M$192,13,FALSE),0)</f>
        <v>0</v>
      </c>
      <c r="V70" s="103">
        <f>_xlfn.IFNA(VLOOKUP(CONCATENATE($V$5,$B70,$C70),CAPE!$A$6:$M$133,13,FALSE),0)</f>
        <v>0</v>
      </c>
      <c r="W70" s="103">
        <f>_xlfn.IFNA(VLOOKUP(CONCATENATE($W$5,$B70,$C70),'OG1'!$A$6:$M$133,13,FALSE),0)</f>
        <v>0</v>
      </c>
      <c r="X70" s="103">
        <f>_xlfn.IFNA(VLOOKUP(CONCATENATE($X$5,$B70,$C70),'DRY1'!$A$8:$M$500,13,FALSE),0)</f>
        <v>0</v>
      </c>
      <c r="Y70" s="103">
        <f>_xlfn.IFNA(VLOOKUP(CONCATENATE($Y$5,$B70,$C70),'BAL3'!$A$6:$M$135,13,FALSE),0)</f>
        <v>0</v>
      </c>
      <c r="Z70" s="330"/>
      <c r="AA70" s="330">
        <f>_xlfn.IFNA(VLOOKUP(CONCATENATE($AA$5,$B70,$C70),'OG2'!$A$6:$M$132,13,FALSE),0)</f>
        <v>0</v>
      </c>
      <c r="AB70" s="103">
        <f>_xlfn.IFNA(VLOOKUP(CONCATENATE($AB$5,$B70,$C70),'SER3'!$A$6:$M$133,13,FALSE),0)</f>
        <v>0</v>
      </c>
      <c r="AC70" s="103"/>
      <c r="AD70" s="103">
        <f>_xlfn.IFNA(VLOOKUP(CONCATENATE($AD$5,$B70,$C70),'LOG1'!$A$6:$M$133,13,FALSE),0)</f>
        <v>0</v>
      </c>
      <c r="AE70" s="103">
        <f>_xlfn.IFNA(VLOOKUP(CONCATENATE($AE$5,$B70,$C70),'DRY2'!$A$6:$M$300,13,FALSE),0)</f>
        <v>0</v>
      </c>
      <c r="AF70" s="103"/>
      <c r="AG70" s="103">
        <f>_xlfn.IFNA(VLOOKUP(CONCATENATE($AG$5,$B70,$C70),'ESP3'!$A$6:$M$500,13,FALSE),0)</f>
        <v>0</v>
      </c>
      <c r="AH70" s="103">
        <v>0</v>
      </c>
      <c r="AI70" s="103"/>
      <c r="AJ70" s="103">
        <f>_xlfn.IFNA(VLOOKUP(CONCATENATE($AJ$5,$B70,$C70),SCSAT!$A$6:$M$53,13,FALSE),0)</f>
        <v>0</v>
      </c>
      <c r="AK70" s="103">
        <f>_xlfn.IFNA(VLOOKUP(CONCATENATE($AK$5,$B70,$C70),SCSUN!$A$6:$M$53,13,FALSE),0)</f>
        <v>0</v>
      </c>
      <c r="AL70" s="103">
        <f>_xlfn.IFNA(VLOOKUP(CONCATENATE($AL$5,$B70,$C70),'MUR2'!$A$6:$M$500,13,FALSE),0)</f>
        <v>0</v>
      </c>
      <c r="AM70" s="103">
        <f>_xlfn.IFNA(VLOOKUP(CONCATENATE($AM$5,$B70,$C70),FEST!$A$6:$M$300,13,FALSE),0)</f>
        <v>0</v>
      </c>
      <c r="AN70" s="103">
        <f>_xlfn.IFNA(VLOOKUP(CONCATENATE($AN$5,$B70,$C70),FEST!$A$6:$M$300,13,FALSE),0)</f>
        <v>0</v>
      </c>
      <c r="AO70" s="103">
        <f>_xlfn.IFNA(VLOOKUP(CONCATENATE($AO$5,$B70,$C70),'DAR2'!$A$6:$M$60,13,FALSE),0)</f>
        <v>0</v>
      </c>
      <c r="AP70" s="103"/>
      <c r="AQ70" s="103">
        <f>_xlfn.IFNA(VLOOKUP(CONCATENATE($AQ$5,$B70,$C70),'CAP2'!$A$6:$M$135,13,FALSE),0)</f>
        <v>0</v>
      </c>
      <c r="AR70" s="556"/>
      <c r="AS70" s="556"/>
      <c r="AT70" s="556"/>
      <c r="AU70" s="103"/>
      <c r="AV70" s="103"/>
      <c r="AW70" s="103"/>
      <c r="AX70" s="486"/>
    </row>
    <row r="71" spans="1:50" x14ac:dyDescent="0.25">
      <c r="A71" s="813"/>
      <c r="B71" s="97"/>
      <c r="C71" s="104"/>
      <c r="D71" s="104"/>
      <c r="E71" s="104"/>
      <c r="F71" s="105"/>
      <c r="G71" s="101"/>
      <c r="H71" s="99"/>
      <c r="I71" s="100"/>
      <c r="J71" s="101"/>
      <c r="K71" s="102">
        <f>_xlfn.IFNA(VLOOKUP(CONCATENATE($K$5,$B71,$C71),'ESP1'!$A$6:$M$500,13,FALSE),0)</f>
        <v>0</v>
      </c>
      <c r="L71" s="102"/>
      <c r="M71" s="102"/>
      <c r="N71" s="103">
        <f>_xlfn.IFNA(VLOOKUP(CONCATENATE($N$5,$B71,$C71),'MUR1'!$A$6:$M$133,13,FALSE),0)</f>
        <v>0</v>
      </c>
      <c r="O71" s="103">
        <f>_xlfn.IFNA(VLOOKUP(CONCATENATE($O$5,$B71,$C71),'SER1'!$A$6:$M$133,13,FALSE),0)</f>
        <v>0</v>
      </c>
      <c r="P71" s="103">
        <f>_xlfn.IFNA(VLOOKUP(CONCATENATE($P$5,$B71,$C71),'DAR1'!$A$6:$M$500,13,FALSE),0)</f>
        <v>0</v>
      </c>
      <c r="Q71" s="103">
        <f>_xlfn.IFNA(VLOOKUP(CONCATENATE($Q$5,$B71,$C71),'SER2'!$A$6:$M$167,13,FALSE),0)</f>
        <v>0</v>
      </c>
      <c r="R71" s="103"/>
      <c r="S71" s="103"/>
      <c r="T71" s="103">
        <f>_xlfn.IFNA(VLOOKUP(CONCATENATE($T$5,$B71,$C71),'BUS2'!$A$6:$M$135,13,FALSE),0)</f>
        <v>0</v>
      </c>
      <c r="U71" s="103">
        <f>_xlfn.IFNA(VLOOKUP(CONCATENATE($U$5,$B71,$C71),'ESP2'!$A$6:$M$192,13,FALSE),0)</f>
        <v>0</v>
      </c>
      <c r="V71" s="103">
        <f>_xlfn.IFNA(VLOOKUP(CONCATENATE($V$5,$B71,$C71),CAPE!$A$6:$M$133,13,FALSE),0)</f>
        <v>0</v>
      </c>
      <c r="W71" s="103">
        <f>_xlfn.IFNA(VLOOKUP(CONCATENATE($W$5,$B71,$C71),'OG1'!$A$6:$M$133,13,FALSE),0)</f>
        <v>0</v>
      </c>
      <c r="X71" s="103">
        <f>_xlfn.IFNA(VLOOKUP(CONCATENATE($X$5,$B71,$C71),'DRY1'!$A$8:$M$500,13,FALSE),0)</f>
        <v>0</v>
      </c>
      <c r="Y71" s="103">
        <f>_xlfn.IFNA(VLOOKUP(CONCATENATE($Y$5,$B71,$C71),'BAL3'!$A$6:$M$135,13,FALSE),0)</f>
        <v>0</v>
      </c>
      <c r="Z71" s="330"/>
      <c r="AA71" s="330">
        <f>_xlfn.IFNA(VLOOKUP(CONCATENATE($AA$5,$B71,$C71),'OG2'!$A$6:$M$132,13,FALSE),0)</f>
        <v>0</v>
      </c>
      <c r="AB71" s="103">
        <f>_xlfn.IFNA(VLOOKUP(CONCATENATE($AB$5,$B71,$C71),'SER3'!$A$6:$M$133,13,FALSE),0)</f>
        <v>0</v>
      </c>
      <c r="AC71" s="103"/>
      <c r="AD71" s="103">
        <f>_xlfn.IFNA(VLOOKUP(CONCATENATE($AD$5,$B71,$C71),'LOG1'!$A$6:$M$133,13,FALSE),0)</f>
        <v>0</v>
      </c>
      <c r="AE71" s="103">
        <f>_xlfn.IFNA(VLOOKUP(CONCATENATE($AE$5,$B71,$C71),'DRY2'!$A$6:$M$300,13,FALSE),0)</f>
        <v>0</v>
      </c>
      <c r="AF71" s="103"/>
      <c r="AG71" s="103">
        <f>_xlfn.IFNA(VLOOKUP(CONCATENATE($AG$5,$B71,$C71),'ESP3'!$A$6:$M$500,13,FALSE),0)</f>
        <v>0</v>
      </c>
      <c r="AH71" s="103">
        <v>0</v>
      </c>
      <c r="AI71" s="103"/>
      <c r="AJ71" s="103">
        <f>_xlfn.IFNA(VLOOKUP(CONCATENATE($AJ$5,$B71,$C71),SCSAT!$A$6:$M$53,13,FALSE),0)</f>
        <v>0</v>
      </c>
      <c r="AK71" s="103">
        <f>_xlfn.IFNA(VLOOKUP(CONCATENATE($AK$5,$B71,$C71),SCSUN!$A$6:$M$53,13,FALSE),0)</f>
        <v>0</v>
      </c>
      <c r="AL71" s="103">
        <f>_xlfn.IFNA(VLOOKUP(CONCATENATE($AL$5,$B71,$C71),'MUR2'!$A$6:$M$500,13,FALSE),0)</f>
        <v>0</v>
      </c>
      <c r="AM71" s="103">
        <f>_xlfn.IFNA(VLOOKUP(CONCATENATE($AM$5,$B71,$C71),FEST!$A$6:$M$300,13,FALSE),0)</f>
        <v>0</v>
      </c>
      <c r="AN71" s="103">
        <f>_xlfn.IFNA(VLOOKUP(CONCATENATE($AN$5,$B71,$C71),FEST!$A$6:$M$300,13,FALSE),0)</f>
        <v>0</v>
      </c>
      <c r="AO71" s="103">
        <f>_xlfn.IFNA(VLOOKUP(CONCATENATE($AO$5,$B71,$C71),'DAR2'!$A$6:$M$60,13,FALSE),0)</f>
        <v>0</v>
      </c>
      <c r="AP71" s="103"/>
      <c r="AQ71" s="103">
        <f>_xlfn.IFNA(VLOOKUP(CONCATENATE($AQ$5,$B71,$C71),'CAP2'!$A$6:$M$135,13,FALSE),0)</f>
        <v>0</v>
      </c>
      <c r="AR71" s="556"/>
      <c r="AS71" s="556"/>
      <c r="AT71" s="556"/>
      <c r="AU71" s="103"/>
      <c r="AV71" s="103"/>
      <c r="AW71" s="103"/>
      <c r="AX71" s="486"/>
    </row>
    <row r="72" spans="1:50" x14ac:dyDescent="0.25">
      <c r="A72" s="813"/>
      <c r="B72" s="97"/>
      <c r="C72" s="104"/>
      <c r="D72" s="98"/>
      <c r="E72" s="98"/>
      <c r="F72" s="105"/>
      <c r="G72" s="101"/>
      <c r="H72" s="99"/>
      <c r="I72" s="100"/>
      <c r="J72" s="101"/>
      <c r="K72" s="102">
        <f>_xlfn.IFNA(VLOOKUP(CONCATENATE($K$5,$B72,$C72),'ESP1'!$A$6:$M$500,13,FALSE),0)</f>
        <v>0</v>
      </c>
      <c r="L72" s="102"/>
      <c r="M72" s="102"/>
      <c r="N72" s="103">
        <f>_xlfn.IFNA(VLOOKUP(CONCATENATE($N$5,$B72,$C72),'MUR1'!$A$6:$M$133,13,FALSE),0)</f>
        <v>0</v>
      </c>
      <c r="O72" s="103">
        <f>_xlfn.IFNA(VLOOKUP(CONCATENATE($O$5,$B72,$C72),'SER1'!$A$6:$M$133,13,FALSE),0)</f>
        <v>0</v>
      </c>
      <c r="P72" s="103">
        <f>_xlfn.IFNA(VLOOKUP(CONCATENATE($P$5,$B72,$C72),'DAR1'!$A$6:$M$500,13,FALSE),0)</f>
        <v>0</v>
      </c>
      <c r="Q72" s="103">
        <f>_xlfn.IFNA(VLOOKUP(CONCATENATE($Q$5,$B72,$C72),'SER2'!$A$6:$M$167,13,FALSE),0)</f>
        <v>0</v>
      </c>
      <c r="R72" s="103"/>
      <c r="S72" s="103"/>
      <c r="T72" s="103">
        <f>_xlfn.IFNA(VLOOKUP(CONCATENATE($T$5,$B72,$C72),'BUS2'!$A$6:$M$135,13,FALSE),0)</f>
        <v>0</v>
      </c>
      <c r="U72" s="103">
        <f>_xlfn.IFNA(VLOOKUP(CONCATENATE($U$5,$B72,$C72),'ESP2'!$A$6:$M$192,13,FALSE),0)</f>
        <v>0</v>
      </c>
      <c r="V72" s="103">
        <f>_xlfn.IFNA(VLOOKUP(CONCATENATE($V$5,$B72,$C72),CAPE!$A$6:$M$133,13,FALSE),0)</f>
        <v>0</v>
      </c>
      <c r="W72" s="103">
        <f>_xlfn.IFNA(VLOOKUP(CONCATENATE($W$5,$B72,$C72),'OG1'!$A$6:$M$133,13,FALSE),0)</f>
        <v>0</v>
      </c>
      <c r="X72" s="103">
        <f>_xlfn.IFNA(VLOOKUP(CONCATENATE($X$5,$B72,$C72),'DRY1'!$A$8:$M$500,13,FALSE),0)</f>
        <v>0</v>
      </c>
      <c r="Y72" s="103">
        <f>_xlfn.IFNA(VLOOKUP(CONCATENATE($Y$5,$B72,$C72),'BAL3'!$A$6:$M$135,13,FALSE),0)</f>
        <v>0</v>
      </c>
      <c r="Z72" s="330"/>
      <c r="AA72" s="330">
        <f>_xlfn.IFNA(VLOOKUP(CONCATENATE($AA$5,$B72,$C72),'OG2'!$A$6:$M$132,13,FALSE),0)</f>
        <v>0</v>
      </c>
      <c r="AB72" s="103">
        <f>_xlfn.IFNA(VLOOKUP(CONCATENATE($AB$5,$B72,$C72),'SER3'!$A$6:$M$133,13,FALSE),0)</f>
        <v>0</v>
      </c>
      <c r="AC72" s="103"/>
      <c r="AD72" s="103">
        <f>_xlfn.IFNA(VLOOKUP(CONCATENATE($AD$5,$B72,$C72),'LOG1'!$A$6:$M$133,13,FALSE),0)</f>
        <v>0</v>
      </c>
      <c r="AE72" s="103">
        <f>_xlfn.IFNA(VLOOKUP(CONCATENATE($AE$5,$B72,$C72),'DRY2'!$A$6:$M$300,13,FALSE),0)</f>
        <v>0</v>
      </c>
      <c r="AF72" s="103"/>
      <c r="AG72" s="103">
        <f>_xlfn.IFNA(VLOOKUP(CONCATENATE($AG$5,$B72,$C72),'ESP3'!$A$6:$M$500,13,FALSE),0)</f>
        <v>0</v>
      </c>
      <c r="AH72" s="103">
        <v>0</v>
      </c>
      <c r="AI72" s="103"/>
      <c r="AJ72" s="103">
        <f>_xlfn.IFNA(VLOOKUP(CONCATENATE($AJ$5,$B72,$C72),SCSAT!$A$6:$M$53,13,FALSE),0)</f>
        <v>0</v>
      </c>
      <c r="AK72" s="103">
        <f>_xlfn.IFNA(VLOOKUP(CONCATENATE($AK$5,$B72,$C72),SCSUN!$A$6:$M$53,13,FALSE),0)</f>
        <v>0</v>
      </c>
      <c r="AL72" s="103">
        <f>_xlfn.IFNA(VLOOKUP(CONCATENATE($AL$5,$B72,$C72),'MUR2'!$A$6:$M$500,13,FALSE),0)</f>
        <v>0</v>
      </c>
      <c r="AM72" s="103">
        <f>_xlfn.IFNA(VLOOKUP(CONCATENATE($AM$5,$B72,$C72),FEST!$A$6:$M$300,13,FALSE),0)</f>
        <v>0</v>
      </c>
      <c r="AN72" s="103">
        <f>_xlfn.IFNA(VLOOKUP(CONCATENATE($AN$5,$B72,$C72),FEST!$A$6:$M$300,13,FALSE),0)</f>
        <v>0</v>
      </c>
      <c r="AO72" s="103">
        <f>_xlfn.IFNA(VLOOKUP(CONCATENATE($AO$5,$B72,$C72),'DAR2'!$A$6:$M$60,13,FALSE),0)</f>
        <v>0</v>
      </c>
      <c r="AP72" s="103"/>
      <c r="AQ72" s="103">
        <f>_xlfn.IFNA(VLOOKUP(CONCATENATE($AQ$5,$B72,$C72),'CAP2'!$A$6:$M$135,13,FALSE),0)</f>
        <v>0</v>
      </c>
      <c r="AR72" s="556"/>
      <c r="AS72" s="556"/>
      <c r="AT72" s="556"/>
      <c r="AU72" s="103"/>
      <c r="AV72" s="103"/>
      <c r="AW72" s="103"/>
      <c r="AX72" s="486"/>
    </row>
    <row r="73" spans="1:50" x14ac:dyDescent="0.25">
      <c r="A73" s="813"/>
      <c r="B73" s="97"/>
      <c r="C73" s="104"/>
      <c r="D73" s="104"/>
      <c r="E73" s="104"/>
      <c r="F73" s="105"/>
      <c r="G73" s="101"/>
      <c r="H73" s="99"/>
      <c r="I73" s="100"/>
      <c r="J73" s="101"/>
      <c r="K73" s="102">
        <f>_xlfn.IFNA(VLOOKUP(CONCATENATE($K$5,$B73,$C73),'ESP1'!$A$6:$M$500,13,FALSE),0)</f>
        <v>0</v>
      </c>
      <c r="L73" s="102"/>
      <c r="M73" s="102"/>
      <c r="N73" s="103">
        <f>_xlfn.IFNA(VLOOKUP(CONCATENATE($N$5,$B73,$C73),'MUR1'!$A$6:$M$133,13,FALSE),0)</f>
        <v>0</v>
      </c>
      <c r="O73" s="103">
        <f>_xlfn.IFNA(VLOOKUP(CONCATENATE($O$5,$B73,$C73),'SER1'!$A$6:$M$133,13,FALSE),0)</f>
        <v>0</v>
      </c>
      <c r="P73" s="103">
        <f>_xlfn.IFNA(VLOOKUP(CONCATENATE($P$5,$B73,$C73),'DAR1'!$A$6:$M$500,13,FALSE),0)</f>
        <v>0</v>
      </c>
      <c r="Q73" s="103">
        <f>_xlfn.IFNA(VLOOKUP(CONCATENATE($Q$5,$B73,$C73),'SER2'!$A$6:$M$167,13,FALSE),0)</f>
        <v>0</v>
      </c>
      <c r="R73" s="103"/>
      <c r="S73" s="103"/>
      <c r="T73" s="103">
        <f>_xlfn.IFNA(VLOOKUP(CONCATENATE($T$5,$B73,$C73),'BUS2'!$A$6:$M$135,13,FALSE),0)</f>
        <v>0</v>
      </c>
      <c r="U73" s="103">
        <f>_xlfn.IFNA(VLOOKUP(CONCATENATE($U$5,$B73,$C73),'ESP2'!$A$6:$M$192,13,FALSE),0)</f>
        <v>0</v>
      </c>
      <c r="V73" s="103">
        <f>_xlfn.IFNA(VLOOKUP(CONCATENATE($V$5,$B73,$C73),CAPE!$A$6:$M$133,13,FALSE),0)</f>
        <v>0</v>
      </c>
      <c r="W73" s="103">
        <f>_xlfn.IFNA(VLOOKUP(CONCATENATE($W$5,$B73,$C73),'OG1'!$A$6:$M$133,13,FALSE),0)</f>
        <v>0</v>
      </c>
      <c r="X73" s="103">
        <f>_xlfn.IFNA(VLOOKUP(CONCATENATE($X$5,$B73,$C73),'DRY1'!$A$8:$M$500,13,FALSE),0)</f>
        <v>0</v>
      </c>
      <c r="Y73" s="103">
        <f>_xlfn.IFNA(VLOOKUP(CONCATENATE($Y$5,$B73,$C73),'BAL3'!$A$6:$M$135,13,FALSE),0)</f>
        <v>0</v>
      </c>
      <c r="Z73" s="330"/>
      <c r="AA73" s="330">
        <f>_xlfn.IFNA(VLOOKUP(CONCATENATE($AA$5,$B73,$C73),'OG2'!$A$6:$M$132,13,FALSE),0)</f>
        <v>0</v>
      </c>
      <c r="AB73" s="103">
        <f>_xlfn.IFNA(VLOOKUP(CONCATENATE($AB$5,$B73,$C73),'SER3'!$A$6:$M$133,13,FALSE),0)</f>
        <v>0</v>
      </c>
      <c r="AC73" s="103"/>
      <c r="AD73" s="103">
        <f>_xlfn.IFNA(VLOOKUP(CONCATENATE($AD$5,$B73,$C73),'LOG1'!$A$6:$M$133,13,FALSE),0)</f>
        <v>0</v>
      </c>
      <c r="AE73" s="103">
        <f>_xlfn.IFNA(VLOOKUP(CONCATENATE($AE$5,$B73,$C73),'DRY2'!$A$6:$M$300,13,FALSE),0)</f>
        <v>0</v>
      </c>
      <c r="AF73" s="103"/>
      <c r="AG73" s="103">
        <f>_xlfn.IFNA(VLOOKUP(CONCATENATE($AG$5,$B73,$C73),'ESP3'!$A$6:$M$500,13,FALSE),0)</f>
        <v>0</v>
      </c>
      <c r="AH73" s="103">
        <v>0</v>
      </c>
      <c r="AI73" s="103"/>
      <c r="AJ73" s="103">
        <f>_xlfn.IFNA(VLOOKUP(CONCATENATE($AJ$5,$B73,$C73),SCSAT!$A$6:$M$53,13,FALSE),0)</f>
        <v>0</v>
      </c>
      <c r="AK73" s="103">
        <f>_xlfn.IFNA(VLOOKUP(CONCATENATE($AK$5,$B73,$C73),SCSUN!$A$6:$M$53,13,FALSE),0)</f>
        <v>0</v>
      </c>
      <c r="AL73" s="103">
        <f>_xlfn.IFNA(VLOOKUP(CONCATENATE($AL$5,$B73,$C73),'MUR2'!$A$6:$M$500,13,FALSE),0)</f>
        <v>0</v>
      </c>
      <c r="AM73" s="103">
        <f>_xlfn.IFNA(VLOOKUP(CONCATENATE($AM$5,$B73,$C73),FEST!$A$6:$M$300,13,FALSE),0)</f>
        <v>0</v>
      </c>
      <c r="AN73" s="103">
        <f>_xlfn.IFNA(VLOOKUP(CONCATENATE($AN$5,$B73,$C73),FEST!$A$6:$M$300,13,FALSE),0)</f>
        <v>0</v>
      </c>
      <c r="AO73" s="103">
        <f>_xlfn.IFNA(VLOOKUP(CONCATENATE($AO$5,$B73,$C73),'DAR2'!$A$6:$M$60,13,FALSE),0)</f>
        <v>0</v>
      </c>
      <c r="AP73" s="103"/>
      <c r="AQ73" s="103">
        <f>_xlfn.IFNA(VLOOKUP(CONCATENATE($AQ$5,$B73,$C73),'CAP2'!$A$6:$M$135,13,FALSE),0)</f>
        <v>0</v>
      </c>
      <c r="AR73" s="556"/>
      <c r="AS73" s="556"/>
      <c r="AT73" s="556"/>
      <c r="AU73" s="103"/>
      <c r="AV73" s="103"/>
      <c r="AW73" s="103"/>
      <c r="AX73" s="486"/>
    </row>
    <row r="74" spans="1:50" x14ac:dyDescent="0.25">
      <c r="A74" s="813"/>
      <c r="B74" s="97"/>
      <c r="C74" s="104"/>
      <c r="D74" s="98"/>
      <c r="E74" s="98"/>
      <c r="F74" s="105"/>
      <c r="G74" s="101"/>
      <c r="H74" s="99"/>
      <c r="I74" s="100"/>
      <c r="J74" s="101"/>
      <c r="K74" s="102">
        <f>_xlfn.IFNA(VLOOKUP(CONCATENATE($K$5,$B74,$C74),'ESP1'!$A$6:$M$500,13,FALSE),0)</f>
        <v>0</v>
      </c>
      <c r="L74" s="102"/>
      <c r="M74" s="102"/>
      <c r="N74" s="103">
        <f>_xlfn.IFNA(VLOOKUP(CONCATENATE($N$5,$B74,$C74),'MUR1'!$A$6:$M$133,13,FALSE),0)</f>
        <v>0</v>
      </c>
      <c r="O74" s="103">
        <f>_xlfn.IFNA(VLOOKUP(CONCATENATE($O$5,$B74,$C74),'SER1'!$A$6:$M$133,13,FALSE),0)</f>
        <v>0</v>
      </c>
      <c r="P74" s="103">
        <f>_xlfn.IFNA(VLOOKUP(CONCATENATE($P$5,$B74,$C74),'DAR1'!$A$6:$M$500,13,FALSE),0)</f>
        <v>0</v>
      </c>
      <c r="Q74" s="103">
        <f>_xlfn.IFNA(VLOOKUP(CONCATENATE($Q$5,$B74,$C74),'SER2'!$A$6:$M$167,13,FALSE),0)</f>
        <v>0</v>
      </c>
      <c r="R74" s="103"/>
      <c r="S74" s="103"/>
      <c r="T74" s="103">
        <f>_xlfn.IFNA(VLOOKUP(CONCATENATE($T$5,$B74,$C74),'BUS2'!$A$6:$M$135,13,FALSE),0)</f>
        <v>0</v>
      </c>
      <c r="U74" s="103">
        <f>_xlfn.IFNA(VLOOKUP(CONCATENATE($U$5,$B74,$C74),'ESP2'!$A$6:$M$192,13,FALSE),0)</f>
        <v>0</v>
      </c>
      <c r="V74" s="103">
        <f>_xlfn.IFNA(VLOOKUP(CONCATENATE($V$5,$B74,$C74),CAPE!$A$6:$M$133,13,FALSE),0)</f>
        <v>0</v>
      </c>
      <c r="W74" s="103">
        <f>_xlfn.IFNA(VLOOKUP(CONCATENATE($W$5,$B74,$C74),'OG1'!$A$6:$M$133,13,FALSE),0)</f>
        <v>0</v>
      </c>
      <c r="X74" s="103">
        <f>_xlfn.IFNA(VLOOKUP(CONCATENATE($X$5,$B74,$C74),'DRY1'!$A$8:$M$500,13,FALSE),0)</f>
        <v>0</v>
      </c>
      <c r="Y74" s="103">
        <f>_xlfn.IFNA(VLOOKUP(CONCATENATE($Y$5,$B74,$C74),'BAL3'!$A$6:$M$135,13,FALSE),0)</f>
        <v>0</v>
      </c>
      <c r="Z74" s="330"/>
      <c r="AA74" s="330">
        <f>_xlfn.IFNA(VLOOKUP(CONCATENATE($AA$5,$B74,$C74),'OG2'!$A$6:$M$132,13,FALSE),0)</f>
        <v>0</v>
      </c>
      <c r="AB74" s="103">
        <f>_xlfn.IFNA(VLOOKUP(CONCATENATE($AB$5,$B74,$C74),'SER3'!$A$6:$M$133,13,FALSE),0)</f>
        <v>0</v>
      </c>
      <c r="AC74" s="103"/>
      <c r="AD74" s="103">
        <f>_xlfn.IFNA(VLOOKUP(CONCATENATE($AD$5,$B74,$C74),'LOG1'!$A$6:$M$133,13,FALSE),0)</f>
        <v>0</v>
      </c>
      <c r="AE74" s="103">
        <f>_xlfn.IFNA(VLOOKUP(CONCATENATE($AE$5,$B74,$C74),'DRY2'!$A$6:$M$300,13,FALSE),0)</f>
        <v>0</v>
      </c>
      <c r="AF74" s="103"/>
      <c r="AG74" s="103">
        <f>_xlfn.IFNA(VLOOKUP(CONCATENATE($AG$5,$B74,$C74),'ESP3'!$A$6:$M$500,13,FALSE),0)</f>
        <v>0</v>
      </c>
      <c r="AH74" s="103">
        <v>0</v>
      </c>
      <c r="AI74" s="103"/>
      <c r="AJ74" s="103">
        <f>_xlfn.IFNA(VLOOKUP(CONCATENATE($AJ$5,$B74,$C74),SCSAT!$A$6:$M$53,13,FALSE),0)</f>
        <v>0</v>
      </c>
      <c r="AK74" s="103">
        <f>_xlfn.IFNA(VLOOKUP(CONCATENATE($AK$5,$B74,$C74),SCSUN!$A$6:$M$53,13,FALSE),0)</f>
        <v>0</v>
      </c>
      <c r="AL74" s="103">
        <f>_xlfn.IFNA(VLOOKUP(CONCATENATE($AL$5,$B74,$C74),'MUR2'!$A$6:$M$500,13,FALSE),0)</f>
        <v>0</v>
      </c>
      <c r="AM74" s="103">
        <f>_xlfn.IFNA(VLOOKUP(CONCATENATE($AM$5,$B74,$C74),FEST!$A$6:$M$300,13,FALSE),0)</f>
        <v>0</v>
      </c>
      <c r="AN74" s="103">
        <f>_xlfn.IFNA(VLOOKUP(CONCATENATE($AN$5,$B74,$C74),FEST!$A$6:$M$300,13,FALSE),0)</f>
        <v>0</v>
      </c>
      <c r="AO74" s="103">
        <f>_xlfn.IFNA(VLOOKUP(CONCATENATE($AO$5,$B74,$C74),'DAR2'!$A$6:$M$60,13,FALSE),0)</f>
        <v>0</v>
      </c>
      <c r="AP74" s="103"/>
      <c r="AQ74" s="103">
        <f>_xlfn.IFNA(VLOOKUP(CONCATENATE($AQ$5,$B74,$C74),'CAP2'!$A$6:$M$135,13,FALSE),0)</f>
        <v>0</v>
      </c>
      <c r="AR74" s="556"/>
      <c r="AS74" s="556"/>
      <c r="AT74" s="556"/>
      <c r="AU74" s="103"/>
      <c r="AV74" s="103"/>
      <c r="AW74" s="103"/>
      <c r="AX74" s="486"/>
    </row>
    <row r="75" spans="1:50" x14ac:dyDescent="0.25">
      <c r="A75" s="813"/>
      <c r="B75" s="97"/>
      <c r="C75" s="104"/>
      <c r="D75" s="104"/>
      <c r="E75" s="104"/>
      <c r="F75" s="105"/>
      <c r="G75" s="101"/>
      <c r="H75" s="99"/>
      <c r="I75" s="100"/>
      <c r="J75" s="101"/>
      <c r="K75" s="102">
        <f>_xlfn.IFNA(VLOOKUP(CONCATENATE($K$5,$B75,$C75),'ESP1'!$A$6:$M$500,13,FALSE),0)</f>
        <v>0</v>
      </c>
      <c r="L75" s="102"/>
      <c r="M75" s="102"/>
      <c r="N75" s="103">
        <f>_xlfn.IFNA(VLOOKUP(CONCATENATE($N$5,$B75,$C75),'MUR1'!$A$6:$M$133,13,FALSE),0)</f>
        <v>0</v>
      </c>
      <c r="O75" s="103">
        <f>_xlfn.IFNA(VLOOKUP(CONCATENATE($O$5,$B75,$C75),'SER1'!$A$6:$M$133,13,FALSE),0)</f>
        <v>0</v>
      </c>
      <c r="P75" s="103">
        <f>_xlfn.IFNA(VLOOKUP(CONCATENATE($P$5,$B75,$C75),'DAR1'!$A$6:$M$500,13,FALSE),0)</f>
        <v>0</v>
      </c>
      <c r="Q75" s="103">
        <f>_xlfn.IFNA(VLOOKUP(CONCATENATE($Q$5,$B75,$C75),'SER2'!$A$6:$M$167,13,FALSE),0)</f>
        <v>0</v>
      </c>
      <c r="R75" s="103"/>
      <c r="S75" s="103"/>
      <c r="T75" s="103">
        <f>_xlfn.IFNA(VLOOKUP(CONCATENATE($T$5,$B75,$C75),'BUS2'!$A$6:$M$135,13,FALSE),0)</f>
        <v>0</v>
      </c>
      <c r="U75" s="103">
        <f>_xlfn.IFNA(VLOOKUP(CONCATENATE($U$5,$B75,$C75),'ESP2'!$A$6:$M$192,13,FALSE),0)</f>
        <v>0</v>
      </c>
      <c r="V75" s="103">
        <f>_xlfn.IFNA(VLOOKUP(CONCATENATE($V$5,$B75,$C75),CAPE!$A$6:$M$133,13,FALSE),0)</f>
        <v>0</v>
      </c>
      <c r="W75" s="103">
        <f>_xlfn.IFNA(VLOOKUP(CONCATENATE($W$5,$B75,$C75),'OG1'!$A$6:$M$133,13,FALSE),0)</f>
        <v>0</v>
      </c>
      <c r="X75" s="103">
        <f>_xlfn.IFNA(VLOOKUP(CONCATENATE($X$5,$B75,$C75),'DRY1'!$A$8:$M$500,13,FALSE),0)</f>
        <v>0</v>
      </c>
      <c r="Y75" s="103">
        <f>_xlfn.IFNA(VLOOKUP(CONCATENATE($Y$5,$B75,$C75),'BAL3'!$A$6:$M$135,13,FALSE),0)</f>
        <v>0</v>
      </c>
      <c r="Z75" s="330"/>
      <c r="AA75" s="330">
        <f>_xlfn.IFNA(VLOOKUP(CONCATENATE($AA$5,$B75,$C75),'OG2'!$A$6:$M$132,13,FALSE),0)</f>
        <v>0</v>
      </c>
      <c r="AB75" s="103">
        <f>_xlfn.IFNA(VLOOKUP(CONCATENATE($AB$5,$B75,$C75),'SER3'!$A$6:$M$133,13,FALSE),0)</f>
        <v>0</v>
      </c>
      <c r="AC75" s="103"/>
      <c r="AD75" s="103">
        <f>_xlfn.IFNA(VLOOKUP(CONCATENATE($AD$5,$B75,$C75),'LOG1'!$A$6:$M$133,13,FALSE),0)</f>
        <v>0</v>
      </c>
      <c r="AE75" s="103">
        <f>_xlfn.IFNA(VLOOKUP(CONCATENATE($AE$5,$B75,$C75),'DRY2'!$A$6:$M$300,13,FALSE),0)</f>
        <v>0</v>
      </c>
      <c r="AF75" s="103"/>
      <c r="AG75" s="103">
        <f>_xlfn.IFNA(VLOOKUP(CONCATENATE($AG$5,$B75,$C75),'ESP3'!$A$6:$M$500,13,FALSE),0)</f>
        <v>0</v>
      </c>
      <c r="AH75" s="103">
        <v>0</v>
      </c>
      <c r="AI75" s="103"/>
      <c r="AJ75" s="103">
        <f>_xlfn.IFNA(VLOOKUP(CONCATENATE($AJ$5,$B75,$C75),SCSAT!$A$6:$M$53,13,FALSE),0)</f>
        <v>0</v>
      </c>
      <c r="AK75" s="103">
        <f>_xlfn.IFNA(VLOOKUP(CONCATENATE($AK$5,$B75,$C75),SCSUN!$A$6:$M$53,13,FALSE),0)</f>
        <v>0</v>
      </c>
      <c r="AL75" s="103">
        <f>_xlfn.IFNA(VLOOKUP(CONCATENATE($AL$5,$B75,$C75),'MUR2'!$A$6:$M$500,13,FALSE),0)</f>
        <v>0</v>
      </c>
      <c r="AM75" s="103">
        <f>_xlfn.IFNA(VLOOKUP(CONCATENATE($AM$5,$B75,$C75),FEST!$A$6:$M$300,13,FALSE),0)</f>
        <v>0</v>
      </c>
      <c r="AN75" s="103">
        <f>_xlfn.IFNA(VLOOKUP(CONCATENATE($AN$5,$B75,$C75),FEST!$A$6:$M$300,13,FALSE),0)</f>
        <v>0</v>
      </c>
      <c r="AO75" s="103">
        <f>_xlfn.IFNA(VLOOKUP(CONCATENATE($AO$5,$B75,$C75),'DAR2'!$A$6:$M$60,13,FALSE),0)</f>
        <v>0</v>
      </c>
      <c r="AP75" s="103"/>
      <c r="AQ75" s="103">
        <f>_xlfn.IFNA(VLOOKUP(CONCATENATE($AQ$5,$B75,$C75),'CAP2'!$A$6:$M$135,13,FALSE),0)</f>
        <v>0</v>
      </c>
      <c r="AR75" s="556"/>
      <c r="AS75" s="556"/>
      <c r="AT75" s="556"/>
      <c r="AU75" s="103"/>
      <c r="AV75" s="103"/>
      <c r="AW75" s="103"/>
      <c r="AX75" s="486"/>
    </row>
    <row r="76" spans="1:50" x14ac:dyDescent="0.25">
      <c r="A76" s="813"/>
      <c r="B76" s="97"/>
      <c r="C76" s="104"/>
      <c r="D76" s="98"/>
      <c r="E76" s="98"/>
      <c r="F76" s="105"/>
      <c r="G76" s="101"/>
      <c r="H76" s="99"/>
      <c r="I76" s="100"/>
      <c r="J76" s="101"/>
      <c r="K76" s="102">
        <f>_xlfn.IFNA(VLOOKUP(CONCATENATE($K$5,$B76,$C76),'ESP1'!$A$6:$M$500,13,FALSE),0)</f>
        <v>0</v>
      </c>
      <c r="L76" s="102"/>
      <c r="M76" s="102"/>
      <c r="N76" s="103">
        <f>_xlfn.IFNA(VLOOKUP(CONCATENATE($N$5,$B76,$C76),'MUR1'!$A$6:$M$133,13,FALSE),0)</f>
        <v>0</v>
      </c>
      <c r="O76" s="103">
        <f>_xlfn.IFNA(VLOOKUP(CONCATENATE($O$5,$B76,$C76),'SER1'!$A$6:$M$133,13,FALSE),0)</f>
        <v>0</v>
      </c>
      <c r="P76" s="103">
        <f>_xlfn.IFNA(VLOOKUP(CONCATENATE($P$5,$B76,$C76),'DAR1'!$A$6:$M$500,13,FALSE),0)</f>
        <v>0</v>
      </c>
      <c r="Q76" s="103">
        <f>_xlfn.IFNA(VLOOKUP(CONCATENATE($Q$5,$B76,$C76),'SER2'!$A$6:$M$167,13,FALSE),0)</f>
        <v>0</v>
      </c>
      <c r="R76" s="103"/>
      <c r="S76" s="103"/>
      <c r="T76" s="103">
        <f>_xlfn.IFNA(VLOOKUP(CONCATENATE($T$5,$B76,$C76),'BUS2'!$A$6:$M$135,13,FALSE),0)</f>
        <v>0</v>
      </c>
      <c r="U76" s="103">
        <f>_xlfn.IFNA(VLOOKUP(CONCATENATE($U$5,$B76,$C76),'ESP2'!$A$6:$M$192,13,FALSE),0)</f>
        <v>0</v>
      </c>
      <c r="V76" s="103">
        <f>_xlfn.IFNA(VLOOKUP(CONCATENATE($V$5,$B76,$C76),CAPE!$A$6:$M$133,13,FALSE),0)</f>
        <v>0</v>
      </c>
      <c r="W76" s="103">
        <f>_xlfn.IFNA(VLOOKUP(CONCATENATE($W$5,$B76,$C76),'OG1'!$A$6:$M$133,13,FALSE),0)</f>
        <v>0</v>
      </c>
      <c r="X76" s="103">
        <f>_xlfn.IFNA(VLOOKUP(CONCATENATE($X$5,$B76,$C76),'DRY1'!$A$8:$M$500,13,FALSE),0)</f>
        <v>0</v>
      </c>
      <c r="Y76" s="103">
        <f>_xlfn.IFNA(VLOOKUP(CONCATENATE($Y$5,$B76,$C76),'BAL3'!$A$6:$M$135,13,FALSE),0)</f>
        <v>0</v>
      </c>
      <c r="Z76" s="330"/>
      <c r="AA76" s="330">
        <f>_xlfn.IFNA(VLOOKUP(CONCATENATE($AA$5,$B76,$C76),'OG2'!$A$6:$M$132,13,FALSE),0)</f>
        <v>0</v>
      </c>
      <c r="AB76" s="103">
        <f>_xlfn.IFNA(VLOOKUP(CONCATENATE($AB$5,$B76,$C76),'SER3'!$A$6:$M$133,13,FALSE),0)</f>
        <v>0</v>
      </c>
      <c r="AC76" s="103"/>
      <c r="AD76" s="103">
        <f>_xlfn.IFNA(VLOOKUP(CONCATENATE($AD$5,$B76,$C76),'LOG1'!$A$6:$M$133,13,FALSE),0)</f>
        <v>0</v>
      </c>
      <c r="AE76" s="103">
        <f>_xlfn.IFNA(VLOOKUP(CONCATENATE($AE$5,$B76,$C76),'DRY2'!$A$6:$M$300,13,FALSE),0)</f>
        <v>0</v>
      </c>
      <c r="AF76" s="103"/>
      <c r="AG76" s="103">
        <f>_xlfn.IFNA(VLOOKUP(CONCATENATE($AG$5,$B76,$C76),'ESP3'!$A$6:$M$500,13,FALSE),0)</f>
        <v>0</v>
      </c>
      <c r="AH76" s="103">
        <v>0</v>
      </c>
      <c r="AI76" s="103"/>
      <c r="AJ76" s="103">
        <f>_xlfn.IFNA(VLOOKUP(CONCATENATE($AJ$5,$B76,$C76),SCSAT!$A$6:$M$53,13,FALSE),0)</f>
        <v>0</v>
      </c>
      <c r="AK76" s="103">
        <f>_xlfn.IFNA(VLOOKUP(CONCATENATE($AK$5,$B76,$C76),SCSUN!$A$6:$M$53,13,FALSE),0)</f>
        <v>0</v>
      </c>
      <c r="AL76" s="103">
        <f>_xlfn.IFNA(VLOOKUP(CONCATENATE($AL$5,$B76,$C76),'MUR2'!$A$6:$M$500,13,FALSE),0)</f>
        <v>0</v>
      </c>
      <c r="AM76" s="103">
        <f>_xlfn.IFNA(VLOOKUP(CONCATENATE($AM$5,$B76,$C76),FEST!$A$6:$M$300,13,FALSE),0)</f>
        <v>0</v>
      </c>
      <c r="AN76" s="103">
        <f>_xlfn.IFNA(VLOOKUP(CONCATENATE($AN$5,$B76,$C76),FEST!$A$6:$M$300,13,FALSE),0)</f>
        <v>0</v>
      </c>
      <c r="AO76" s="103">
        <f>_xlfn.IFNA(VLOOKUP(CONCATENATE($AO$5,$B76,$C76),'DAR2'!$A$6:$M$60,13,FALSE),0)</f>
        <v>0</v>
      </c>
      <c r="AP76" s="103"/>
      <c r="AQ76" s="103">
        <f>_xlfn.IFNA(VLOOKUP(CONCATENATE($AQ$5,$B76,$C76),'CAP2'!$A$6:$M$135,13,FALSE),0)</f>
        <v>0</v>
      </c>
      <c r="AR76" s="556"/>
      <c r="AS76" s="556"/>
      <c r="AT76" s="556"/>
      <c r="AU76" s="103"/>
      <c r="AV76" s="103"/>
      <c r="AW76" s="103"/>
      <c r="AX76" s="486"/>
    </row>
    <row r="77" spans="1:50" x14ac:dyDescent="0.25">
      <c r="A77" s="813"/>
      <c r="B77" s="97"/>
      <c r="C77" s="104"/>
      <c r="D77" s="104"/>
      <c r="E77" s="104"/>
      <c r="F77" s="105"/>
      <c r="G77" s="101"/>
      <c r="H77" s="99"/>
      <c r="I77" s="100"/>
      <c r="J77" s="101"/>
      <c r="K77" s="102">
        <f>_xlfn.IFNA(VLOOKUP(CONCATENATE($K$5,$B77,$C77),'ESP1'!$A$6:$M$500,13,FALSE),0)</f>
        <v>0</v>
      </c>
      <c r="L77" s="102"/>
      <c r="M77" s="102"/>
      <c r="N77" s="103">
        <f>_xlfn.IFNA(VLOOKUP(CONCATENATE($N$5,$B77,$C77),CAPE!$A$6:$M$133,13,FALSE),0)</f>
        <v>0</v>
      </c>
      <c r="O77" s="103">
        <f>_xlfn.IFNA(VLOOKUP(CONCATENATE($O$5,$B77,$C77),'SER1'!$A$6:$M$133,13,FALSE),0)</f>
        <v>0</v>
      </c>
      <c r="P77" s="103">
        <f>_xlfn.IFNA(VLOOKUP(CONCATENATE($P$5,$B77,$C77),'OG1'!$A$6:$M$500,13,FALSE),0)</f>
        <v>0</v>
      </c>
      <c r="Q77" s="103">
        <f>_xlfn.IFNA(VLOOKUP(CONCATENATE($Q$5,$B77,$C77),'CAP2'!$A$6:$M$133,13,FALSE),0)</f>
        <v>0</v>
      </c>
      <c r="R77" s="103"/>
      <c r="S77" s="103"/>
      <c r="T77" s="103">
        <f>_xlfn.IFNA(VLOOKUP(CONCATENATE($T$5,$B77,$C77),'BUS2'!$A$6:$M$135,13,FALSE),0)</f>
        <v>0</v>
      </c>
      <c r="U77" s="103">
        <f>_xlfn.IFNA(VLOOKUP(CONCATENATE($U$5,$B77,$C77),'ESP2'!$A$6:$M$192,13,FALSE),0)</f>
        <v>0</v>
      </c>
      <c r="V77" s="103">
        <f>_xlfn.IFNA(VLOOKUP(CONCATENATE($V$5,$B77,$C77),CAPE!$A$6:$M$133,13,FALSE),0)</f>
        <v>0</v>
      </c>
      <c r="W77" s="103">
        <f>_xlfn.IFNA(VLOOKUP(CONCATENATE($W$5,$B77,$C77),'DAR1'!$A$6:$M$133,13,FALSE),0)</f>
        <v>0</v>
      </c>
      <c r="X77" s="103">
        <f>_xlfn.IFNA(VLOOKUP(CONCATENATE($X$5,$B77,$C77),SCSAT!$A$8:$M$526,13,FALSE),0)</f>
        <v>0</v>
      </c>
      <c r="Y77" s="103">
        <f>_xlfn.IFNA(VLOOKUP(CONCATENATE($Y$5,$B77,$C77),MR!$A$6:$M$138,13,FALSE),0)</f>
        <v>0</v>
      </c>
      <c r="Z77" s="103"/>
      <c r="AA77" s="103">
        <f>_xlfn.IFNA(VLOOKUP(CONCATENATE($V$5,$B77,$C77),'BUS2'!$A$6:$M$133,13,FALSE),0)</f>
        <v>0</v>
      </c>
      <c r="AB77" s="103"/>
      <c r="AC77" s="103"/>
      <c r="AD77" s="103">
        <f>_xlfn.IFNA(VLOOKUP(CONCATENATE($AD$5,$B77,$C77),'LOG1'!$A$6:$M$133,13,FALSE),0)</f>
        <v>0</v>
      </c>
      <c r="AE77" s="103">
        <f>_xlfn.IFNA(VLOOKUP(CONCATENATE($AE$5,$B77,$C77),FEST!$A$6:$M$300,13,FALSE),0)</f>
        <v>0</v>
      </c>
      <c r="AF77" s="103"/>
      <c r="AG77" s="103">
        <f>_xlfn.IFNA(VLOOKUP(CONCATENATE($AG$5,$B77,$C77),'DAR2'!$A$6:$M$500,13,FALSE),0)</f>
        <v>0</v>
      </c>
      <c r="AH77" s="103">
        <f>_xlfn.IFNA(VLOOKUP(CONCATENATE($AH$5,$B77,$C77),'OG3'!$A$6:$M$53,13,FALSE),0)</f>
        <v>0</v>
      </c>
      <c r="AI77" s="103"/>
      <c r="AJ77" s="103">
        <f>_xlfn.IFNA(VLOOKUP(CONCATENATE($AJ$5,$B77,$C77),SCSAT!$A$6:$M$53,13,FALSE),0)</f>
        <v>0</v>
      </c>
      <c r="AK77" s="103">
        <f>_xlfn.IFNA(VLOOKUP(CONCATENATE($AK$5,$B77,$C77),SCSUN!$A$6:$M$53,13,FALSE),0)</f>
        <v>0</v>
      </c>
      <c r="AL77" s="103">
        <f>_xlfn.IFNA(VLOOKUP(CONCATENATE($AL$5,$B77,$C77),'ESP3'!$A$6:$M$500,13,FALSE),0)</f>
        <v>0</v>
      </c>
      <c r="AM77" s="103">
        <f>_xlfn.IFNA(VLOOKUP(CONCATENATE($AM$5,$B77,$C77),'DRY2'!$A$6:$M$300,13,FALSE),0)</f>
        <v>0</v>
      </c>
      <c r="AN77" s="103">
        <f>_xlfn.IFNA(VLOOKUP(CONCATENATE($AN$5,$B77,$C77),'DRY2'!$A$6:$M$300,13,FALSE),0)</f>
        <v>0</v>
      </c>
      <c r="AO77" s="103">
        <f>_xlfn.IFNA(VLOOKUP(CONCATENATE($AO$5,$B77,$C77),'DAR2'!$A$6:$M$60,13,FALSE),0)</f>
        <v>0</v>
      </c>
      <c r="AP77" s="103"/>
      <c r="AQ77" s="103">
        <f>_xlfn.IFNA(VLOOKUP(CONCATENATE($AQ$5,$B77,$C77),'CAP2'!$A$6:$M$135,13,FALSE),0)</f>
        <v>0</v>
      </c>
      <c r="AR77" s="556"/>
      <c r="AS77" s="556"/>
      <c r="AT77" s="556"/>
      <c r="AU77" s="103"/>
      <c r="AV77" s="103"/>
      <c r="AW77" s="103"/>
      <c r="AX77" s="486"/>
    </row>
    <row r="78" spans="1:50" ht="14.4" thickBot="1" x14ac:dyDescent="0.3">
      <c r="A78" s="813"/>
      <c r="B78" s="106"/>
      <c r="C78" s="107"/>
      <c r="D78" s="107"/>
      <c r="E78" s="107"/>
      <c r="F78" s="108"/>
      <c r="G78" s="109"/>
      <c r="H78" s="110"/>
      <c r="I78" s="111"/>
      <c r="J78" s="447"/>
      <c r="K78" s="454">
        <f>_xlfn.IFNA(VLOOKUP(CONCATENATE($K$5,$B78,$C78),'ESP1'!$A$6:$M$500,13,FALSE),0)</f>
        <v>0</v>
      </c>
      <c r="L78" s="454"/>
      <c r="M78" s="454"/>
      <c r="N78" s="453">
        <f>_xlfn.IFNA(VLOOKUP(CONCATENATE($N$5,$B78,$C78),CAPE!$A$6:$M$133,13,FALSE),0)</f>
        <v>0</v>
      </c>
      <c r="O78" s="453">
        <f>_xlfn.IFNA(VLOOKUP(CONCATENATE($O$5,$B78,$C78),'SER1'!$A$6:$M$133,13,FALSE),0)</f>
        <v>0</v>
      </c>
      <c r="P78" s="453">
        <f>_xlfn.IFNA(VLOOKUP(CONCATENATE($P$5,$B78,$C78),'OG1'!$A$6:$M$500,13,FALSE),0)</f>
        <v>0</v>
      </c>
      <c r="Q78" s="453">
        <f>_xlfn.IFNA(VLOOKUP(CONCATENATE($Q$5,$B78,$C78),'CAP2'!$A$6:$M$133,13,FALSE),0)</f>
        <v>0</v>
      </c>
      <c r="R78" s="453"/>
      <c r="S78" s="453"/>
      <c r="T78" s="453">
        <f>_xlfn.IFNA(VLOOKUP(CONCATENATE($T$5,$B78,$C78),'BUS2'!$A$6:$M$135,13,FALSE),0)</f>
        <v>0</v>
      </c>
      <c r="U78" s="453">
        <f>_xlfn.IFNA(VLOOKUP(CONCATENATE($U$5,$B78,$C78),'ESP2'!$A$6:$M$192,13,FALSE),0)</f>
        <v>0</v>
      </c>
      <c r="V78" s="453">
        <f>_xlfn.IFNA(VLOOKUP(CONCATENATE($V$5,$B78,$C78),CAPE!$A$6:$M$133,13,FALSE),0)</f>
        <v>0</v>
      </c>
      <c r="W78" s="453">
        <f>_xlfn.IFNA(VLOOKUP(CONCATENATE($W$5,$B78,$C78),'DAR1'!$A$6:$M$133,13,FALSE),0)</f>
        <v>0</v>
      </c>
      <c r="X78" s="453">
        <f>_xlfn.IFNA(VLOOKUP(CONCATENATE($X$5,$B78,$C78),SCSAT!$A$8:$M$526,13,FALSE),0)</f>
        <v>0</v>
      </c>
      <c r="Y78" s="453">
        <f>_xlfn.IFNA(VLOOKUP(CONCATENATE($Y$5,$B78,$C78),MR!$A$6:$M$138,13,FALSE),0)</f>
        <v>0</v>
      </c>
      <c r="Z78" s="453"/>
      <c r="AA78" s="453">
        <f>_xlfn.IFNA(VLOOKUP(CONCATENATE($V$5,$B78,$C78),'BUS2'!$A$6:$M$133,13,FALSE),0)</f>
        <v>0</v>
      </c>
      <c r="AB78" s="453"/>
      <c r="AC78" s="453"/>
      <c r="AD78" s="453">
        <f>_xlfn.IFNA(VLOOKUP(CONCATENATE($AD$5,$B78,$C78),'LOG1'!$A$6:$M$133,13,FALSE),0)</f>
        <v>0</v>
      </c>
      <c r="AE78" s="453">
        <f>_xlfn.IFNA(VLOOKUP(CONCATENATE($AE$5,$B78,$C78),FEST!$A$6:$M$300,13,FALSE),0)</f>
        <v>0</v>
      </c>
      <c r="AF78" s="453"/>
      <c r="AG78" s="453">
        <f>_xlfn.IFNA(VLOOKUP(CONCATENATE($AG$5,$B78,$C78),'DAR2'!$A$6:$M$500,13,FALSE),0)</f>
        <v>0</v>
      </c>
      <c r="AH78" s="453">
        <f>_xlfn.IFNA(VLOOKUP(CONCATENATE($AH$5,$B78,$C78),'OG3'!$A$6:$M$53,13,FALSE),0)</f>
        <v>0</v>
      </c>
      <c r="AI78" s="453"/>
      <c r="AJ78" s="453">
        <f>_xlfn.IFNA(VLOOKUP(CONCATENATE($AJ$5,$B78,$C78),SCSAT!$A$6:$M$53,13,FALSE),0)</f>
        <v>0</v>
      </c>
      <c r="AK78" s="453">
        <f>_xlfn.IFNA(VLOOKUP(CONCATENATE($AK$5,$B78,$C78),SCSUN!$A$6:$M$53,13,FALSE),0)</f>
        <v>0</v>
      </c>
      <c r="AL78" s="453">
        <f>_xlfn.IFNA(VLOOKUP(CONCATENATE($AL$5,$B78,$C78),'ESP3'!$A$6:$M$500,13,FALSE),0)</f>
        <v>0</v>
      </c>
      <c r="AM78" s="453">
        <f>_xlfn.IFNA(VLOOKUP(CONCATENATE($AM$5,$B78,$C78),'DRY2'!$A$6:$M$300,13,FALSE),0)</f>
        <v>0</v>
      </c>
      <c r="AN78" s="453">
        <f>_xlfn.IFNA(VLOOKUP(CONCATENATE($AN$5,$B78,$C78),'DRY2'!$A$6:$M$300,13,FALSE),0)</f>
        <v>0</v>
      </c>
      <c r="AO78" s="453">
        <f>_xlfn.IFNA(VLOOKUP(CONCATENATE($AO$5,$B78,$C78),'DAR2'!$A$6:$M$60,13,FALSE),0)</f>
        <v>0</v>
      </c>
      <c r="AP78" s="453"/>
      <c r="AQ78" s="453">
        <f>_xlfn.IFNA(VLOOKUP(CONCATENATE($AQ$5,$B78,$C78),'CAP2'!$A$6:$M$135,13,FALSE),0)</f>
        <v>0</v>
      </c>
      <c r="AR78" s="556"/>
      <c r="AS78" s="556"/>
      <c r="AT78" s="556"/>
      <c r="AU78" s="103"/>
      <c r="AV78" s="103"/>
      <c r="AW78" s="103"/>
      <c r="AX78" s="486"/>
    </row>
    <row r="79" spans="1:50" x14ac:dyDescent="0.25">
      <c r="A79" s="813"/>
      <c r="B79" s="94"/>
      <c r="C79" s="94"/>
      <c r="D79" s="94"/>
      <c r="E79" s="94"/>
      <c r="F79" s="95"/>
      <c r="G79" s="95"/>
      <c r="H79" s="95"/>
      <c r="I79" s="96"/>
      <c r="J79" s="448"/>
      <c r="K79" s="446">
        <f>_xlfn.IFNA(VLOOKUP(CONCATENATE($K$5,$B79,$C79),'ESP1'!$A$6:$M$500,13,FALSE),0)</f>
        <v>0</v>
      </c>
      <c r="L79" s="446"/>
      <c r="M79" s="446"/>
      <c r="N79" s="391">
        <f>_xlfn.IFNA(VLOOKUP(CONCATENATE($N$5,$B79,$C79),CAPE!$A$6:$M$133,13,FALSE),0)</f>
        <v>0</v>
      </c>
      <c r="O79" s="391">
        <f>_xlfn.IFNA(VLOOKUP(CONCATENATE($O$5,$B79,$C79),'SER1'!$A$6:$M$133,13,FALSE),0)</f>
        <v>0</v>
      </c>
      <c r="P79" s="391">
        <f>_xlfn.IFNA(VLOOKUP(CONCATENATE($P$5,$B79,$C79),'OG1'!$A$6:$M$500,13,FALSE),0)</f>
        <v>0</v>
      </c>
      <c r="Q79" s="391">
        <f>_xlfn.IFNA(VLOOKUP(CONCATENATE($Q$5,$B79,$C79),'CAP2'!$A$6:$M$133,13,FALSE),0)</f>
        <v>0</v>
      </c>
      <c r="R79" s="391"/>
      <c r="S79" s="391"/>
      <c r="T79" s="391">
        <f>_xlfn.IFNA(VLOOKUP(CONCATENATE($T$5,$B79,$C79),'BUS2'!$A$6:$M$135,13,FALSE),0)</f>
        <v>0</v>
      </c>
      <c r="U79" s="391">
        <f>_xlfn.IFNA(VLOOKUP(CONCATENATE($U$5,$B79,$C79),'ESP2'!$A$6:$M$192,13,FALSE),0)</f>
        <v>0</v>
      </c>
      <c r="V79" s="391">
        <f>_xlfn.IFNA(VLOOKUP(CONCATENATE($V$5,$B79,$C79),CAPE!$A$6:$M$133,13,FALSE),0)</f>
        <v>0</v>
      </c>
      <c r="W79" s="391">
        <f>_xlfn.IFNA(VLOOKUP(CONCATENATE($W$5,$B79,$C79),'DAR1'!$A$6:$M$133,13,FALSE),0)</f>
        <v>0</v>
      </c>
      <c r="X79" s="391">
        <f>_xlfn.IFNA(VLOOKUP(CONCATENATE($X$5,$B79,$C79),SCSAT!$A$8:$M$526,13,FALSE),0)</f>
        <v>0</v>
      </c>
      <c r="Y79" s="449">
        <f>_xlfn.IFNA(VLOOKUP(CONCATENATE($Y$5,$B79,$C79),MR!$A$6:$M$138,13,FALSE),0)</f>
        <v>0</v>
      </c>
      <c r="Z79" s="451"/>
      <c r="AA79" s="451"/>
      <c r="AB79" s="451"/>
      <c r="AC79" s="451"/>
      <c r="AD79" s="451">
        <f>_xlfn.IFNA(VLOOKUP(CONCATENATE($AD$5,$B79,$C79),'LOG1'!$A$6:$M$133,13,FALSE),0)</f>
        <v>0</v>
      </c>
      <c r="AE79" s="451">
        <f>_xlfn.IFNA(VLOOKUP(CONCATENATE($AE$5,$B79,$C79),FEST!$A$6:$M$300,13,FALSE),0)</f>
        <v>0</v>
      </c>
      <c r="AF79" s="451"/>
      <c r="AG79" s="451">
        <f>_xlfn.IFNA(VLOOKUP(CONCATENATE($AG$5,$B79,$C79),'DAR2'!$A$6:$M$500,13,FALSE),0)</f>
        <v>0</v>
      </c>
      <c r="AH79" s="451">
        <f>_xlfn.IFNA(VLOOKUP(CONCATENATE($AH$5,$B79,$C79),'OG3'!$A$6:$M$53,13,FALSE),0)</f>
        <v>0</v>
      </c>
      <c r="AI79" s="451"/>
      <c r="AJ79" s="451">
        <f>_xlfn.IFNA(VLOOKUP(CONCATENATE($AJ$5,$B79,$C79),SCSAT!$A$6:$M$53,13,FALSE),0)</f>
        <v>0</v>
      </c>
      <c r="AK79" s="451">
        <f>_xlfn.IFNA(VLOOKUP(CONCATENATE($AK$5,$B79,$C79),SCSUN!$A$6:$M$53,13,FALSE),0)</f>
        <v>0</v>
      </c>
      <c r="AL79" s="451">
        <f>_xlfn.IFNA(VLOOKUP(CONCATENATE($AL$5,$B79,$C79),'ESP3'!$A$6:$M$500,13,FALSE),0)</f>
        <v>0</v>
      </c>
      <c r="AM79" s="451">
        <f>_xlfn.IFNA(VLOOKUP(CONCATENATE($AM$5,$B79,$C79),'DRY2'!$A$6:$M$300,13,FALSE),0)</f>
        <v>0</v>
      </c>
      <c r="AN79" s="451">
        <f>_xlfn.IFNA(VLOOKUP(CONCATENATE($AN$5,$B79,$C79),'DRY2'!$A$6:$M$300,13,FALSE),0)</f>
        <v>0</v>
      </c>
      <c r="AO79" s="451">
        <f>_xlfn.IFNA(VLOOKUP(CONCATENATE($AO$5,$B79,$C79),'DAR2'!$A$6:$M$60,13,FALSE),0)</f>
        <v>0</v>
      </c>
      <c r="AP79" s="451"/>
      <c r="AQ79" s="451">
        <f>_xlfn.IFNA(VLOOKUP(CONCATENATE($AQ$5,$B79,$C79),'CAP2'!$A$6:$M$135,13,FALSE),0)</f>
        <v>0</v>
      </c>
      <c r="AR79" s="486"/>
      <c r="AS79" s="486"/>
      <c r="AT79" s="486"/>
      <c r="AU79" s="450"/>
      <c r="AV79" s="486"/>
      <c r="AW79" s="486"/>
      <c r="AX79" s="486"/>
    </row>
    <row r="80" spans="1:50" x14ac:dyDescent="0.25">
      <c r="B80" s="29"/>
    </row>
    <row r="81" spans="2:43" x14ac:dyDescent="0.25">
      <c r="B81" s="29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spans="2:43" x14ac:dyDescent="0.25">
      <c r="B82" s="29"/>
    </row>
    <row r="83" spans="2:43" x14ac:dyDescent="0.25">
      <c r="B83" s="29"/>
    </row>
    <row r="84" spans="2:43" x14ac:dyDescent="0.25">
      <c r="B84" s="29"/>
    </row>
    <row r="85" spans="2:43" x14ac:dyDescent="0.25">
      <c r="B85" s="29"/>
    </row>
    <row r="86" spans="2:43" x14ac:dyDescent="0.25">
      <c r="B86" s="29"/>
    </row>
    <row r="87" spans="2:43" x14ac:dyDescent="0.25">
      <c r="B87" s="29"/>
    </row>
    <row r="88" spans="2:43" x14ac:dyDescent="0.25">
      <c r="B88" s="29"/>
    </row>
    <row r="89" spans="2:43" x14ac:dyDescent="0.25">
      <c r="B89" s="29"/>
    </row>
    <row r="90" spans="2:43" x14ac:dyDescent="0.25">
      <c r="B90" s="29"/>
    </row>
    <row r="91" spans="2:43" x14ac:dyDescent="0.25">
      <c r="B91" s="29"/>
    </row>
    <row r="92" spans="2:43" x14ac:dyDescent="0.25">
      <c r="B92" s="29"/>
    </row>
    <row r="93" spans="2:43" x14ac:dyDescent="0.25">
      <c r="B93" s="29"/>
    </row>
    <row r="94" spans="2:43" x14ac:dyDescent="0.25">
      <c r="B94" s="29"/>
    </row>
    <row r="95" spans="2:43" x14ac:dyDescent="0.25">
      <c r="B95" s="29"/>
    </row>
    <row r="96" spans="2:43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</sheetData>
  <sortState xmlns:xlrd2="http://schemas.microsoft.com/office/spreadsheetml/2017/richdata2" ref="B6:J24">
    <sortCondition ref="J6:J24"/>
    <sortCondition descending="1" ref="I6:I24"/>
  </sortState>
  <mergeCells count="36">
    <mergeCell ref="L3:M4"/>
    <mergeCell ref="L1:M2"/>
    <mergeCell ref="S1:T2"/>
    <mergeCell ref="S3:T4"/>
    <mergeCell ref="A1:A79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G3:G4"/>
    <mergeCell ref="AU3:AW3"/>
    <mergeCell ref="AH1:AI2"/>
    <mergeCell ref="AH3:AI4"/>
    <mergeCell ref="Q1:R2"/>
    <mergeCell ref="Q3:R4"/>
    <mergeCell ref="Y1:Z2"/>
    <mergeCell ref="Y3:Z4"/>
    <mergeCell ref="AE3:AF4"/>
    <mergeCell ref="AB3:AC4"/>
    <mergeCell ref="AB1:AC2"/>
    <mergeCell ref="AO1:AP2"/>
    <mergeCell ref="AO3:AP4"/>
    <mergeCell ref="AE1:AF2"/>
    <mergeCell ref="G1:G2"/>
    <mergeCell ref="H1:H2"/>
    <mergeCell ref="I1:I2"/>
    <mergeCell ref="J1:J2"/>
    <mergeCell ref="H3:H4"/>
    <mergeCell ref="I3:I4"/>
    <mergeCell ref="J3:J4"/>
  </mergeCells>
  <phoneticPr fontId="13" type="noConversion"/>
  <conditionalFormatting sqref="C22:D28">
    <cfRule type="duplicateValues" dxfId="205" priority="668"/>
  </conditionalFormatting>
  <conditionalFormatting sqref="C28:D35">
    <cfRule type="duplicateValues" dxfId="204" priority="1387"/>
  </conditionalFormatting>
  <conditionalFormatting sqref="C39:D58">
    <cfRule type="duplicateValues" dxfId="203" priority="1389"/>
  </conditionalFormatting>
  <conditionalFormatting sqref="C63:D64">
    <cfRule type="duplicateValues" dxfId="202" priority="1391"/>
  </conditionalFormatting>
  <conditionalFormatting sqref="C65:D66">
    <cfRule type="duplicateValues" dxfId="201" priority="1393"/>
  </conditionalFormatting>
  <conditionalFormatting sqref="C67:D68">
    <cfRule type="duplicateValues" dxfId="200" priority="1395"/>
  </conditionalFormatting>
  <conditionalFormatting sqref="C69:D70">
    <cfRule type="duplicateValues" dxfId="199" priority="1397"/>
  </conditionalFormatting>
  <conditionalFormatting sqref="C71:D71">
    <cfRule type="duplicateValues" dxfId="198" priority="1399"/>
  </conditionalFormatting>
  <conditionalFormatting sqref="C72:D73">
    <cfRule type="duplicateValues" dxfId="197" priority="1401"/>
  </conditionalFormatting>
  <conditionalFormatting sqref="C74:D75">
    <cfRule type="duplicateValues" dxfId="196" priority="1403"/>
  </conditionalFormatting>
  <conditionalFormatting sqref="C76:D1048576 C59:D62 D1 C34:D38 D3 D5:D22 C1:C22">
    <cfRule type="duplicateValues" dxfId="195" priority="662"/>
  </conditionalFormatting>
  <conditionalFormatting sqref="E14">
    <cfRule type="duplicateValues" dxfId="194" priority="13"/>
  </conditionalFormatting>
  <conditionalFormatting sqref="K6:AQ79">
    <cfRule type="cellIs" dxfId="193" priority="11" operator="lessThan">
      <formula>1</formula>
    </cfRule>
  </conditionalFormatting>
  <conditionalFormatting sqref="Q1">
    <cfRule type="duplicateValues" dxfId="192" priority="8"/>
  </conditionalFormatting>
  <conditionalFormatting sqref="S1">
    <cfRule type="duplicateValues" dxfId="191" priority="7"/>
  </conditionalFormatting>
  <conditionalFormatting sqref="X1">
    <cfRule type="duplicateValues" dxfId="190" priority="6"/>
  </conditionalFormatting>
  <conditionalFormatting sqref="Y1">
    <cfRule type="duplicateValues" dxfId="189" priority="5"/>
  </conditionalFormatting>
  <conditionalFormatting sqref="AE1 AG1:AH1">
    <cfRule type="duplicateValues" dxfId="188" priority="9"/>
  </conditionalFormatting>
  <conditionalFormatting sqref="AJ1">
    <cfRule type="duplicateValues" dxfId="187" priority="4"/>
  </conditionalFormatting>
  <conditionalFormatting sqref="AK1 U1:W1 AA1:AB1 AM1:AO1 N1:P1 K1:L1 AD1 AQ1">
    <cfRule type="duplicateValues" dxfId="186" priority="1239"/>
  </conditionalFormatting>
  <conditionalFormatting sqref="AL1">
    <cfRule type="duplicateValues" dxfId="185" priority="3"/>
  </conditionalFormatting>
  <conditionalFormatting sqref="AU6:AW79">
    <cfRule type="cellIs" dxfId="184" priority="2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A5C1B-0B14-418E-889B-26F4C31AC7D3}">
  <sheetPr codeName="Sheet9">
    <tabColor rgb="FF00B0F0"/>
    <pageSetUpPr fitToPage="1"/>
  </sheetPr>
  <dimension ref="A1:BN142"/>
  <sheetViews>
    <sheetView showZeros="0" zoomScale="80" zoomScaleNormal="80" zoomScaleSheetLayoutView="90" workbookViewId="0">
      <pane xSplit="13" ySplit="16" topLeftCell="BB17" activePane="bottomRight" state="frozen"/>
      <selection pane="topRight" activeCell="L1" sqref="L1"/>
      <selection pane="bottomLeft" activeCell="A19" sqref="A19"/>
      <selection pane="bottomRight" activeCell="J10" sqref="J10"/>
    </sheetView>
  </sheetViews>
  <sheetFormatPr defaultColWidth="14.44140625" defaultRowHeight="13.8" x14ac:dyDescent="0.25"/>
  <cols>
    <col min="1" max="1" width="4.33203125" style="4" bestFit="1" customWidth="1"/>
    <col min="2" max="2" width="19.109375" style="5" bestFit="1" customWidth="1"/>
    <col min="3" max="3" width="25.88671875" style="5" bestFit="1" customWidth="1"/>
    <col min="4" max="4" width="25.88671875" style="5" customWidth="1"/>
    <col min="5" max="5" width="16.88671875" style="5" bestFit="1" customWidth="1"/>
    <col min="6" max="6" width="14" style="4" bestFit="1" customWidth="1"/>
    <col min="7" max="7" width="5.88671875" style="4" bestFit="1" customWidth="1"/>
    <col min="8" max="8" width="8.88671875" style="4" bestFit="1" customWidth="1"/>
    <col min="9" max="9" width="8.6640625" style="6" bestFit="1" customWidth="1"/>
    <col min="10" max="10" width="10.6640625" style="2" bestFit="1" customWidth="1"/>
    <col min="11" max="11" width="6.33203125" style="2" customWidth="1"/>
    <col min="12" max="12" width="7.5546875" style="2" customWidth="1"/>
    <col min="13" max="13" width="10.109375" style="2" bestFit="1" customWidth="1"/>
    <col min="14" max="14" width="10.109375" style="2" customWidth="1"/>
    <col min="15" max="15" width="7.88671875" style="2" customWidth="1"/>
    <col min="16" max="16" width="8.5546875" style="2" customWidth="1"/>
    <col min="17" max="17" width="10.5546875" style="2" bestFit="1" customWidth="1"/>
    <col min="18" max="18" width="10.5546875" style="2" customWidth="1"/>
    <col min="19" max="19" width="10.5546875" style="2" bestFit="1" customWidth="1"/>
    <col min="20" max="20" width="10.5546875" style="2" customWidth="1"/>
    <col min="21" max="21" width="10.5546875" style="2" bestFit="1" customWidth="1"/>
    <col min="22" max="22" width="10.5546875" style="2" customWidth="1"/>
    <col min="23" max="24" width="10.5546875" style="2" bestFit="1" customWidth="1"/>
    <col min="25" max="25" width="10.5546875" style="2" customWidth="1"/>
    <col min="26" max="26" width="10.109375" style="2" bestFit="1" customWidth="1"/>
    <col min="27" max="27" width="10.109375" style="2" customWidth="1"/>
    <col min="28" max="28" width="10.109375" style="2" bestFit="1" customWidth="1"/>
    <col min="29" max="29" width="10.109375" style="2" customWidth="1"/>
    <col min="30" max="31" width="10.109375" style="2" bestFit="1" customWidth="1"/>
    <col min="32" max="32" width="10.109375" style="2" customWidth="1"/>
    <col min="33" max="33" width="10.6640625" style="2" bestFit="1" customWidth="1"/>
    <col min="34" max="34" width="12" style="2" bestFit="1" customWidth="1"/>
    <col min="35" max="35" width="10.6640625" style="2" bestFit="1" customWidth="1"/>
    <col min="36" max="36" width="10.6640625" style="2" customWidth="1"/>
    <col min="37" max="37" width="9.88671875" style="2" bestFit="1" customWidth="1"/>
    <col min="38" max="39" width="9.88671875" style="2" customWidth="1"/>
    <col min="40" max="40" width="9.88671875" style="2" bestFit="1" customWidth="1"/>
    <col min="41" max="41" width="9.88671875" style="2" customWidth="1"/>
    <col min="42" max="42" width="9.88671875" style="2" bestFit="1" customWidth="1"/>
    <col min="43" max="43" width="9.88671875" style="2" customWidth="1"/>
    <col min="44" max="44" width="12" style="2" bestFit="1" customWidth="1"/>
    <col min="45" max="45" width="12" style="2" customWidth="1"/>
    <col min="46" max="46" width="12.88671875" style="2" bestFit="1" customWidth="1"/>
    <col min="47" max="47" width="10.109375" style="2" bestFit="1" customWidth="1"/>
    <col min="48" max="48" width="10.109375" style="2" customWidth="1"/>
    <col min="49" max="49" width="10.109375" style="2" bestFit="1" customWidth="1"/>
    <col min="50" max="51" width="10" style="2" bestFit="1" customWidth="1"/>
    <col min="52" max="52" width="10" style="2" customWidth="1"/>
    <col min="53" max="54" width="8" style="2" customWidth="1"/>
    <col min="55" max="59" width="10.6640625" style="4" customWidth="1"/>
    <col min="60" max="60" width="4.88671875" style="2" customWidth="1"/>
    <col min="61" max="63" width="5.6640625" style="2" customWidth="1"/>
    <col min="64" max="64" width="6.5546875" style="2" customWidth="1"/>
    <col min="65" max="65" width="8.33203125" style="2" customWidth="1"/>
    <col min="66" max="16384" width="14.44140625" style="4"/>
  </cols>
  <sheetData>
    <row r="1" spans="1:66" s="3" customFormat="1" ht="13.95" customHeight="1" x14ac:dyDescent="0.25">
      <c r="A1" s="835" t="s">
        <v>219</v>
      </c>
      <c r="B1" s="836" t="s">
        <v>1</v>
      </c>
      <c r="C1" s="836" t="s">
        <v>257</v>
      </c>
      <c r="D1" s="836" t="s">
        <v>74</v>
      </c>
      <c r="E1" s="836" t="s">
        <v>3</v>
      </c>
      <c r="F1" s="836" t="s">
        <v>4</v>
      </c>
      <c r="G1" s="837" t="s">
        <v>5</v>
      </c>
      <c r="H1" s="840" t="s">
        <v>6</v>
      </c>
      <c r="I1" s="841" t="s">
        <v>7</v>
      </c>
      <c r="J1" s="842" t="s">
        <v>8</v>
      </c>
      <c r="K1" s="843" t="s">
        <v>75</v>
      </c>
      <c r="L1" s="821"/>
      <c r="M1" s="820" t="s">
        <v>504</v>
      </c>
      <c r="N1" s="821"/>
      <c r="O1" s="820" t="s">
        <v>47</v>
      </c>
      <c r="P1" s="821"/>
      <c r="Q1" s="820" t="s">
        <v>45</v>
      </c>
      <c r="R1" s="821"/>
      <c r="S1" s="820" t="s">
        <v>1112</v>
      </c>
      <c r="T1" s="821"/>
      <c r="U1" s="820" t="s">
        <v>50</v>
      </c>
      <c r="V1" s="821"/>
      <c r="W1" s="845" t="s">
        <v>76</v>
      </c>
      <c r="X1" s="820" t="s">
        <v>77</v>
      </c>
      <c r="Y1" s="821"/>
      <c r="Z1" s="820" t="s">
        <v>53</v>
      </c>
      <c r="AA1" s="821"/>
      <c r="AB1" s="820" t="s">
        <v>78</v>
      </c>
      <c r="AC1" s="821"/>
      <c r="AD1" s="536" t="s">
        <v>79</v>
      </c>
      <c r="AE1" s="820" t="s">
        <v>52</v>
      </c>
      <c r="AF1" s="821"/>
      <c r="AG1" s="536" t="s">
        <v>80</v>
      </c>
      <c r="AH1" s="536" t="s">
        <v>81</v>
      </c>
      <c r="AI1" s="820" t="s">
        <v>82</v>
      </c>
      <c r="AJ1" s="821"/>
      <c r="AK1" s="820" t="s">
        <v>83</v>
      </c>
      <c r="AL1" s="821"/>
      <c r="AM1" s="820" t="s">
        <v>9</v>
      </c>
      <c r="AN1" s="827"/>
      <c r="AO1" s="821"/>
      <c r="AP1" s="820" t="s">
        <v>62</v>
      </c>
      <c r="AQ1" s="821"/>
      <c r="AR1" s="820" t="s">
        <v>84</v>
      </c>
      <c r="AS1" s="821"/>
      <c r="AT1" s="536" t="s">
        <v>69</v>
      </c>
      <c r="AU1" s="820" t="s">
        <v>1538</v>
      </c>
      <c r="AV1" s="821"/>
      <c r="AW1" s="536" t="s">
        <v>70</v>
      </c>
      <c r="AX1" s="536" t="s">
        <v>85</v>
      </c>
      <c r="AY1" s="820" t="s">
        <v>86</v>
      </c>
      <c r="AZ1" s="821"/>
      <c r="BA1" s="820" t="s">
        <v>60</v>
      </c>
      <c r="BB1" s="827"/>
      <c r="BC1" s="831" t="s">
        <v>87</v>
      </c>
      <c r="BD1" s="831"/>
      <c r="BE1" s="831" t="s">
        <v>88</v>
      </c>
      <c r="BF1" s="831"/>
      <c r="BG1" s="43" t="s">
        <v>89</v>
      </c>
      <c r="BH1" s="819" t="s">
        <v>56</v>
      </c>
      <c r="BI1" s="819"/>
      <c r="BJ1" s="819" t="s">
        <v>915</v>
      </c>
      <c r="BK1" s="819"/>
      <c r="BL1" s="833" t="s">
        <v>916</v>
      </c>
      <c r="BM1" s="834"/>
      <c r="BN1" s="43"/>
    </row>
    <row r="2" spans="1:66" s="3" customFormat="1" ht="13.95" customHeight="1" x14ac:dyDescent="0.25">
      <c r="A2" s="835"/>
      <c r="B2" s="831"/>
      <c r="C2" s="831"/>
      <c r="D2" s="831"/>
      <c r="E2" s="831"/>
      <c r="F2" s="831"/>
      <c r="G2" s="837"/>
      <c r="H2" s="839"/>
      <c r="I2" s="837"/>
      <c r="J2" s="838"/>
      <c r="K2" s="592"/>
      <c r="L2" s="593"/>
      <c r="M2" s="822"/>
      <c r="N2" s="823"/>
      <c r="O2" s="822"/>
      <c r="P2" s="823"/>
      <c r="Q2" s="822"/>
      <c r="R2" s="823"/>
      <c r="S2" s="822"/>
      <c r="T2" s="823"/>
      <c r="U2" s="822"/>
      <c r="V2" s="823"/>
      <c r="W2" s="846"/>
      <c r="X2" s="822"/>
      <c r="Y2" s="823"/>
      <c r="Z2" s="822"/>
      <c r="AA2" s="823"/>
      <c r="AB2" s="537"/>
      <c r="AC2" s="537"/>
      <c r="AD2" s="537"/>
      <c r="AE2" s="822"/>
      <c r="AF2" s="823"/>
      <c r="AG2" s="537"/>
      <c r="AH2" s="537"/>
      <c r="AI2" s="822"/>
      <c r="AJ2" s="823"/>
      <c r="AK2" s="822"/>
      <c r="AL2" s="823"/>
      <c r="AM2" s="822"/>
      <c r="AN2" s="828"/>
      <c r="AO2" s="823"/>
      <c r="AP2" s="822"/>
      <c r="AQ2" s="823"/>
      <c r="AR2" s="822"/>
      <c r="AS2" s="823"/>
      <c r="AT2" s="537"/>
      <c r="AU2" s="822"/>
      <c r="AV2" s="823"/>
      <c r="AW2" s="537"/>
      <c r="AX2" s="537"/>
      <c r="AY2" s="822"/>
      <c r="AZ2" s="823"/>
      <c r="BA2" s="822"/>
      <c r="BB2" s="828"/>
      <c r="BC2" s="832"/>
      <c r="BD2" s="832"/>
      <c r="BE2" s="832"/>
      <c r="BF2" s="832"/>
      <c r="BG2" s="563"/>
      <c r="BH2" s="819"/>
      <c r="BI2" s="819"/>
      <c r="BJ2" s="819"/>
      <c r="BK2" s="819"/>
      <c r="BL2" s="833"/>
      <c r="BM2" s="834"/>
      <c r="BN2" s="43"/>
    </row>
    <row r="3" spans="1:66" s="3" customFormat="1" ht="15.75" customHeight="1" x14ac:dyDescent="0.25">
      <c r="A3" s="835"/>
      <c r="B3" s="831" t="s">
        <v>30</v>
      </c>
      <c r="C3" s="831" t="s">
        <v>31</v>
      </c>
      <c r="D3" s="831" t="s">
        <v>90</v>
      </c>
      <c r="E3" s="831" t="s">
        <v>32</v>
      </c>
      <c r="F3" s="831" t="s">
        <v>33</v>
      </c>
      <c r="G3" s="837" t="s">
        <v>34</v>
      </c>
      <c r="H3" s="839" t="s">
        <v>35</v>
      </c>
      <c r="I3" s="837" t="s">
        <v>36</v>
      </c>
      <c r="J3" s="838" t="s">
        <v>37</v>
      </c>
      <c r="K3" s="844">
        <v>45305</v>
      </c>
      <c r="L3" s="825"/>
      <c r="M3" s="824">
        <v>45340</v>
      </c>
      <c r="N3" s="825"/>
      <c r="O3" s="824">
        <v>45346</v>
      </c>
      <c r="P3" s="825"/>
      <c r="Q3" s="824">
        <v>45347</v>
      </c>
      <c r="R3" s="825"/>
      <c r="S3" s="824">
        <v>45348</v>
      </c>
      <c r="T3" s="825"/>
      <c r="U3" s="824">
        <v>45361</v>
      </c>
      <c r="V3" s="825"/>
      <c r="W3" s="847">
        <v>45367</v>
      </c>
      <c r="X3" s="824">
        <v>45368</v>
      </c>
      <c r="Y3" s="825"/>
      <c r="Z3" s="824">
        <v>45383</v>
      </c>
      <c r="AA3" s="825"/>
      <c r="AB3" s="824">
        <v>45388</v>
      </c>
      <c r="AC3" s="825"/>
      <c r="AD3" s="538">
        <v>45395</v>
      </c>
      <c r="AE3" s="824">
        <v>45403</v>
      </c>
      <c r="AF3" s="825"/>
      <c r="AG3" s="538">
        <v>45417</v>
      </c>
      <c r="AH3" s="538">
        <v>45423</v>
      </c>
      <c r="AI3" s="824">
        <v>45459</v>
      </c>
      <c r="AJ3" s="825"/>
      <c r="AK3" s="824">
        <v>45473</v>
      </c>
      <c r="AL3" s="825"/>
      <c r="AM3" s="824">
        <v>45480</v>
      </c>
      <c r="AN3" s="826"/>
      <c r="AO3" s="825"/>
      <c r="AP3" s="824">
        <v>45494</v>
      </c>
      <c r="AQ3" s="825"/>
      <c r="AR3" s="824">
        <v>45515</v>
      </c>
      <c r="AS3" s="825"/>
      <c r="AT3" s="538">
        <v>45536</v>
      </c>
      <c r="AU3" s="824">
        <v>45542</v>
      </c>
      <c r="AV3" s="825"/>
      <c r="AW3" s="538">
        <v>45550</v>
      </c>
      <c r="AX3" s="538">
        <v>45563</v>
      </c>
      <c r="AY3" s="824">
        <v>45563</v>
      </c>
      <c r="AZ3" s="825"/>
      <c r="BA3" s="824">
        <v>45565</v>
      </c>
      <c r="BB3" s="826"/>
      <c r="BC3" s="829">
        <v>45575</v>
      </c>
      <c r="BD3" s="829"/>
      <c r="BE3" s="829">
        <v>45591</v>
      </c>
      <c r="BF3" s="829"/>
      <c r="BG3" s="549">
        <v>45599</v>
      </c>
      <c r="BH3" s="830" t="s">
        <v>91</v>
      </c>
      <c r="BI3" s="830"/>
      <c r="BJ3" s="830"/>
      <c r="BK3" s="830"/>
      <c r="BL3" s="830"/>
      <c r="BM3" s="830"/>
      <c r="BN3" s="43"/>
    </row>
    <row r="4" spans="1:66" s="2" customFormat="1" ht="15.75" customHeight="1" x14ac:dyDescent="0.25">
      <c r="A4" s="835"/>
      <c r="B4" s="831" t="s">
        <v>30</v>
      </c>
      <c r="C4" s="831"/>
      <c r="D4" s="831"/>
      <c r="E4" s="831"/>
      <c r="F4" s="831"/>
      <c r="G4" s="837"/>
      <c r="H4" s="839"/>
      <c r="I4" s="837"/>
      <c r="J4" s="838"/>
      <c r="K4" s="591"/>
      <c r="L4" s="586"/>
      <c r="M4" s="820"/>
      <c r="N4" s="821"/>
      <c r="O4" s="820"/>
      <c r="P4" s="821"/>
      <c r="Q4" s="820"/>
      <c r="R4" s="821"/>
      <c r="S4" s="820"/>
      <c r="T4" s="821"/>
      <c r="U4" s="820"/>
      <c r="V4" s="821"/>
      <c r="W4" s="845"/>
      <c r="X4" s="820"/>
      <c r="Y4" s="821"/>
      <c r="Z4" s="820"/>
      <c r="AA4" s="821"/>
      <c r="AB4" s="536"/>
      <c r="AC4" s="536"/>
      <c r="AD4" s="536"/>
      <c r="AE4" s="820"/>
      <c r="AF4" s="821"/>
      <c r="AG4" s="536"/>
      <c r="AH4" s="536"/>
      <c r="AI4" s="536"/>
      <c r="AJ4" s="585"/>
      <c r="AK4" s="820"/>
      <c r="AL4" s="821"/>
      <c r="AM4" s="820"/>
      <c r="AN4" s="827"/>
      <c r="AO4" s="821"/>
      <c r="AP4" s="820"/>
      <c r="AQ4" s="821"/>
      <c r="AR4" s="820"/>
      <c r="AS4" s="821"/>
      <c r="AT4" s="536"/>
      <c r="AU4" s="820"/>
      <c r="AV4" s="821"/>
      <c r="AW4" s="536"/>
      <c r="AX4" s="536"/>
      <c r="AY4" s="820"/>
      <c r="AZ4" s="821"/>
      <c r="BA4" s="820"/>
      <c r="BB4" s="827"/>
      <c r="BC4" s="830"/>
      <c r="BD4" s="830"/>
      <c r="BE4" s="830"/>
      <c r="BF4" s="830"/>
      <c r="BG4" s="44"/>
      <c r="BH4" s="604"/>
      <c r="BI4" s="604"/>
      <c r="BJ4" s="604"/>
      <c r="BK4" s="604"/>
      <c r="BL4" s="604"/>
      <c r="BM4" s="604"/>
      <c r="BN4" s="44"/>
    </row>
    <row r="5" spans="1:66" s="2" customFormat="1" ht="16.2" thickBot="1" x14ac:dyDescent="0.3">
      <c r="A5" s="835"/>
      <c r="B5" s="45"/>
      <c r="C5" s="45"/>
      <c r="D5" s="45"/>
      <c r="E5" s="45"/>
      <c r="F5" s="43"/>
      <c r="G5" s="44"/>
      <c r="H5" s="68" t="s">
        <v>38</v>
      </c>
      <c r="I5" s="69" t="s">
        <v>36</v>
      </c>
      <c r="J5" s="70" t="s">
        <v>39</v>
      </c>
      <c r="K5" s="223" t="s">
        <v>169</v>
      </c>
      <c r="L5" s="224" t="s">
        <v>171</v>
      </c>
      <c r="M5" s="224" t="s">
        <v>169</v>
      </c>
      <c r="N5" s="584" t="s">
        <v>170</v>
      </c>
      <c r="O5" s="223" t="s">
        <v>169</v>
      </c>
      <c r="P5" s="584" t="s">
        <v>171</v>
      </c>
      <c r="Q5" s="224" t="s">
        <v>169</v>
      </c>
      <c r="R5" s="584" t="s">
        <v>171</v>
      </c>
      <c r="S5" s="223" t="s">
        <v>169</v>
      </c>
      <c r="T5" s="684" t="s">
        <v>171</v>
      </c>
      <c r="U5" s="224" t="s">
        <v>169</v>
      </c>
      <c r="V5" s="602" t="s">
        <v>170</v>
      </c>
      <c r="W5" s="223" t="s">
        <v>170</v>
      </c>
      <c r="X5" s="224" t="s">
        <v>169</v>
      </c>
      <c r="Y5" s="602" t="s">
        <v>171</v>
      </c>
      <c r="Z5" s="223" t="s">
        <v>169</v>
      </c>
      <c r="AA5" s="684" t="s">
        <v>171</v>
      </c>
      <c r="AB5" s="224" t="s">
        <v>169</v>
      </c>
      <c r="AC5" s="584" t="s">
        <v>171</v>
      </c>
      <c r="AD5" s="223" t="s">
        <v>169</v>
      </c>
      <c r="AE5" s="224" t="s">
        <v>169</v>
      </c>
      <c r="AF5" s="584" t="s">
        <v>170</v>
      </c>
      <c r="AG5" s="223" t="s">
        <v>171</v>
      </c>
      <c r="AH5" s="224" t="s">
        <v>170</v>
      </c>
      <c r="AI5" s="223" t="s">
        <v>169</v>
      </c>
      <c r="AJ5" s="584" t="s">
        <v>171</v>
      </c>
      <c r="AK5" s="224" t="s">
        <v>169</v>
      </c>
      <c r="AL5" s="584" t="s">
        <v>171</v>
      </c>
      <c r="AM5" s="706" t="s">
        <v>169</v>
      </c>
      <c r="AN5" s="223" t="s">
        <v>170</v>
      </c>
      <c r="AO5" s="584" t="s">
        <v>171</v>
      </c>
      <c r="AP5" s="224" t="s">
        <v>169</v>
      </c>
      <c r="AQ5" s="602" t="s">
        <v>170</v>
      </c>
      <c r="AR5" s="223" t="s">
        <v>169</v>
      </c>
      <c r="AS5" s="684" t="s">
        <v>171</v>
      </c>
      <c r="AT5" s="224" t="s">
        <v>169</v>
      </c>
      <c r="AU5" s="223" t="s">
        <v>169</v>
      </c>
      <c r="AV5" s="584" t="s">
        <v>171</v>
      </c>
      <c r="AW5" s="224" t="s">
        <v>169</v>
      </c>
      <c r="AX5" s="223" t="s">
        <v>169</v>
      </c>
      <c r="AY5" s="224" t="s">
        <v>169</v>
      </c>
      <c r="AZ5" s="602" t="s">
        <v>171</v>
      </c>
      <c r="BA5" s="223" t="s">
        <v>169</v>
      </c>
      <c r="BB5" s="584" t="s">
        <v>171</v>
      </c>
      <c r="BC5" s="224" t="s">
        <v>169</v>
      </c>
      <c r="BD5" s="584" t="s">
        <v>171</v>
      </c>
      <c r="BE5" s="223" t="s">
        <v>169</v>
      </c>
      <c r="BF5" s="584" t="s">
        <v>171</v>
      </c>
      <c r="BG5" s="617" t="s">
        <v>169</v>
      </c>
      <c r="BH5" s="584" t="s">
        <v>169</v>
      </c>
      <c r="BI5" s="584" t="s">
        <v>171</v>
      </c>
      <c r="BJ5" s="584" t="s">
        <v>169</v>
      </c>
      <c r="BK5" s="584" t="s">
        <v>171</v>
      </c>
      <c r="BL5" s="573" t="s">
        <v>169</v>
      </c>
      <c r="BM5" s="659" t="s">
        <v>171</v>
      </c>
      <c r="BN5" s="44"/>
    </row>
    <row r="6" spans="1:66" s="3" customFormat="1" x14ac:dyDescent="0.25">
      <c r="A6" s="835"/>
      <c r="B6" s="707" t="s">
        <v>182</v>
      </c>
      <c r="C6" s="708" t="s">
        <v>183</v>
      </c>
      <c r="D6" s="708"/>
      <c r="E6" s="708" t="s">
        <v>184</v>
      </c>
      <c r="F6" s="709">
        <v>45412</v>
      </c>
      <c r="G6" s="710">
        <v>23</v>
      </c>
      <c r="H6" s="711">
        <f t="shared" ref="H6:H28" si="0">COUNTIF(K6:BN6,"&gt;0")</f>
        <v>5</v>
      </c>
      <c r="I6" s="723">
        <f t="shared" ref="I6:I28" si="1">SUM(K6:CD6)</f>
        <v>47</v>
      </c>
      <c r="J6" s="719">
        <f t="shared" ref="J6:J28" si="2">RANK(I6,$I$6:$I$87)</f>
        <v>1</v>
      </c>
      <c r="K6" s="572">
        <f>_xlfn.IFNA(VLOOKUP(CONCATENATE($K$5,$B6,$C6),'ESP1'!$A$6:$M$500,13,FALSE),0)</f>
        <v>0</v>
      </c>
      <c r="L6" s="341">
        <f>_xlfn.IFNA(VLOOKUP(CONCATENATE($L$5,$B6,$C6),'ESP1'!$A$6:$M$500,13,FALSE),0)</f>
        <v>0</v>
      </c>
      <c r="M6" s="341">
        <f>_xlfn.IFNA(VLOOKUP(CONCATENATE($M$5,$B6,$C6),CAPE!$A$6:$M$200,13,FALSE),0)</f>
        <v>0</v>
      </c>
      <c r="N6" s="572">
        <f>_xlfn.IFNA(VLOOKUP(CONCATENATE($N$5,$B6,$C6),CAPE!$A$6:$M$200,13,FALSE),0)</f>
        <v>0</v>
      </c>
      <c r="O6" s="266">
        <f>_xlfn.IFNA(VLOOKUP(CONCATENATE($O$5,$B6,$C6),'SER1'!$A$6:$M$500,13,FALSE),0)</f>
        <v>0</v>
      </c>
      <c r="P6" s="50">
        <f>_xlfn.IFNA(VLOOKUP(CONCATENATE($P$5,$B6,$C6),'SER1'!$A$6:$M$500,13,FALSE),0)</f>
        <v>0</v>
      </c>
      <c r="Q6" s="266">
        <f>_xlfn.IFNA(VLOOKUP(CONCATENATE($Q$5,$B6,$C6),'MUR1'!$A$6:$M$500,13,FALSE),0)</f>
        <v>0</v>
      </c>
      <c r="R6" s="266">
        <f>_xlfn.IFNA(VLOOKUP(CONCATENATE($R$5,$B6,$C6),'MUR1'!$A$6:$M$500,13,FALSE),0)</f>
        <v>0</v>
      </c>
      <c r="S6" s="266">
        <f>_xlfn.IFNA(VLOOKUP(CONCATENATE($S$5,$B6,$C6),BAL!$A$6:$M$500,13,FALSE),0)</f>
        <v>0</v>
      </c>
      <c r="T6" s="341">
        <f>_xlfn.IFNA(VLOOKUP(CONCATENATE($T$5,$B6,$C6),BAL!$A$6:$M$500,13,FALSE),0)</f>
        <v>0</v>
      </c>
      <c r="U6" s="266">
        <f>_xlfn.IFNA(VLOOKUP(CONCATENATE($U$5,$B6,$C6),'OG1'!$A$6:$M$500,13,FALSE),0)</f>
        <v>0</v>
      </c>
      <c r="V6" s="341">
        <f>_xlfn.IFNA(VLOOKUP(CONCATENATE($V$5,$B6,$C6),'OG1'!$A$6:$M$500,13,FALSE),0)</f>
        <v>5</v>
      </c>
      <c r="W6" s="266">
        <f>_xlfn.IFNA(VLOOKUP(CONCATENATE($W$5,$B6,$C6),'DRY1'!$A$6:$M$500,13,FALSE),0)</f>
        <v>0</v>
      </c>
      <c r="X6" s="266">
        <f>_xlfn.IFNA(VLOOKUP(CONCATENATE($X$5,$B6,$C6),[2]hor1!$A$6:$M$500,13,FALSE),0)</f>
        <v>0</v>
      </c>
      <c r="Y6" s="341">
        <f>_xlfn.IFNA(VLOOKUP(CONCATENATE($Y$5,$B6,$C6),[2]hor1!$A$6:$M$500,13,FALSE),0)</f>
        <v>0</v>
      </c>
      <c r="Z6" s="401">
        <f>_xlfn.IFNA(VLOOKUP(CONCATENATE($Z$5,$B6,$C6),'SER2'!$A$6:$M$534,13,FALSE),0)</f>
        <v>0</v>
      </c>
      <c r="AA6" s="341">
        <f>_xlfn.IFNA(VLOOKUP(CONCATENATE($AA$5,$B6,$C6),'SER2'!$A$6:$M$534,13,FALSE),0)</f>
        <v>0</v>
      </c>
      <c r="AB6" s="266">
        <f>_xlfn.IFNA(VLOOKUP(CONCATENATE($AB$5,$B6,$C6),'DAR1'!$A$6:$M$200,13,FALSE),0)</f>
        <v>0</v>
      </c>
      <c r="AC6" s="266">
        <f>_xlfn.IFNA(VLOOKUP(CONCATENATE($AC$5,$B6,$C6),'DAR1'!$A$6:$M$200,13,FALSE),0)</f>
        <v>0</v>
      </c>
      <c r="AD6" s="266">
        <f>_xlfn.IFNA(VLOOKUP(CONCATENATE($AD$5,$B6,$C6),BEV!$A$6:$M$500,13,FALSE),0)</f>
        <v>0</v>
      </c>
      <c r="AE6" s="266">
        <f>_xlfn.IFNA(VLOOKUP(CONCATENATE($AE$5,$B6,$C6),'OG2'!$A$6:$M$500,13,FALSE),0)</f>
        <v>0</v>
      </c>
      <c r="AF6" s="401">
        <f>_xlfn.IFNA(VLOOKUP(CONCATENATE($AF$5,$B6,$C6),'OG2'!$A$6:$M$500,13,FALSE),0)</f>
        <v>7</v>
      </c>
      <c r="AG6" s="401">
        <f>_xlfn.IFNA(VLOOKUP(CONCATENATE($AG$5,$B6,$C6),'LOG1'!$A$6:$M$500,13,FALSE),0)</f>
        <v>0</v>
      </c>
      <c r="AH6" s="266">
        <f>_xlfn.IFNA(VLOOKUP(CONCATENATE($AH$5,$B6,$C6),'DRY2'!$A$6:$M$500,13,FALSE),0)</f>
        <v>0</v>
      </c>
      <c r="AI6" s="401">
        <f>_xlfn.IFNA(VLOOKUP(CONCATENATE($AI$5,$B6,$C6),'CAP2'!$A$6:$M$500,13,FALSE),0)</f>
        <v>0</v>
      </c>
      <c r="AJ6" s="341">
        <f>_xlfn.IFNA(VLOOKUP(CONCATENATE($AJ$5,$B6,$C6),'CAP2'!$A$6:$M$10000,13,FALSE),0)</f>
        <v>0</v>
      </c>
      <c r="AK6" s="401">
        <f>_xlfn.IFNA(VLOOKUP(CONCATENATE($AK$5,$B6,$C6),'ESP2'!$A$6:$M$500,13,FALSE),0)</f>
        <v>0</v>
      </c>
      <c r="AL6" s="401">
        <f>_xlfn.IFNA(VLOOKUP(CONCATENATE($AL$5,$B6,$C6),'ESP2'!$A$6:$M$500,13,FALSE),0)</f>
        <v>0</v>
      </c>
      <c r="AM6" s="341">
        <f>_xlfn.IFNA(VLOOKUP(CONCATENATE($AM$5,$B6,$C6),MR!$A$6:$M$468,13,FALSE),0)</f>
        <v>0</v>
      </c>
      <c r="AN6" s="266">
        <f>_xlfn.IFNA(VLOOKUP(CONCATENATE($AN$5,$B6,$C6),MR!$A$6:$M$468,13,FALSE),0)</f>
        <v>0</v>
      </c>
      <c r="AO6" s="266">
        <f>_xlfn.IFNA(VLOOKUP(CONCATENATE($AO$5,$B6,$C6),MR!$A$6:$M$468,13,FALSE),0)</f>
        <v>0</v>
      </c>
      <c r="AP6" s="266">
        <f>_xlfn.IFNA(VLOOKUP(CONCATENATE($AP$5,$B6,$C6),'OG3'!$A$6:$M$500,13,FALSE),0)</f>
        <v>0</v>
      </c>
      <c r="AQ6" s="341">
        <f>_xlfn.IFNA(VLOOKUP(CONCATENATE($AQ$5,$B6,$C6),'OG3'!$A$6:$M$500,13,FALSE),0)</f>
        <v>7</v>
      </c>
      <c r="AR6" s="266">
        <f>_xlfn.IFNA(VLOOKUP(CONCATENATE($AR$5,$B6,$C6),WEST!$A$6:$M$500,13,FALSE),0)</f>
        <v>0</v>
      </c>
      <c r="AS6" s="341">
        <f>_xlfn.IFNA(VLOOKUP(CONCATENATE($AS$5,$B6,$C6),WEST!$A$6:$M$500,13,FALSE),0)</f>
        <v>0</v>
      </c>
      <c r="AT6" s="545">
        <f>_xlfn.IFNA(VLOOKUP(CONCATENATE($AT$5,$B6,$C6),'SER3'!$A$6:$M$500,13,FALSE),0)</f>
        <v>0</v>
      </c>
      <c r="AU6" s="266">
        <f>_xlfn.IFNA(VLOOKUP(CONCATENATE($AU$5,$B6,$C6),'DAR2'!$A$6:$M$500,13,FALSE),0)</f>
        <v>0</v>
      </c>
      <c r="AV6" s="266">
        <f>_xlfn.IFNA(VLOOKUP(CONCATENATE($AV$5,$B6,$C6),'DAR2'!$A$6:$M$500,13,FALSE),0)</f>
        <v>0</v>
      </c>
      <c r="AW6" s="266">
        <f>_xlfn.IFNA(VLOOKUP(CONCATENATE($AW$5,$B6,$C6),'MUR2'!$A$6:$M$500,13,FALSE),0)</f>
        <v>0</v>
      </c>
      <c r="AX6" s="266">
        <f>_xlfn.IFNA(VLOOKUP(CONCATENATE($AX$5,$B6,$C6),RAS!$A$7:$M$501,13,FALSE),0)</f>
        <v>0</v>
      </c>
      <c r="AY6" s="545">
        <f>_xlfn.IFNA(VLOOKUP(CONCATENATE($AY$5,$B6,$C6),'ESP3'!$A$6:$M$500,13,FALSE),0)</f>
        <v>0</v>
      </c>
      <c r="AZ6" s="341">
        <f>_xlfn.IFNA(VLOOKUP(CONCATENATE($AZ$5,$B6,$C6),'ESP3'!$A$6:$M$500,13,FALSE),0)</f>
        <v>0</v>
      </c>
      <c r="BA6" s="266">
        <f>_xlfn.IFNA(VLOOKUP(CONCATENATE($BA$5,$B6,$C6),FEST!$A$6:$M$500,13,FALSE),0)</f>
        <v>0</v>
      </c>
      <c r="BB6" s="50">
        <f>_xlfn.IFNA(VLOOKUP(CONCATENATE($BB$5,$B6,$C6),FEST!$A$6:$M$500,13,FALSE),0)</f>
        <v>0</v>
      </c>
      <c r="BC6" s="550">
        <f>_xlfn.IFNA(VLOOKUP(CONCATENATE($BC$5,$B6,$C6),'HOR2'!$A$6:$M$100,13,FALSE),0)</f>
        <v>0</v>
      </c>
      <c r="BD6" s="550">
        <f>_xlfn.IFNA(VLOOKUP(CONCATENATE($BD$5,$B6,$C6),'HOR2'!$A$6:$M$500,13,FALSE),0)</f>
        <v>0</v>
      </c>
      <c r="BE6" s="550">
        <f>_xlfn.IFNA(VLOOKUP(CONCATENATE($BE$5,$B6,$C6),[6]GIDG!$A$6:$M$500,13,FALSE),0)</f>
        <v>0</v>
      </c>
      <c r="BF6" s="550">
        <f>_xlfn.IFNA(VLOOKUP(CONCATENATE($BF$5,$B6,$C6),[6]GIDG!$A$6:$M$500,13,FALSE),0)</f>
        <v>0</v>
      </c>
      <c r="BG6" s="550">
        <f>_xlfn.IFNA(VLOOKUP(CONCATENATE($BG$5,$B6,$C6),[7]cap3!$A$6:$M$300,13,FALSE),0)</f>
        <v>0</v>
      </c>
      <c r="BH6" s="548">
        <f>_xlfn.IFNA(VLOOKUP(CONCATENATE($BH$5,$B6,$C6),SC!$A$6:$M$500,13,FALSE),0)</f>
        <v>0</v>
      </c>
      <c r="BI6" s="548">
        <f>_xlfn.IFNA(VLOOKUP(CONCATENATE($BI$5,$B6,$C6),SC!$A$6:$M$500,13,FALSE),0)</f>
        <v>0</v>
      </c>
      <c r="BJ6" s="548">
        <f>_xlfn.IFNA(VLOOKUP(CONCATENATE($BJ$5,$B6,$C6),SCSAT!$A$6:$M$528,13,FALSE),0)</f>
        <v>14</v>
      </c>
      <c r="BK6" s="548">
        <f>_xlfn.IFNA(VLOOKUP(CONCATENATE($BK$5,$B6,$C6),SCSAT!$A$6:$M$528,13,FALSE),0)</f>
        <v>0</v>
      </c>
      <c r="BL6" s="548">
        <f>_xlfn.IFNA(VLOOKUP(CONCATENATE($BL$5,$B6,$C6),SCSUN!$A$6:$M$500,13,FALSE),0)</f>
        <v>14</v>
      </c>
      <c r="BM6" s="341">
        <f>_xlfn.IFNA(VLOOKUP(CONCATENATE($BM$5,$B6,$C6),SCSUN!$A$6:$M$500,13,FALSE),0)</f>
        <v>0</v>
      </c>
      <c r="BN6" s="43"/>
    </row>
    <row r="7" spans="1:66" s="3" customFormat="1" x14ac:dyDescent="0.25">
      <c r="A7" s="835"/>
      <c r="B7" s="713" t="s">
        <v>267</v>
      </c>
      <c r="C7" s="714" t="s">
        <v>268</v>
      </c>
      <c r="D7" s="714"/>
      <c r="E7" s="714" t="s">
        <v>96</v>
      </c>
      <c r="F7" s="715">
        <v>45471</v>
      </c>
      <c r="G7" s="716">
        <v>18</v>
      </c>
      <c r="H7" s="717">
        <f t="shared" si="0"/>
        <v>3</v>
      </c>
      <c r="I7" s="718">
        <f t="shared" si="1"/>
        <v>23</v>
      </c>
      <c r="J7" s="726">
        <f t="shared" si="2"/>
        <v>2</v>
      </c>
      <c r="K7" s="56">
        <f>_xlfn.IFNA(VLOOKUP(CONCATENATE($K$5,$B7,$C7),'ESP1'!$A$6:$M$500,13,FALSE),0)</f>
        <v>0</v>
      </c>
      <c r="L7" s="341">
        <f>_xlfn.IFNA(VLOOKUP(CONCATENATE($L$5,$B7,$C7),'ESP1'!$A$6:$M$500,13,FALSE),0)</f>
        <v>0</v>
      </c>
      <c r="M7" s="341">
        <f>_xlfn.IFNA(VLOOKUP(CONCATENATE($M$5,$B7,$C7),CAPE!$A$6:$M$200,13,FALSE),0)</f>
        <v>0</v>
      </c>
      <c r="N7" s="56">
        <f>_xlfn.IFNA(VLOOKUP(CONCATENATE($N$5,$B7,$C7),CAPE!$A$6:$M$200,13,FALSE),0)</f>
        <v>0</v>
      </c>
      <c r="O7" s="56">
        <f>_xlfn.IFNA(VLOOKUP(CONCATENATE($O$5,$B7,$C7),'SER1'!$A$6:$M$500,13,FALSE),0)</f>
        <v>0</v>
      </c>
      <c r="P7" s="56">
        <f>_xlfn.IFNA(VLOOKUP(CONCATENATE($P$5,$B7,$C7),'SER1'!$A$6:$M$500,13,FALSE),0)</f>
        <v>0</v>
      </c>
      <c r="Q7" s="56">
        <f>_xlfn.IFNA(VLOOKUP(CONCATENATE($Q$5,$B7,$C7),'MUR1'!$A$6:$M$500,13,FALSE),0)</f>
        <v>0</v>
      </c>
      <c r="R7" s="56">
        <f>_xlfn.IFNA(VLOOKUP(CONCATENATE($R$5,$B7,$C7),'MUR1'!$A$6:$M$500,13,FALSE),0)</f>
        <v>0</v>
      </c>
      <c r="S7" s="56">
        <f>_xlfn.IFNA(VLOOKUP(CONCATENATE($S$5,$B7,$C7),BAL!$A$6:$M$500,13,FALSE),0)</f>
        <v>0</v>
      </c>
      <c r="T7" s="56">
        <f>_xlfn.IFNA(VLOOKUP(CONCATENATE($T$5,$B7,$C7),BAL!$A$6:$M$500,13,FALSE),0)</f>
        <v>0</v>
      </c>
      <c r="U7" s="56">
        <f>_xlfn.IFNA(VLOOKUP(CONCATENATE($U$5,$B7,$C7),'OG1'!$A$6:$M$500,13,FALSE),0)</f>
        <v>0</v>
      </c>
      <c r="V7" s="56">
        <f>_xlfn.IFNA(VLOOKUP(CONCATENATE($V$5,$B7,$C7),'OG1'!$A$6:$M$500,13,FALSE),0)</f>
        <v>0</v>
      </c>
      <c r="W7" s="56">
        <f>_xlfn.IFNA(VLOOKUP(CONCATENATE($W$5,$B7,$C7),'DRY1'!$A$6:$M$500,13,FALSE),0)</f>
        <v>0</v>
      </c>
      <c r="X7" s="56">
        <f>_xlfn.IFNA(VLOOKUP(CONCATENATE($X$5,$B7,$C7),[2]hor1!$A$6:$M$500,13,FALSE),0)</f>
        <v>0</v>
      </c>
      <c r="Y7" s="341">
        <f>_xlfn.IFNA(VLOOKUP(CONCATENATE($Y$5,$B7,$C7),[2]hor1!$A$6:$M$500,13,FALSE),0)</f>
        <v>0</v>
      </c>
      <c r="Z7" s="56">
        <f>_xlfn.IFNA(VLOOKUP(CONCATENATE($Z$5,$B7,$C7),'SER2'!$A$6:$M$534,13,FALSE),0)</f>
        <v>0</v>
      </c>
      <c r="AA7" s="56">
        <f>_xlfn.IFNA(VLOOKUP(CONCATENATE($AA$5,$B7,$C7),'SER2'!$A$6:$M$534,13,FALSE),0)</f>
        <v>0</v>
      </c>
      <c r="AB7" s="56">
        <f>_xlfn.IFNA(VLOOKUP(CONCATENATE($AB$5,$B7,$C7),'DAR1'!$A$6:$M$200,13,FALSE),0)</f>
        <v>0</v>
      </c>
      <c r="AC7" s="56">
        <f>_xlfn.IFNA(VLOOKUP(CONCATENATE($AC$5,$B7,$C7),'DAR1'!$A$6:$M$200,13,FALSE),0)</f>
        <v>0</v>
      </c>
      <c r="AD7" s="56">
        <f>_xlfn.IFNA(VLOOKUP(CONCATENATE($AD$5,$B7,$C7),BEV!$A$6:$M$500,13,FALSE),0)</f>
        <v>0</v>
      </c>
      <c r="AE7" s="56">
        <f>_xlfn.IFNA(VLOOKUP(CONCATENATE($AE$5,$B7,$C7),'OG2'!$A$6:$M$500,13,FALSE),0)</f>
        <v>0</v>
      </c>
      <c r="AF7" s="56">
        <f>_xlfn.IFNA(VLOOKUP(CONCATENATE($AF$5,$B7,$C7),'OG2'!$A$6:$M$500,13,FALSE),0)</f>
        <v>0</v>
      </c>
      <c r="AG7" s="56">
        <f>_xlfn.IFNA(VLOOKUP(CONCATENATE($AG$5,$B7,$C7),'LOG1'!$A$6:$M$500,13,FALSE),0)</f>
        <v>0</v>
      </c>
      <c r="AH7" s="56">
        <f>_xlfn.IFNA(VLOOKUP(CONCATENATE($AH$5,$B7,$C7),'DRY2'!$A$6:$M$500,13,FALSE),0)</f>
        <v>0</v>
      </c>
      <c r="AI7" s="56">
        <f>_xlfn.IFNA(VLOOKUP(CONCATENATE($AI$5,$B7,$C7),'CAP2'!$A$6:$M$500,13,FALSE),0)</f>
        <v>0</v>
      </c>
      <c r="AJ7" s="56">
        <f>_xlfn.IFNA(VLOOKUP(CONCATENATE($AJ$5,$B7,$C7),'CAP2'!$A$6:$M$10000,13,FALSE),0)</f>
        <v>0</v>
      </c>
      <c r="AK7" s="56">
        <f>_xlfn.IFNA(VLOOKUP(CONCATENATE($AK$5,$B7,$C7),'ESP2'!$A$6:$M$500,13,FALSE),0)</f>
        <v>0</v>
      </c>
      <c r="AL7" s="56">
        <f>_xlfn.IFNA(VLOOKUP(CONCATENATE($AL$5,$B7,$C7),'ESP2'!$A$6:$M$500,13,FALSE),0)</f>
        <v>0</v>
      </c>
      <c r="AM7" s="56">
        <f>_xlfn.IFNA(VLOOKUP(CONCATENATE($AM$5,$B7,$C7),MR!$A$6:$M$468,13,FALSE),0)</f>
        <v>0</v>
      </c>
      <c r="AN7" s="56">
        <f>_xlfn.IFNA(VLOOKUP(CONCATENATE($AN$5,$B7,$C7),MR!$A$6:$M$468,13,FALSE),0)</f>
        <v>0</v>
      </c>
      <c r="AO7" s="56">
        <f>_xlfn.IFNA(VLOOKUP(CONCATENATE($AO$5,$B7,$C7),MR!$A$6:$M$468,13,FALSE),0)</f>
        <v>0</v>
      </c>
      <c r="AP7" s="56">
        <f>_xlfn.IFNA(VLOOKUP(CONCATENATE($AP$5,$B7,$C7),'OG3'!$A$6:$M$500,13,FALSE),0)</f>
        <v>0</v>
      </c>
      <c r="AQ7" s="56">
        <f>_xlfn.IFNA(VLOOKUP(CONCATENATE($AQ$5,$B7,$C7),'OG3'!$A$6:$M$500,13,FALSE),0)</f>
        <v>0</v>
      </c>
      <c r="AR7" s="56">
        <f>_xlfn.IFNA(VLOOKUP(CONCATENATE($AR$5,$B7,$C7),WEST!$A$6:$M$500,13,FALSE),0)</f>
        <v>0</v>
      </c>
      <c r="AS7" s="341">
        <f>_xlfn.IFNA(VLOOKUP(CONCATENATE($AS$5,$B7,$C7),WEST!$A$6:$M$500,13,FALSE),0)</f>
        <v>0</v>
      </c>
      <c r="AT7" s="56">
        <f>_xlfn.IFNA(VLOOKUP(CONCATENATE($AT$5,$B7,$C7),'SER3'!$A$6:$M$500,13,FALSE),0)</f>
        <v>0</v>
      </c>
      <c r="AU7" s="56">
        <f>_xlfn.IFNA(VLOOKUP(CONCATENATE($AU$5,$B7,$C7),'DAR2'!$A$6:$M$500,13,FALSE),0)</f>
        <v>0</v>
      </c>
      <c r="AV7" s="56">
        <f>_xlfn.IFNA(VLOOKUP(CONCATENATE($AV$5,$B7,$C7),'DAR2'!$A$6:$M$500,13,FALSE),0)</f>
        <v>0</v>
      </c>
      <c r="AW7" s="56">
        <f>_xlfn.IFNA(VLOOKUP(CONCATENATE($AW$5,$B7,$C7),'MUR2'!$A$6:$M$500,13,FALSE),0)</f>
        <v>0</v>
      </c>
      <c r="AX7" s="56">
        <f>_xlfn.IFNA(VLOOKUP(CONCATENATE($AX$5,$B7,$C7),RAS!$A$7:$M$501,13,FALSE),0)</f>
        <v>0</v>
      </c>
      <c r="AY7" s="56">
        <f>_xlfn.IFNA(VLOOKUP(CONCATENATE($AY$5,$B7,$C7),'ESP3'!$A$6:$M$500,13,FALSE),0)</f>
        <v>0</v>
      </c>
      <c r="AZ7" s="56">
        <f>_xlfn.IFNA(VLOOKUP(CONCATENATE($AZ$5,$B7,$C7),'ESP3'!$A$6:$M$500,13,FALSE),0)</f>
        <v>0</v>
      </c>
      <c r="BA7" s="56">
        <f>_xlfn.IFNA(VLOOKUP(CONCATENATE($BA$5,$B7,$C7),FEST!$A$6:$M$500,13,FALSE),0)</f>
        <v>7</v>
      </c>
      <c r="BB7" s="56">
        <f>_xlfn.IFNA(VLOOKUP(CONCATENATE($BB$5,$B7,$C7),FEST!$A$6:$M$500,13,FALSE),0)</f>
        <v>0</v>
      </c>
      <c r="BC7" s="550">
        <f>_xlfn.IFNA(VLOOKUP(CONCATENATE($BC$5,$B7,$C7),'HOR2'!$A$6:$M$100,13,FALSE),0)</f>
        <v>0</v>
      </c>
      <c r="BD7" s="550">
        <f>_xlfn.IFNA(VLOOKUP(CONCATENATE($BD$5,$B7,$C7),'HOR2'!$A$6:$M$500,13,FALSE),0)</f>
        <v>0</v>
      </c>
      <c r="BE7" s="550">
        <f>_xlfn.IFNA(VLOOKUP(CONCATENATE($BE$5,$B7,$C7),[6]GIDG!$A$6:$M$500,13,FALSE),0)</f>
        <v>0</v>
      </c>
      <c r="BF7" s="550">
        <f>_xlfn.IFNA(VLOOKUP(CONCATENATE($BF$5,$B7,$C7),[6]GIDG!$A$6:$M$500,13,FALSE),0)</f>
        <v>0</v>
      </c>
      <c r="BG7" s="550">
        <f>_xlfn.IFNA(VLOOKUP(CONCATENATE($BG$5,$B7,$C7),[7]cap3!$A$6:$M$500,13,FALSE),0)</f>
        <v>0</v>
      </c>
      <c r="BH7" s="548">
        <f>_xlfn.IFNA(VLOOKUP(CONCATENATE($BH$5,$B7,$C7),SC!$A$6:$M$500,13,FALSE),0)</f>
        <v>0</v>
      </c>
      <c r="BI7" s="548">
        <f>_xlfn.IFNA(VLOOKUP(CONCATENATE($BI$5,$B7,$C7),SC!$A$6:$M$500,13,FALSE),0)</f>
        <v>0</v>
      </c>
      <c r="BJ7" s="548">
        <f>_xlfn.IFNA(VLOOKUP(CONCATENATE($BJ$5,$B7,$C7),SCSAT!$A$6:$M$528,13,FALSE),0)</f>
        <v>4</v>
      </c>
      <c r="BK7" s="548">
        <f>_xlfn.IFNA(VLOOKUP(CONCATENATE($BK$5,$B7,$C7),SCSAT!$A$6:$M$528,13,FALSE),0)</f>
        <v>0</v>
      </c>
      <c r="BL7" s="548">
        <f>_xlfn.IFNA(VLOOKUP(CONCATENATE($BL$5,$B7,$C7),SCSUN!$A$6:$M$500,13,FALSE),0)</f>
        <v>12</v>
      </c>
      <c r="BM7" s="341">
        <f>_xlfn.IFNA(VLOOKUP(CONCATENATE($BM$5,$B7,$C7),SCSUN!$A$6:$M$500,13,FALSE),0)</f>
        <v>0</v>
      </c>
      <c r="BN7" s="43"/>
    </row>
    <row r="8" spans="1:66" s="3" customFormat="1" x14ac:dyDescent="0.25">
      <c r="A8" s="835"/>
      <c r="B8" s="713" t="s">
        <v>258</v>
      </c>
      <c r="C8" s="720" t="s">
        <v>259</v>
      </c>
      <c r="D8" s="720"/>
      <c r="E8" s="720" t="s">
        <v>105</v>
      </c>
      <c r="F8" s="721">
        <v>45380</v>
      </c>
      <c r="G8" s="719">
        <v>21</v>
      </c>
      <c r="H8" s="717">
        <f t="shared" si="0"/>
        <v>2</v>
      </c>
      <c r="I8" s="718">
        <f t="shared" si="1"/>
        <v>14</v>
      </c>
      <c r="J8" s="726">
        <f t="shared" si="2"/>
        <v>3</v>
      </c>
      <c r="K8" s="56">
        <f>_xlfn.IFNA(VLOOKUP(CONCATENATE($K$5,$B8,$C8),'ESP1'!$A$6:$M$500,13,FALSE),0)</f>
        <v>0</v>
      </c>
      <c r="L8" s="341">
        <f>_xlfn.IFNA(VLOOKUP(CONCATENATE($L$5,$B8,$C8),'ESP1'!$A$6:$M$500,13,FALSE),0)</f>
        <v>0</v>
      </c>
      <c r="M8" s="341">
        <f>_xlfn.IFNA(VLOOKUP(CONCATENATE($M$5,$B8,$C8),CAPE!$A$6:$M$200,13,FALSE),0)</f>
        <v>0</v>
      </c>
      <c r="N8" s="56">
        <f>_xlfn.IFNA(VLOOKUP(CONCATENATE($N$5,$B8,$C8),CAPE!$A$6:$M$200,13,FALSE),0)</f>
        <v>0</v>
      </c>
      <c r="O8" s="56">
        <f>_xlfn.IFNA(VLOOKUP(CONCATENATE($O$5,$B8,$C8),'SER1'!$A$6:$M$500,13,FALSE),0)</f>
        <v>0</v>
      </c>
      <c r="P8" s="56">
        <f>_xlfn.IFNA(VLOOKUP(CONCATENATE($P$5,$B8,$C8),'SER1'!$A$6:$M$500,13,FALSE),0)</f>
        <v>0</v>
      </c>
      <c r="Q8" s="56">
        <f>_xlfn.IFNA(VLOOKUP(CONCATENATE($Q$5,$B8,$C8),'MUR1'!$A$6:$M$500,13,FALSE),0)</f>
        <v>0</v>
      </c>
      <c r="R8" s="56">
        <f>_xlfn.IFNA(VLOOKUP(CONCATENATE($R$5,$B8,$C8),'MUR1'!$A$6:$M$500,13,FALSE),0)</f>
        <v>0</v>
      </c>
      <c r="S8" s="56">
        <f>_xlfn.IFNA(VLOOKUP(CONCATENATE($S$5,$B8,$C8),BAL!$A$6:$M$500,13,FALSE),0)</f>
        <v>0</v>
      </c>
      <c r="T8" s="56">
        <f>_xlfn.IFNA(VLOOKUP(CONCATENATE($T$5,$B8,$C8),BAL!$A$6:$M$500,13,FALSE),0)</f>
        <v>0</v>
      </c>
      <c r="U8" s="56">
        <f>_xlfn.IFNA(VLOOKUP(CONCATENATE($U$5,$B8,$C8),'OG1'!$A$6:$M$500,13,FALSE),0)</f>
        <v>0</v>
      </c>
      <c r="V8" s="56">
        <f>_xlfn.IFNA(VLOOKUP(CONCATENATE($V$5,$B8,$C8),'OG1'!$A$6:$M$500,13,FALSE),0)</f>
        <v>0</v>
      </c>
      <c r="W8" s="56">
        <f>_xlfn.IFNA(VLOOKUP(CONCATENATE($W$5,$B8,$C8),'DRY1'!$A$6:$M$500,13,FALSE),0)</f>
        <v>0</v>
      </c>
      <c r="X8" s="56">
        <f>_xlfn.IFNA(VLOOKUP(CONCATENATE($X$5,$B8,$C8),[2]hor1!$A$6:$M$500,13,FALSE),0)</f>
        <v>0</v>
      </c>
      <c r="Y8" s="341">
        <f>_xlfn.IFNA(VLOOKUP(CONCATENATE($Y$5,$B8,$C8),[2]hor1!$A$6:$M$500,13,FALSE),0)</f>
        <v>0</v>
      </c>
      <c r="Z8" s="56">
        <f>_xlfn.IFNA(VLOOKUP(CONCATENATE($Z$5,$B8,$C8),'SER2'!$A$6:$M$534,13,FALSE),0)</f>
        <v>0</v>
      </c>
      <c r="AA8" s="56">
        <f>_xlfn.IFNA(VLOOKUP(CONCATENATE($AA$5,$B8,$C8),'SER2'!$A$6:$M$534,13,FALSE),0)</f>
        <v>0</v>
      </c>
      <c r="AB8" s="56">
        <f>_xlfn.IFNA(VLOOKUP(CONCATENATE($AB$5,$B8,$C8),'DAR1'!$A$6:$M$200,13,FALSE),0)</f>
        <v>7</v>
      </c>
      <c r="AC8" s="56">
        <f>_xlfn.IFNA(VLOOKUP(CONCATENATE($AC$5,$B8,$C8),'DAR1'!$A$6:$M$200,13,FALSE),0)</f>
        <v>0</v>
      </c>
      <c r="AD8" s="56">
        <f>_xlfn.IFNA(VLOOKUP(CONCATENATE($AD$5,$B8,$C8),BEV!$A$6:$M$500,13,FALSE),0)</f>
        <v>0</v>
      </c>
      <c r="AE8" s="56">
        <f>_xlfn.IFNA(VLOOKUP(CONCATENATE($AE$5,$B8,$C8),'OG2'!$A$6:$M$500,13,FALSE),0)</f>
        <v>0</v>
      </c>
      <c r="AF8" s="56">
        <f>_xlfn.IFNA(VLOOKUP(CONCATENATE($AF$5,$B8,$C8),'OG2'!$A$6:$M$500,13,FALSE),0)</f>
        <v>0</v>
      </c>
      <c r="AG8" s="56">
        <f>_xlfn.IFNA(VLOOKUP(CONCATENATE($AG$5,$B8,$C8),'LOG1'!$A$6:$M$500,13,FALSE),0)</f>
        <v>0</v>
      </c>
      <c r="AH8" s="56">
        <f>_xlfn.IFNA(VLOOKUP(CONCATENATE($AH$5,$B8,$C8),'DRY2'!$A$6:$M$500,13,FALSE),0)</f>
        <v>0</v>
      </c>
      <c r="AI8" s="56">
        <f>_xlfn.IFNA(VLOOKUP(CONCATENATE($AI$5,$B8,$C8),'CAP2'!$A$6:$M$500,13,FALSE),0)</f>
        <v>0</v>
      </c>
      <c r="AJ8" s="56">
        <f>_xlfn.IFNA(VLOOKUP(CONCATENATE($AJ$5,$B8,$C8),'CAP2'!$A$6:$M$10000,13,FALSE),0)</f>
        <v>0</v>
      </c>
      <c r="AK8" s="56">
        <f>_xlfn.IFNA(VLOOKUP(CONCATENATE($AK$5,$B8,$C8),'ESP2'!$A$6:$M$500,13,FALSE),0)</f>
        <v>0</v>
      </c>
      <c r="AL8" s="56">
        <f>_xlfn.IFNA(VLOOKUP(CONCATENATE($AL$5,$B8,$C8),'ESP2'!$A$6:$M$500,13,FALSE),0)</f>
        <v>0</v>
      </c>
      <c r="AM8" s="56">
        <f>_xlfn.IFNA(VLOOKUP(CONCATENATE($AM$5,$B8,$C8),MR!$A$6:$M$468,13,FALSE),0)</f>
        <v>0</v>
      </c>
      <c r="AN8" s="56">
        <f>_xlfn.IFNA(VLOOKUP(CONCATENATE($AN$5,$B8,$C8),MR!$A$6:$M$468,13,FALSE),0)</f>
        <v>0</v>
      </c>
      <c r="AO8" s="56">
        <f>_xlfn.IFNA(VLOOKUP(CONCATENATE($AO$5,$B8,$C8),MR!$A$6:$M$468,13,FALSE),0)</f>
        <v>0</v>
      </c>
      <c r="AP8" s="56">
        <f>_xlfn.IFNA(VLOOKUP(CONCATENATE($AP$5,$B8,$C8),'OG3'!$A$6:$M$500,13,FALSE),0)</f>
        <v>0</v>
      </c>
      <c r="AQ8" s="56">
        <f>_xlfn.IFNA(VLOOKUP(CONCATENATE($AQ$5,$B8,$C8),'OG3'!$A$6:$M$500,13,FALSE),0)</f>
        <v>0</v>
      </c>
      <c r="AR8" s="56">
        <f>_xlfn.IFNA(VLOOKUP(CONCATENATE($AR$5,$B8,$C8),WEST!$A$6:$M$500,13,FALSE),0)</f>
        <v>0</v>
      </c>
      <c r="AS8" s="341">
        <f>_xlfn.IFNA(VLOOKUP(CONCATENATE($AS$5,$B8,$C8),WEST!$A$6:$M$500,13,FALSE),0)</f>
        <v>0</v>
      </c>
      <c r="AT8" s="56">
        <f>_xlfn.IFNA(VLOOKUP(CONCATENATE($AT$5,$B8,$C8),'SER3'!$A$6:$M$500,13,FALSE),0)</f>
        <v>0</v>
      </c>
      <c r="AU8" s="56">
        <f>_xlfn.IFNA(VLOOKUP(CONCATENATE($AU$5,$B8,$C8),'DAR2'!$A$6:$M$500,13,FALSE),0)</f>
        <v>0</v>
      </c>
      <c r="AV8" s="56">
        <f>_xlfn.IFNA(VLOOKUP(CONCATENATE($AV$5,$B8,$C8),'DAR2'!$A$6:$M$500,13,FALSE),0)</f>
        <v>7</v>
      </c>
      <c r="AW8" s="56">
        <f>_xlfn.IFNA(VLOOKUP(CONCATENATE($AW$5,$B8,$C8),'MUR2'!$A$6:$M$500,13,FALSE),0)</f>
        <v>0</v>
      </c>
      <c r="AX8" s="56">
        <f>_xlfn.IFNA(VLOOKUP(CONCATENATE($AX$5,$B8,$C8),RAS!$A$7:$M$501,13,FALSE),0)</f>
        <v>0</v>
      </c>
      <c r="AY8" s="56">
        <f>_xlfn.IFNA(VLOOKUP(CONCATENATE($AY$5,$B8,$C8),'ESP3'!$A$6:$M$500,13,FALSE),0)</f>
        <v>0</v>
      </c>
      <c r="AZ8" s="56">
        <f>_xlfn.IFNA(VLOOKUP(CONCATENATE($AZ$5,$B8,$C8),'ESP3'!$A$6:$M$500,13,FALSE),0)</f>
        <v>0</v>
      </c>
      <c r="BA8" s="56">
        <f>_xlfn.IFNA(VLOOKUP(CONCATENATE($BA$5,$B8,$C8),FEST!$A$6:$M$500,13,FALSE),0)</f>
        <v>0</v>
      </c>
      <c r="BB8" s="56">
        <f>_xlfn.IFNA(VLOOKUP(CONCATENATE($BB$5,$B8,$C8),FEST!$A$6:$M$500,13,FALSE),0)</f>
        <v>0</v>
      </c>
      <c r="BC8" s="550">
        <f>_xlfn.IFNA(VLOOKUP(CONCATENATE($BC$5,$B8,$C8),'HOR2'!$A$6:$M$100,13,FALSE),0)</f>
        <v>0</v>
      </c>
      <c r="BD8" s="550">
        <f>_xlfn.IFNA(VLOOKUP(CONCATENATE($BD$5,$B8,$C8),'HOR2'!$A$6:$M$500,13,FALSE),0)</f>
        <v>0</v>
      </c>
      <c r="BE8" s="550">
        <f>_xlfn.IFNA(VLOOKUP(CONCATENATE($BE$5,$B8,$C8),[6]GIDG!$A$6:$M$500,13,FALSE),0)</f>
        <v>0</v>
      </c>
      <c r="BF8" s="550">
        <f>_xlfn.IFNA(VLOOKUP(CONCATENATE($BF$5,$B8,$C8),[6]GIDG!$A$6:$M$500,13,FALSE),0)</f>
        <v>0</v>
      </c>
      <c r="BG8" s="550">
        <f>_xlfn.IFNA(VLOOKUP(CONCATENATE($BG$5,$B8,$C8),[7]cap3!$A$6:$M$500,13,FALSE),0)</f>
        <v>0</v>
      </c>
      <c r="BH8" s="548">
        <f>_xlfn.IFNA(VLOOKUP(CONCATENATE($BH$5,$B8,$C8),SC!$A$6:$M$500,13,FALSE),0)</f>
        <v>0</v>
      </c>
      <c r="BI8" s="548">
        <f>_xlfn.IFNA(VLOOKUP(CONCATENATE($BI$5,$B8,$C8),SC!$A$6:$M$500,13,FALSE),0)</f>
        <v>0</v>
      </c>
      <c r="BJ8" s="548">
        <f>_xlfn.IFNA(VLOOKUP(CONCATENATE($BJ$5,$B8,$C8),SCSAT!$A$6:$M$528,13,FALSE),0)</f>
        <v>0</v>
      </c>
      <c r="BK8" s="548">
        <f>_xlfn.IFNA(VLOOKUP(CONCATENATE($BK$5,$B8,$C8),SCSAT!$A$6:$M$528,13,FALSE),0)</f>
        <v>0</v>
      </c>
      <c r="BL8" s="548">
        <f>_xlfn.IFNA(VLOOKUP(CONCATENATE($BL$5,$B8,$C8),SCSUN!$A$6:$M$500,13,FALSE),0)</f>
        <v>0</v>
      </c>
      <c r="BM8" s="341">
        <f>_xlfn.IFNA(VLOOKUP(CONCATENATE($BM$5,$B8,$C8),SCSUN!$A$6:$M$500,13,FALSE),0)</f>
        <v>0</v>
      </c>
      <c r="BN8" s="43"/>
    </row>
    <row r="9" spans="1:66" s="3" customFormat="1" x14ac:dyDescent="0.25">
      <c r="A9" s="835"/>
      <c r="B9" s="713" t="s">
        <v>595</v>
      </c>
      <c r="C9" s="720" t="s">
        <v>596</v>
      </c>
      <c r="D9" s="720" t="s">
        <v>596</v>
      </c>
      <c r="E9" s="720" t="s">
        <v>130</v>
      </c>
      <c r="F9" s="721">
        <v>45532</v>
      </c>
      <c r="G9" s="719">
        <v>17</v>
      </c>
      <c r="H9" s="717">
        <f t="shared" si="0"/>
        <v>3</v>
      </c>
      <c r="I9" s="718">
        <f t="shared" si="1"/>
        <v>14</v>
      </c>
      <c r="J9" s="726">
        <f t="shared" si="2"/>
        <v>3</v>
      </c>
      <c r="K9" s="56">
        <f>_xlfn.IFNA(VLOOKUP(CONCATENATE($K$5,$B9,$C9),'ESP1'!$A$6:$M$500,13,FALSE),0)</f>
        <v>0</v>
      </c>
      <c r="L9" s="341">
        <f>_xlfn.IFNA(VLOOKUP(CONCATENATE($L$5,$B9,$C9),'ESP1'!$A$6:$M$500,13,FALSE),0)</f>
        <v>0</v>
      </c>
      <c r="M9" s="341">
        <f>_xlfn.IFNA(VLOOKUP(CONCATENATE($M$5,$B9,$C9),CAPE!$A$6:$M$200,13,FALSE),0)</f>
        <v>0</v>
      </c>
      <c r="N9" s="56">
        <f>_xlfn.IFNA(VLOOKUP(CONCATENATE($N$5,$B9,$C9),CAPE!$A$6:$M$200,13,FALSE),0)</f>
        <v>0</v>
      </c>
      <c r="O9" s="56">
        <f>_xlfn.IFNA(VLOOKUP(CONCATENATE($O$5,$B9,$C9),'SER1'!$A$6:$M$500,13,FALSE),0)</f>
        <v>0</v>
      </c>
      <c r="P9" s="56">
        <f>_xlfn.IFNA(VLOOKUP(CONCATENATE($P$5,$B9,$C9),'SER1'!$A$6:$M$500,13,FALSE),0)</f>
        <v>0</v>
      </c>
      <c r="Q9" s="56">
        <f>_xlfn.IFNA(VLOOKUP(CONCATENATE($Q$5,$B9,$C9),'MUR1'!$A$6:$M$500,13,FALSE),0)</f>
        <v>0</v>
      </c>
      <c r="R9" s="56">
        <f>_xlfn.IFNA(VLOOKUP(CONCATENATE($R$5,$B9,$C9),'MUR1'!$A$6:$M$500,13,FALSE),0)</f>
        <v>0</v>
      </c>
      <c r="S9" s="56">
        <f>_xlfn.IFNA(VLOOKUP(CONCATENATE($S$5,$B9,$C9),BAL!$A$6:$M$500,13,FALSE),0)</f>
        <v>0</v>
      </c>
      <c r="T9" s="56">
        <f>_xlfn.IFNA(VLOOKUP(CONCATENATE($T$5,$B9,$C9),BAL!$A$6:$M$500,13,FALSE),0)</f>
        <v>0</v>
      </c>
      <c r="U9" s="56">
        <f>_xlfn.IFNA(VLOOKUP(CONCATENATE($U$5,$B9,$C9),'OG1'!$A$6:$M$500,13,FALSE),0)</f>
        <v>0</v>
      </c>
      <c r="V9" s="56">
        <f>_xlfn.IFNA(VLOOKUP(CONCATENATE($V$5,$B9,$C9),'OG1'!$A$6:$M$500,13,FALSE),0)</f>
        <v>0</v>
      </c>
      <c r="W9" s="56">
        <f>_xlfn.IFNA(VLOOKUP(CONCATENATE($W$5,$B9,$C9),'DRY1'!$A$6:$M$500,13,FALSE),0)</f>
        <v>0</v>
      </c>
      <c r="X9" s="56">
        <f>_xlfn.IFNA(VLOOKUP(CONCATENATE($X$5,$B9,$C9),[2]hor1!$A$6:$M$500,13,FALSE),0)</f>
        <v>0</v>
      </c>
      <c r="Y9" s="341">
        <f>_xlfn.IFNA(VLOOKUP(CONCATENATE($Y$5,$B9,$C9),[2]hor1!$A$6:$M$500,13,FALSE),0)</f>
        <v>0</v>
      </c>
      <c r="Z9" s="56">
        <f>_xlfn.IFNA(VLOOKUP(CONCATENATE($Z$5,$B9,$C9),'SER2'!$A$6:$M$534,13,FALSE),0)</f>
        <v>0</v>
      </c>
      <c r="AA9" s="56">
        <f>_xlfn.IFNA(VLOOKUP(CONCATENATE($AA$5,$B9,$C9),'SER2'!$A$6:$M$534,13,FALSE),0)</f>
        <v>0</v>
      </c>
      <c r="AB9" s="56">
        <f>_xlfn.IFNA(VLOOKUP(CONCATENATE($AB$5,$B9,$C9),'DAR1'!$A$6:$M$200,13,FALSE),0)</f>
        <v>0</v>
      </c>
      <c r="AC9" s="56">
        <f>_xlfn.IFNA(VLOOKUP(CONCATENATE($AC$5,$B9,$C9),'DAR1'!$A$6:$M$200,13,FALSE),0)</f>
        <v>0</v>
      </c>
      <c r="AD9" s="56">
        <f>_xlfn.IFNA(VLOOKUP(CONCATENATE($AD$5,$B9,$C9),BEV!$A$6:$M$500,13,FALSE),0)</f>
        <v>0</v>
      </c>
      <c r="AE9" s="56">
        <f>_xlfn.IFNA(VLOOKUP(CONCATENATE($AE$5,$B9,$C9),'OG2'!$A$6:$M$500,13,FALSE),0)</f>
        <v>0</v>
      </c>
      <c r="AF9" s="56">
        <f>_xlfn.IFNA(VLOOKUP(CONCATENATE($AF$5,$B9,$C9),'OG2'!$A$6:$M$500,13,FALSE),0)</f>
        <v>0</v>
      </c>
      <c r="AG9" s="56">
        <f>_xlfn.IFNA(VLOOKUP(CONCATENATE($AG$5,$B9,$C9),'LOG1'!$A$6:$M$500,13,FALSE),0)</f>
        <v>0</v>
      </c>
      <c r="AH9" s="56">
        <f>_xlfn.IFNA(VLOOKUP(CONCATENATE($AH$5,$B9,$C9),'DRY2'!$A$6:$M$500,13,FALSE),0)</f>
        <v>0</v>
      </c>
      <c r="AI9" s="56">
        <f>_xlfn.IFNA(VLOOKUP(CONCATENATE($AI$5,$B9,$C9),'CAP2'!$A$6:$M$500,13,FALSE),0)</f>
        <v>0</v>
      </c>
      <c r="AJ9" s="56">
        <f>_xlfn.IFNA(VLOOKUP(CONCATENATE($AJ$5,$B9,$C9),'CAP2'!$A$6:$M$10000,13,FALSE),0)</f>
        <v>0</v>
      </c>
      <c r="AK9" s="56">
        <f>_xlfn.IFNA(VLOOKUP(CONCATENATE($AK$5,$B9,$C9),'ESP2'!$A$6:$M$500,13,FALSE),0)</f>
        <v>0</v>
      </c>
      <c r="AL9" s="56">
        <f>_xlfn.IFNA(VLOOKUP(CONCATENATE($AL$5,$B9,$C9),'ESP2'!$A$6:$M$500,13,FALSE),0)</f>
        <v>0</v>
      </c>
      <c r="AM9" s="56">
        <f>_xlfn.IFNA(VLOOKUP(CONCATENATE($AM$5,$B9,$C9),MR!$A$6:$M$468,13,FALSE),0)</f>
        <v>0</v>
      </c>
      <c r="AN9" s="56">
        <f>_xlfn.IFNA(VLOOKUP(CONCATENATE($AN$5,$B9,$C9),MR!$A$6:$M$468,13,FALSE),0)</f>
        <v>0</v>
      </c>
      <c r="AO9" s="56">
        <f>_xlfn.IFNA(VLOOKUP(CONCATENATE($AO$5,$B9,$C9),MR!$A$6:$M$468,13,FALSE),0)</f>
        <v>0</v>
      </c>
      <c r="AP9" s="56">
        <f>_xlfn.IFNA(VLOOKUP(CONCATENATE($AP$5,$B9,$C9),'OG3'!$A$6:$M$500,13,FALSE),0)</f>
        <v>0</v>
      </c>
      <c r="AQ9" s="56">
        <f>_xlfn.IFNA(VLOOKUP(CONCATENATE($AQ$5,$B9,$C9),'OG3'!$A$6:$M$500,13,FALSE),0)</f>
        <v>0</v>
      </c>
      <c r="AR9" s="56">
        <f>_xlfn.IFNA(VLOOKUP(CONCATENATE($AR$5,$B9,$C9),WEST!$A$6:$M$500,13,FALSE),0)</f>
        <v>0</v>
      </c>
      <c r="AS9" s="341">
        <f>_xlfn.IFNA(VLOOKUP(CONCATENATE($AS$5,$B9,$C9),WEST!$A$6:$M$500,13,FALSE),0)</f>
        <v>0</v>
      </c>
      <c r="AT9" s="56">
        <f>_xlfn.IFNA(VLOOKUP(CONCATENATE($AT$5,$B9,$C9),'SER3'!$A$6:$M$500,13,FALSE),0)</f>
        <v>0</v>
      </c>
      <c r="AU9" s="56">
        <f>_xlfn.IFNA(VLOOKUP(CONCATENATE($AU$5,$B9,$C9),'DAR2'!$A$6:$M$500,13,FALSE),0)</f>
        <v>0</v>
      </c>
      <c r="AV9" s="56">
        <f>_xlfn.IFNA(VLOOKUP(CONCATENATE($AV$5,$B9,$C9),'DAR2'!$A$6:$M$500,13,FALSE),0)</f>
        <v>0</v>
      </c>
      <c r="AW9" s="56">
        <f>_xlfn.IFNA(VLOOKUP(CONCATENATE($AW$5,$B9,$C9),'MUR2'!$A$6:$M$500,13,FALSE),0)</f>
        <v>0</v>
      </c>
      <c r="AX9" s="56">
        <f>_xlfn.IFNA(VLOOKUP(CONCATENATE($AX$5,$B9,$C9),RAS!$A$7:$M$501,13,FALSE),0)</f>
        <v>0</v>
      </c>
      <c r="AY9" s="56">
        <f>_xlfn.IFNA(VLOOKUP(CONCATENATE($AY$5,$B9,$C9),'ESP3'!$A$6:$M$500,13,FALSE),0)</f>
        <v>0</v>
      </c>
      <c r="AZ9" s="56">
        <f>_xlfn.IFNA(VLOOKUP(CONCATENATE($AZ$5,$B9,$C9),'ESP3'!$A$6:$M$500,13,FALSE),0)</f>
        <v>0</v>
      </c>
      <c r="BA9" s="56">
        <f>_xlfn.IFNA(VLOOKUP(CONCATENATE($BA$5,$B9,$C9),FEST!$A$6:$M$500,13,FALSE),0)</f>
        <v>0</v>
      </c>
      <c r="BB9" s="56">
        <f>_xlfn.IFNA(VLOOKUP(CONCATENATE($BB$5,$B9,$C9),FEST!$A$6:$M$500,13,FALSE),0)</f>
        <v>0</v>
      </c>
      <c r="BC9" s="550">
        <f>_xlfn.IFNA(VLOOKUP(CONCATENATE($BC$5,$B9,$C9),'HOR2'!$A$6:$M$100,13,FALSE),0)</f>
        <v>0</v>
      </c>
      <c r="BD9" s="550">
        <f>_xlfn.IFNA(VLOOKUP(CONCATENATE($BD$5,$B9,$C9),'HOR2'!$A$6:$M$500,13,FALSE),0)</f>
        <v>0</v>
      </c>
      <c r="BE9" s="550">
        <f>_xlfn.IFNA(VLOOKUP(CONCATENATE($BE$5,$B9,$C9),[6]GIDG!$A$6:$M$500,13,FALSE),0)</f>
        <v>0</v>
      </c>
      <c r="BF9" s="550">
        <f>_xlfn.IFNA(VLOOKUP(CONCATENATE($BF$5,$B9,$C9),[6]GIDG!$A$6:$M$500,13,FALSE),0)</f>
        <v>0</v>
      </c>
      <c r="BG9" s="550">
        <f>_xlfn.IFNA(VLOOKUP(CONCATENATE($BG$5,$B9,$C9),[7]cap3!$A$6:$M$500,13,FALSE),0)</f>
        <v>0</v>
      </c>
      <c r="BH9" s="548">
        <f>_xlfn.IFNA(VLOOKUP(CONCATENATE($BH$5,$B9,$C9),SC!$A$6:$M$500,13,FALSE),0)</f>
        <v>0</v>
      </c>
      <c r="BI9" s="548">
        <f>_xlfn.IFNA(VLOOKUP(CONCATENATE($BI$5,$B9,$C9),SC!$A$6:$M$500,13,FALSE),0)</f>
        <v>0</v>
      </c>
      <c r="BJ9" s="548">
        <f>_xlfn.IFNA(VLOOKUP(CONCATENATE($BJ$5,$B9,$C9),SCSAT!$A$6:$M$528,13,FALSE),0)</f>
        <v>6</v>
      </c>
      <c r="BK9" s="548">
        <f>_xlfn.IFNA(VLOOKUP(CONCATENATE($BK$5,$B9,$C9),SCSAT!$A$6:$M$528,13,FALSE),0)</f>
        <v>2</v>
      </c>
      <c r="BL9" s="548">
        <f>_xlfn.IFNA(VLOOKUP(CONCATENATE($BL$5,$B9,$C9),SCSUN!$A$6:$M$500,13,FALSE),0)</f>
        <v>6</v>
      </c>
      <c r="BM9" s="341">
        <f>_xlfn.IFNA(VLOOKUP(CONCATENATE($BM$5,$B9,$C9),SCSUN!$A$6:$M$500,13,FALSE),0)</f>
        <v>0</v>
      </c>
      <c r="BN9" s="43"/>
    </row>
    <row r="10" spans="1:66" s="3" customFormat="1" x14ac:dyDescent="0.25">
      <c r="A10" s="835"/>
      <c r="B10" s="713" t="s">
        <v>258</v>
      </c>
      <c r="C10" s="720" t="s">
        <v>260</v>
      </c>
      <c r="D10" s="720"/>
      <c r="E10" s="720" t="s">
        <v>105</v>
      </c>
      <c r="F10" s="721">
        <v>45380</v>
      </c>
      <c r="G10" s="719">
        <v>21</v>
      </c>
      <c r="H10" s="717">
        <f t="shared" si="0"/>
        <v>2</v>
      </c>
      <c r="I10" s="718">
        <f t="shared" si="1"/>
        <v>13</v>
      </c>
      <c r="J10" s="726">
        <f t="shared" si="2"/>
        <v>5</v>
      </c>
      <c r="K10" s="56">
        <f>_xlfn.IFNA(VLOOKUP(CONCATENATE($K$5,$B10,$C10),'ESP1'!$A$6:$M$500,13,FALSE),0)</f>
        <v>0</v>
      </c>
      <c r="L10" s="341">
        <f>_xlfn.IFNA(VLOOKUP(CONCATENATE($L$5,$B10,$C10),'ESP1'!$A$6:$M$500,13,FALSE),0)</f>
        <v>0</v>
      </c>
      <c r="M10" s="341">
        <f>_xlfn.IFNA(VLOOKUP(CONCATENATE($M$5,$B10,$C10),CAPE!$A$6:$M$200,13,FALSE),0)</f>
        <v>0</v>
      </c>
      <c r="N10" s="56">
        <f>_xlfn.IFNA(VLOOKUP(CONCATENATE($N$5,$B10,$C10),CAPE!$A$6:$M$200,13,FALSE),0)</f>
        <v>0</v>
      </c>
      <c r="O10" s="56">
        <f>_xlfn.IFNA(VLOOKUP(CONCATENATE($O$5,$B10,$C10),'SER1'!$A$6:$M$500,13,FALSE),0)</f>
        <v>0</v>
      </c>
      <c r="P10" s="56">
        <f>_xlfn.IFNA(VLOOKUP(CONCATENATE($P$5,$B10,$C10),'SER1'!$A$6:$M$500,13,FALSE),0)</f>
        <v>0</v>
      </c>
      <c r="Q10" s="56">
        <f>_xlfn.IFNA(VLOOKUP(CONCATENATE($Q$5,$B10,$C10),'MUR1'!$A$6:$M$500,13,FALSE),0)</f>
        <v>0</v>
      </c>
      <c r="R10" s="56">
        <f>_xlfn.IFNA(VLOOKUP(CONCATENATE($R$5,$B10,$C10),'MUR1'!$A$6:$M$500,13,FALSE),0)</f>
        <v>0</v>
      </c>
      <c r="S10" s="56">
        <f>_xlfn.IFNA(VLOOKUP(CONCATENATE($S$5,$B10,$C10),BAL!$A$6:$M$500,13,FALSE),0)</f>
        <v>0</v>
      </c>
      <c r="T10" s="56">
        <f>_xlfn.IFNA(VLOOKUP(CONCATENATE($T$5,$B10,$C10),BAL!$A$6:$M$500,13,FALSE),0)</f>
        <v>0</v>
      </c>
      <c r="U10" s="56">
        <f>_xlfn.IFNA(VLOOKUP(CONCATENATE($U$5,$B10,$C10),'OG1'!$A$6:$M$500,13,FALSE),0)</f>
        <v>0</v>
      </c>
      <c r="V10" s="56">
        <f>_xlfn.IFNA(VLOOKUP(CONCATENATE($V$5,$B10,$C10),'OG1'!$A$6:$M$500,13,FALSE),0)</f>
        <v>0</v>
      </c>
      <c r="W10" s="56">
        <f>_xlfn.IFNA(VLOOKUP(CONCATENATE($W$5,$B10,$C10),'DRY1'!$A$6:$M$500,13,FALSE),0)</f>
        <v>0</v>
      </c>
      <c r="X10" s="56">
        <f>_xlfn.IFNA(VLOOKUP(CONCATENATE($X$5,$B10,$C10),[2]hor1!$A$6:$M$500,13,FALSE),0)</f>
        <v>0</v>
      </c>
      <c r="Y10" s="341">
        <f>_xlfn.IFNA(VLOOKUP(CONCATENATE($Y$5,$B10,$C10),[2]hor1!$A$6:$M$500,13,FALSE),0)</f>
        <v>0</v>
      </c>
      <c r="Z10" s="56">
        <f>_xlfn.IFNA(VLOOKUP(CONCATENATE($Z$5,$B10,$C10),'SER2'!$A$6:$M$534,13,FALSE),0)</f>
        <v>0</v>
      </c>
      <c r="AA10" s="56">
        <f>_xlfn.IFNA(VLOOKUP(CONCATENATE($AA$5,$B10,$C10),'SER2'!$A$6:$M$534,13,FALSE),0)</f>
        <v>0</v>
      </c>
      <c r="AB10" s="56">
        <f>_xlfn.IFNA(VLOOKUP(CONCATENATE($AB$5,$B10,$C10),'DAR1'!$A$6:$M$200,13,FALSE),0)</f>
        <v>0</v>
      </c>
      <c r="AC10" s="56">
        <f>_xlfn.IFNA(VLOOKUP(CONCATENATE($AC$5,$B10,$C10),'DAR1'!$A$6:$M$200,13,FALSE),0)</f>
        <v>0</v>
      </c>
      <c r="AD10" s="56">
        <f>_xlfn.IFNA(VLOOKUP(CONCATENATE($AD$5,$B10,$C10),BEV!$A$6:$M$500,13,FALSE),0)</f>
        <v>0</v>
      </c>
      <c r="AE10" s="56">
        <f>_xlfn.IFNA(VLOOKUP(CONCATENATE($AE$5,$B10,$C10),'OG2'!$A$6:$M$500,13,FALSE),0)</f>
        <v>0</v>
      </c>
      <c r="AF10" s="56">
        <f>_xlfn.IFNA(VLOOKUP(CONCATENATE($AF$5,$B10,$C10),'OG2'!$A$6:$M$500,13,FALSE),0)</f>
        <v>0</v>
      </c>
      <c r="AG10" s="56">
        <f>_xlfn.IFNA(VLOOKUP(CONCATENATE($AG$5,$B10,$C10),'LOG1'!$A$6:$M$500,13,FALSE),0)</f>
        <v>0</v>
      </c>
      <c r="AH10" s="56">
        <f>_xlfn.IFNA(VLOOKUP(CONCATENATE($AH$5,$B10,$C10),'DRY2'!$A$6:$M$500,13,FALSE),0)</f>
        <v>0</v>
      </c>
      <c r="AI10" s="56">
        <f>_xlfn.IFNA(VLOOKUP(CONCATENATE($AI$5,$B10,$C10),'CAP2'!$A$6:$M$500,13,FALSE),0)</f>
        <v>0</v>
      </c>
      <c r="AJ10" s="56">
        <f>_xlfn.IFNA(VLOOKUP(CONCATENATE($AJ$5,$B10,$C10),'CAP2'!$A$6:$M$10000,13,FALSE),0)</f>
        <v>0</v>
      </c>
      <c r="AK10" s="56">
        <f>_xlfn.IFNA(VLOOKUP(CONCATENATE($AK$5,$B10,$C10),'ESP2'!$A$6:$M$500,13,FALSE),0)</f>
        <v>0</v>
      </c>
      <c r="AL10" s="56">
        <f>_xlfn.IFNA(VLOOKUP(CONCATENATE($AL$5,$B10,$C10),'ESP2'!$A$6:$M$500,13,FALSE),0)</f>
        <v>0</v>
      </c>
      <c r="AM10" s="56">
        <f>_xlfn.IFNA(VLOOKUP(CONCATENATE($AM$5,$B10,$C10),MR!$A$6:$M$468,13,FALSE),0)</f>
        <v>0</v>
      </c>
      <c r="AN10" s="56">
        <f>_xlfn.IFNA(VLOOKUP(CONCATENATE($AN$5,$B10,$C10),MR!$A$6:$M$468,13,FALSE),0)</f>
        <v>0</v>
      </c>
      <c r="AO10" s="56">
        <f>_xlfn.IFNA(VLOOKUP(CONCATENATE($AO$5,$B10,$C10),MR!$A$6:$M$468,13,FALSE),0)</f>
        <v>0</v>
      </c>
      <c r="AP10" s="56">
        <f>_xlfn.IFNA(VLOOKUP(CONCATENATE($AP$5,$B10,$C10),'OG3'!$A$6:$M$500,13,FALSE),0)</f>
        <v>0</v>
      </c>
      <c r="AQ10" s="56">
        <f>_xlfn.IFNA(VLOOKUP(CONCATENATE($AQ$5,$B10,$C10),'OG3'!$A$6:$M$500,13,FALSE),0)</f>
        <v>0</v>
      </c>
      <c r="AR10" s="56">
        <f>_xlfn.IFNA(VLOOKUP(CONCATENATE($AR$5,$B10,$C10),WEST!$A$6:$M$500,13,FALSE),0)</f>
        <v>7</v>
      </c>
      <c r="AS10" s="341">
        <f>_xlfn.IFNA(VLOOKUP(CONCATENATE($AS$5,$B10,$C10),WEST!$A$6:$M$500,13,FALSE),0)</f>
        <v>0</v>
      </c>
      <c r="AT10" s="56">
        <f>_xlfn.IFNA(VLOOKUP(CONCATENATE($AT$5,$B10,$C10),'SER3'!$A$6:$M$500,13,FALSE),0)</f>
        <v>0</v>
      </c>
      <c r="AU10" s="56">
        <f>_xlfn.IFNA(VLOOKUP(CONCATENATE($AU$5,$B10,$C10),'DAR2'!$A$6:$M$500,13,FALSE),0)</f>
        <v>0</v>
      </c>
      <c r="AV10" s="56">
        <f>_xlfn.IFNA(VLOOKUP(CONCATENATE($AV$5,$B10,$C10),'DAR2'!$A$6:$M$500,13,FALSE),0)</f>
        <v>0</v>
      </c>
      <c r="AW10" s="56">
        <f>_xlfn.IFNA(VLOOKUP(CONCATENATE($AW$5,$B10,$C10),'MUR2'!$A$6:$M$500,13,FALSE),0)</f>
        <v>0</v>
      </c>
      <c r="AX10" s="56">
        <f>_xlfn.IFNA(VLOOKUP(CONCATENATE($AX$5,$B10,$C10),RAS!$A$7:$M$501,13,FALSE),0)</f>
        <v>0</v>
      </c>
      <c r="AY10" s="56">
        <f>_xlfn.IFNA(VLOOKUP(CONCATENATE($AY$5,$B10,$C10),'ESP3'!$A$6:$M$500,13,FALSE),0)</f>
        <v>0</v>
      </c>
      <c r="AZ10" s="56">
        <f>_xlfn.IFNA(VLOOKUP(CONCATENATE($AZ$5,$B10,$C10),'ESP3'!$A$6:$M$500,13,FALSE),0)</f>
        <v>0</v>
      </c>
      <c r="BA10" s="56">
        <f>_xlfn.IFNA(VLOOKUP(CONCATENATE($BA$5,$B10,$C10),FEST!$A$6:$M$500,13,FALSE),0)</f>
        <v>6</v>
      </c>
      <c r="BB10" s="56">
        <f>_xlfn.IFNA(VLOOKUP(CONCATENATE($BB$5,$B10,$C10),FEST!$A$6:$M$500,13,FALSE),0)</f>
        <v>0</v>
      </c>
      <c r="BC10" s="550">
        <f>_xlfn.IFNA(VLOOKUP(CONCATENATE($BC$5,$B10,$C10),'HOR2'!$A$6:$M$100,13,FALSE),0)</f>
        <v>0</v>
      </c>
      <c r="BD10" s="550">
        <f>_xlfn.IFNA(VLOOKUP(CONCATENATE($BD$5,$B10,$C10),'HOR2'!$A$6:$M$500,13,FALSE),0)</f>
        <v>0</v>
      </c>
      <c r="BE10" s="550">
        <f>_xlfn.IFNA(VLOOKUP(CONCATENATE($BE$5,$B10,$C10),[6]GIDG!$A$6:$M$500,13,FALSE),0)</f>
        <v>0</v>
      </c>
      <c r="BF10" s="550">
        <f>_xlfn.IFNA(VLOOKUP(CONCATENATE($BF$5,$B10,$C10),[6]GIDG!$A$6:$M$500,13,FALSE),0)</f>
        <v>0</v>
      </c>
      <c r="BG10" s="550">
        <f>_xlfn.IFNA(VLOOKUP(CONCATENATE($BG$5,$B10,$C10),[7]cap3!$A$6:$M$500,13,FALSE),0)</f>
        <v>0</v>
      </c>
      <c r="BH10" s="548">
        <f>_xlfn.IFNA(VLOOKUP(CONCATENATE($BH$5,$B10,$C10),SC!$A$6:$M$500,13,FALSE),0)</f>
        <v>0</v>
      </c>
      <c r="BI10" s="548">
        <f>_xlfn.IFNA(VLOOKUP(CONCATENATE($BI$5,$B10,$C10),SC!$A$6:$M$500,13,FALSE),0)</f>
        <v>0</v>
      </c>
      <c r="BJ10" s="548">
        <f>_xlfn.IFNA(VLOOKUP(CONCATENATE($BJ$5,$B10,$C10),SCSAT!$A$6:$M$528,13,FALSE),0)</f>
        <v>0</v>
      </c>
      <c r="BK10" s="548">
        <f>_xlfn.IFNA(VLOOKUP(CONCATENATE($BK$5,$B10,$C10),SCSAT!$A$6:$M$528,13,FALSE),0)</f>
        <v>0</v>
      </c>
      <c r="BL10" s="548">
        <f>_xlfn.IFNA(VLOOKUP(CONCATENATE($BL$5,$B10,$C10),SCSUN!$A$6:$M$500,13,FALSE),0)</f>
        <v>0</v>
      </c>
      <c r="BM10" s="341">
        <f>_xlfn.IFNA(VLOOKUP(CONCATENATE($BM$5,$B10,$C10),SCSUN!$A$6:$M$500,13,FALSE),0)</f>
        <v>0</v>
      </c>
      <c r="BN10" s="43"/>
    </row>
    <row r="11" spans="1:66" s="3" customFormat="1" x14ac:dyDescent="0.25">
      <c r="A11" s="835"/>
      <c r="B11" s="713" t="s">
        <v>211</v>
      </c>
      <c r="C11" s="720" t="s">
        <v>212</v>
      </c>
      <c r="D11" s="720"/>
      <c r="E11" s="720" t="s">
        <v>213</v>
      </c>
      <c r="F11" s="721">
        <v>45441</v>
      </c>
      <c r="G11" s="719">
        <v>13</v>
      </c>
      <c r="H11" s="717">
        <f t="shared" si="0"/>
        <v>2</v>
      </c>
      <c r="I11" s="718">
        <f t="shared" si="1"/>
        <v>13</v>
      </c>
      <c r="J11" s="726">
        <f t="shared" si="2"/>
        <v>5</v>
      </c>
      <c r="K11" s="56">
        <f>_xlfn.IFNA(VLOOKUP(CONCATENATE($K$5,$B11,$C11),'ESP1'!$A$6:$M$500,13,FALSE),0)</f>
        <v>0</v>
      </c>
      <c r="L11" s="341">
        <f>_xlfn.IFNA(VLOOKUP(CONCATENATE($L$5,$B11,$C11),'ESP1'!$A$6:$M$500,13,FALSE),0)</f>
        <v>0</v>
      </c>
      <c r="M11" s="341">
        <f>_xlfn.IFNA(VLOOKUP(CONCATENATE($M$5,$B11,$C11),CAPE!$A$6:$M$200,13,FALSE),0)</f>
        <v>0</v>
      </c>
      <c r="N11" s="56">
        <f>_xlfn.IFNA(VLOOKUP(CONCATENATE($N$5,$B11,$C11),CAPE!$A$6:$M$200,13,FALSE),0)</f>
        <v>0</v>
      </c>
      <c r="O11" s="56">
        <f>_xlfn.IFNA(VLOOKUP(CONCATENATE($O$5,$B11,$C11),'SER1'!$A$6:$M$500,13,FALSE),0)</f>
        <v>7</v>
      </c>
      <c r="P11" s="56">
        <f>_xlfn.IFNA(VLOOKUP(CONCATENATE($P$5,$B11,$C11),'SER1'!$A$6:$M$500,13,FALSE),0)</f>
        <v>0</v>
      </c>
      <c r="Q11" s="56">
        <f>_xlfn.IFNA(VLOOKUP(CONCATENATE($Q$5,$B11,$C11),'MUR1'!$A$6:$M$500,13,FALSE),0)</f>
        <v>0</v>
      </c>
      <c r="R11" s="56">
        <f>_xlfn.IFNA(VLOOKUP(CONCATENATE($R$5,$B11,$C11),'MUR1'!$A$6:$M$500,13,FALSE),0)</f>
        <v>0</v>
      </c>
      <c r="S11" s="56">
        <f>_xlfn.IFNA(VLOOKUP(CONCATENATE($S$5,$B11,$C11),BAL!$A$6:$M$500,13,FALSE),0)</f>
        <v>0</v>
      </c>
      <c r="T11" s="56">
        <f>_xlfn.IFNA(VLOOKUP(CONCATENATE($T$5,$B11,$C11),BAL!$A$6:$M$500,13,FALSE),0)</f>
        <v>0</v>
      </c>
      <c r="U11" s="56">
        <f>_xlfn.IFNA(VLOOKUP(CONCATENATE($U$5,$B11,$C11),'OG1'!$A$6:$M$500,13,FALSE),0)</f>
        <v>0</v>
      </c>
      <c r="V11" s="56">
        <f>_xlfn.IFNA(VLOOKUP(CONCATENATE($V$5,$B11,$C11),'OG1'!$A$6:$M$500,13,FALSE),0)</f>
        <v>0</v>
      </c>
      <c r="W11" s="56">
        <f>_xlfn.IFNA(VLOOKUP(CONCATENATE($W$5,$B11,$C11),'DRY1'!$A$6:$M$500,13,FALSE),0)</f>
        <v>0</v>
      </c>
      <c r="X11" s="56">
        <f>_xlfn.IFNA(VLOOKUP(CONCATENATE($X$5,$B11,$C11),[2]hor1!$A$6:$M$500,13,FALSE),0)</f>
        <v>0</v>
      </c>
      <c r="Y11" s="341">
        <f>_xlfn.IFNA(VLOOKUP(CONCATENATE($Y$5,$B11,$C11),[2]hor1!$A$6:$M$500,13,FALSE),0)</f>
        <v>0</v>
      </c>
      <c r="Z11" s="56">
        <f>_xlfn.IFNA(VLOOKUP(CONCATENATE($Z$5,$B11,$C11),'SER2'!$A$6:$M$534,13,FALSE),0)</f>
        <v>6</v>
      </c>
      <c r="AA11" s="56">
        <f>_xlfn.IFNA(VLOOKUP(CONCATENATE($AA$5,$B11,$C11),'SER2'!$A$6:$M$534,13,FALSE),0)</f>
        <v>0</v>
      </c>
      <c r="AB11" s="56">
        <f>_xlfn.IFNA(VLOOKUP(CONCATENATE($AB$5,$B11,$C11),'DAR1'!$A$6:$M$200,13,FALSE),0)</f>
        <v>0</v>
      </c>
      <c r="AC11" s="56">
        <f>_xlfn.IFNA(VLOOKUP(CONCATENATE($AC$5,$B11,$C11),'DAR1'!$A$6:$M$200,13,FALSE),0)</f>
        <v>0</v>
      </c>
      <c r="AD11" s="56">
        <f>_xlfn.IFNA(VLOOKUP(CONCATENATE($AD$5,$B11,$C11),BEV!$A$6:$M$500,13,FALSE),0)</f>
        <v>0</v>
      </c>
      <c r="AE11" s="56">
        <f>_xlfn.IFNA(VLOOKUP(CONCATENATE($AE$5,$B11,$C11),'OG2'!$A$6:$M$500,13,FALSE),0)</f>
        <v>0</v>
      </c>
      <c r="AF11" s="56">
        <f>_xlfn.IFNA(VLOOKUP(CONCATENATE($AF$5,$B11,$C11),'OG2'!$A$6:$M$500,13,FALSE),0)</f>
        <v>0</v>
      </c>
      <c r="AG11" s="56">
        <f>_xlfn.IFNA(VLOOKUP(CONCATENATE($AG$5,$B11,$C11),'LOG1'!$A$6:$M$500,13,FALSE),0)</f>
        <v>0</v>
      </c>
      <c r="AH11" s="56">
        <f>_xlfn.IFNA(VLOOKUP(CONCATENATE($AH$5,$B11,$C11),'DRY2'!$A$6:$M$500,13,FALSE),0)</f>
        <v>0</v>
      </c>
      <c r="AI11" s="56">
        <f>_xlfn.IFNA(VLOOKUP(CONCATENATE($AI$5,$B11,$C11),'CAP2'!$A$6:$M$500,13,FALSE),0)</f>
        <v>0</v>
      </c>
      <c r="AJ11" s="56">
        <f>_xlfn.IFNA(VLOOKUP(CONCATENATE($AJ$5,$B11,$C11),'CAP2'!$A$6:$M$10000,13,FALSE),0)</f>
        <v>0</v>
      </c>
      <c r="AK11" s="56">
        <f>_xlfn.IFNA(VLOOKUP(CONCATENATE($AK$5,$B11,$C11),'ESP2'!$A$6:$M$500,13,FALSE),0)</f>
        <v>0</v>
      </c>
      <c r="AL11" s="56">
        <f>_xlfn.IFNA(VLOOKUP(CONCATENATE($AL$5,$B11,$C11),'ESP2'!$A$6:$M$500,13,FALSE),0)</f>
        <v>0</v>
      </c>
      <c r="AM11" s="56">
        <f>_xlfn.IFNA(VLOOKUP(CONCATENATE($AM$5,$B11,$C11),MR!$A$6:$M$468,13,FALSE),0)</f>
        <v>0</v>
      </c>
      <c r="AN11" s="56">
        <f>_xlfn.IFNA(VLOOKUP(CONCATENATE($AN$5,$B11,$C11),MR!$A$6:$M$468,13,FALSE),0)</f>
        <v>0</v>
      </c>
      <c r="AO11" s="56">
        <f>_xlfn.IFNA(VLOOKUP(CONCATENATE($AO$5,$B11,$C11),MR!$A$6:$M$468,13,FALSE),0)</f>
        <v>0</v>
      </c>
      <c r="AP11" s="56">
        <f>_xlfn.IFNA(VLOOKUP(CONCATENATE($AP$5,$B11,$C11),'OG3'!$A$6:$M$500,13,FALSE),0)</f>
        <v>0</v>
      </c>
      <c r="AQ11" s="56">
        <f>_xlfn.IFNA(VLOOKUP(CONCATENATE($AQ$5,$B11,$C11),'OG3'!$A$6:$M$500,13,FALSE),0)</f>
        <v>0</v>
      </c>
      <c r="AR11" s="56">
        <f>_xlfn.IFNA(VLOOKUP(CONCATENATE($AR$5,$B11,$C11),WEST!$A$6:$M$500,13,FALSE),0)</f>
        <v>0</v>
      </c>
      <c r="AS11" s="341">
        <f>_xlfn.IFNA(VLOOKUP(CONCATENATE($AS$5,$B11,$C11),WEST!$A$6:$M$500,13,FALSE),0)</f>
        <v>0</v>
      </c>
      <c r="AT11" s="56">
        <f>_xlfn.IFNA(VLOOKUP(CONCATENATE($AT$5,$B11,$C11),'SER3'!$A$6:$M$500,13,FALSE),0)</f>
        <v>0</v>
      </c>
      <c r="AU11" s="56">
        <f>_xlfn.IFNA(VLOOKUP(CONCATENATE($AU$5,$B11,$C11),'DAR2'!$A$6:$M$500,13,FALSE),0)</f>
        <v>0</v>
      </c>
      <c r="AV11" s="56">
        <f>_xlfn.IFNA(VLOOKUP(CONCATENATE($AV$5,$B11,$C11),'DAR2'!$A$6:$M$500,13,FALSE),0)</f>
        <v>0</v>
      </c>
      <c r="AW11" s="56">
        <f>_xlfn.IFNA(VLOOKUP(CONCATENATE($AW$5,$B11,$C11),'MUR2'!$A$6:$M$500,13,FALSE),0)</f>
        <v>0</v>
      </c>
      <c r="AX11" s="56">
        <f>_xlfn.IFNA(VLOOKUP(CONCATENATE($AX$5,$B11,$C11),RAS!$A$7:$M$501,13,FALSE),0)</f>
        <v>0</v>
      </c>
      <c r="AY11" s="56">
        <f>_xlfn.IFNA(VLOOKUP(CONCATENATE($AY$5,$B11,$C11),'ESP3'!$A$6:$M$500,13,FALSE),0)</f>
        <v>0</v>
      </c>
      <c r="AZ11" s="56">
        <f>_xlfn.IFNA(VLOOKUP(CONCATENATE($AZ$5,$B11,$C11),'ESP3'!$A$6:$M$500,13,FALSE),0)</f>
        <v>0</v>
      </c>
      <c r="BA11" s="56">
        <f>_xlfn.IFNA(VLOOKUP(CONCATENATE($BA$5,$B11,$C11),FEST!$A$6:$M$500,13,FALSE),0)</f>
        <v>0</v>
      </c>
      <c r="BB11" s="56">
        <f>_xlfn.IFNA(VLOOKUP(CONCATENATE($BB$5,$B11,$C11),FEST!$A$6:$M$500,13,FALSE),0)</f>
        <v>0</v>
      </c>
      <c r="BC11" s="550">
        <f>_xlfn.IFNA(VLOOKUP(CONCATENATE($BC$5,$B11,$C11),'HOR2'!$A$6:$M$100,13,FALSE),0)</f>
        <v>0</v>
      </c>
      <c r="BD11" s="550">
        <f>_xlfn.IFNA(VLOOKUP(CONCATENATE($BD$5,$B11,$C11),'HOR2'!$A$6:$M$500,13,FALSE),0)</f>
        <v>0</v>
      </c>
      <c r="BE11" s="550">
        <f>_xlfn.IFNA(VLOOKUP(CONCATENATE($BE$5,$B11,$C11),[6]GIDG!$A$6:$M$500,13,FALSE),0)</f>
        <v>0</v>
      </c>
      <c r="BF11" s="550">
        <f>_xlfn.IFNA(VLOOKUP(CONCATENATE($BF$5,$B11,$C11),[6]GIDG!$A$6:$M$500,13,FALSE),0)</f>
        <v>0</v>
      </c>
      <c r="BG11" s="550">
        <f>_xlfn.IFNA(VLOOKUP(CONCATENATE($BG$5,$B11,$C11),[7]cap3!$A$6:$M$500,13,FALSE),0)</f>
        <v>0</v>
      </c>
      <c r="BH11" s="548">
        <f>_xlfn.IFNA(VLOOKUP(CONCATENATE($BH$5,$B11,$C11),SC!$A$6:$M$500,13,FALSE),0)</f>
        <v>0</v>
      </c>
      <c r="BI11" s="548">
        <f>_xlfn.IFNA(VLOOKUP(CONCATENATE($BI$5,$B11,$C11),SC!$A$6:$M$500,13,FALSE),0)</f>
        <v>0</v>
      </c>
      <c r="BJ11" s="548">
        <f>_xlfn.IFNA(VLOOKUP(CONCATENATE($BJ$5,$B11,$C11),SCSAT!$A$6:$M$528,13,FALSE),0)</f>
        <v>0</v>
      </c>
      <c r="BK11" s="548">
        <f>_xlfn.IFNA(VLOOKUP(CONCATENATE($BK$5,$B11,$C11),SCSAT!$A$6:$M$528,13,FALSE),0)</f>
        <v>0</v>
      </c>
      <c r="BL11" s="548">
        <f>_xlfn.IFNA(VLOOKUP(CONCATENATE($BL$5,$B11,$C11),SCSUN!$A$6:$M$500,13,FALSE),0)</f>
        <v>0</v>
      </c>
      <c r="BM11" s="341">
        <f>_xlfn.IFNA(VLOOKUP(CONCATENATE($BM$5,$B11,$C11),SCSUN!$A$6:$M$500,13,FALSE),0)</f>
        <v>0</v>
      </c>
      <c r="BN11" s="43"/>
    </row>
    <row r="12" spans="1:66" s="3" customFormat="1" x14ac:dyDescent="0.25">
      <c r="A12" s="835"/>
      <c r="B12" s="51" t="s">
        <v>880</v>
      </c>
      <c r="C12" s="57" t="s">
        <v>901</v>
      </c>
      <c r="D12" s="57"/>
      <c r="E12" s="57" t="s">
        <v>115</v>
      </c>
      <c r="F12" s="58">
        <v>45534</v>
      </c>
      <c r="G12" s="64">
        <v>23</v>
      </c>
      <c r="H12" s="54">
        <f t="shared" si="0"/>
        <v>3</v>
      </c>
      <c r="I12" s="55">
        <f t="shared" si="1"/>
        <v>5</v>
      </c>
      <c r="J12" s="571">
        <f t="shared" si="2"/>
        <v>8</v>
      </c>
      <c r="K12" s="56">
        <f>_xlfn.IFNA(VLOOKUP(CONCATENATE($K$5,$B12,$C12),'ESP1'!$A$6:$M$500,13,FALSE),0)</f>
        <v>0</v>
      </c>
      <c r="L12" s="341">
        <f>_xlfn.IFNA(VLOOKUP(CONCATENATE($L$5,$B12,$C12),'ESP1'!$A$6:$M$500,13,FALSE),0)</f>
        <v>0</v>
      </c>
      <c r="M12" s="341">
        <f>_xlfn.IFNA(VLOOKUP(CONCATENATE($M$5,$B12,$C12),CAPE!$A$6:$M$200,13,FALSE),0)</f>
        <v>0</v>
      </c>
      <c r="N12" s="56">
        <f>_xlfn.IFNA(VLOOKUP(CONCATENATE($N$5,$B12,$C12),CAPE!$A$6:$M$200,13,FALSE),0)</f>
        <v>0</v>
      </c>
      <c r="O12" s="56">
        <f>_xlfn.IFNA(VLOOKUP(CONCATENATE($O$5,$B12,$C12),'SER1'!$A$6:$M$500,13,FALSE),0)</f>
        <v>0</v>
      </c>
      <c r="P12" s="56">
        <f>_xlfn.IFNA(VLOOKUP(CONCATENATE($P$5,$B12,$C12),'SER1'!$A$6:$M$500,13,FALSE),0)</f>
        <v>0</v>
      </c>
      <c r="Q12" s="56">
        <f>_xlfn.IFNA(VLOOKUP(CONCATENATE($Q$5,$B12,$C12),'MUR1'!$A$6:$M$500,13,FALSE),0)</f>
        <v>0</v>
      </c>
      <c r="R12" s="56">
        <f>_xlfn.IFNA(VLOOKUP(CONCATENATE($R$5,$B12,$C12),'MUR1'!$A$6:$M$500,13,FALSE),0)</f>
        <v>0</v>
      </c>
      <c r="S12" s="56">
        <f>_xlfn.IFNA(VLOOKUP(CONCATENATE($S$5,$B12,$C12),BAL!$A$6:$M$500,13,FALSE),0)</f>
        <v>0</v>
      </c>
      <c r="T12" s="56">
        <f>_xlfn.IFNA(VLOOKUP(CONCATENATE($T$5,$B12,$C12),BAL!$A$6:$M$500,13,FALSE),0)</f>
        <v>0</v>
      </c>
      <c r="U12" s="56">
        <f>_xlfn.IFNA(VLOOKUP(CONCATENATE($U$5,$B12,$C12),'OG1'!$A$6:$M$500,13,FALSE),0)</f>
        <v>0</v>
      </c>
      <c r="V12" s="56">
        <f>_xlfn.IFNA(VLOOKUP(CONCATENATE($V$5,$B12,$C12),'OG1'!$A$6:$M$500,13,FALSE),0)</f>
        <v>0</v>
      </c>
      <c r="W12" s="56">
        <f>_xlfn.IFNA(VLOOKUP(CONCATENATE($W$5,$B12,$C12),'DRY1'!$A$6:$M$500,13,FALSE),0)</f>
        <v>0</v>
      </c>
      <c r="X12" s="56">
        <f>_xlfn.IFNA(VLOOKUP(CONCATENATE($X$5,$B12,$C12),[2]hor1!$A$6:$M$500,13,FALSE),0)</f>
        <v>0</v>
      </c>
      <c r="Y12" s="341">
        <f>_xlfn.IFNA(VLOOKUP(CONCATENATE($Y$5,$B12,$C12),[2]hor1!$A$6:$M$500,13,FALSE),0)</f>
        <v>0</v>
      </c>
      <c r="Z12" s="56">
        <f>_xlfn.IFNA(VLOOKUP(CONCATENATE($Z$5,$B12,$C12),'SER2'!$A$6:$M$534,13,FALSE),0)</f>
        <v>0</v>
      </c>
      <c r="AA12" s="56">
        <f>_xlfn.IFNA(VLOOKUP(CONCATENATE($AA$5,$B12,$C12),'SER2'!$A$6:$M$534,13,FALSE),0)</f>
        <v>1</v>
      </c>
      <c r="AB12" s="56">
        <f>_xlfn.IFNA(VLOOKUP(CONCATENATE($AB$5,$B12,$C12),'DAR1'!$A$6:$M$200,13,FALSE),0)</f>
        <v>0</v>
      </c>
      <c r="AC12" s="56">
        <f>_xlfn.IFNA(VLOOKUP(CONCATENATE($AC$5,$B12,$C12),'DAR1'!$A$6:$M$200,13,FALSE),0)</f>
        <v>0</v>
      </c>
      <c r="AD12" s="56">
        <f>_xlfn.IFNA(VLOOKUP(CONCATENATE($AD$5,$B12,$C12),BEV!$A$6:$M$500,13,FALSE),0)</f>
        <v>0</v>
      </c>
      <c r="AE12" s="56">
        <f>_xlfn.IFNA(VLOOKUP(CONCATENATE($AE$5,$B12,$C12),'OG2'!$A$6:$M$500,13,FALSE),0)</f>
        <v>0</v>
      </c>
      <c r="AF12" s="56">
        <f>_xlfn.IFNA(VLOOKUP(CONCATENATE($AF$5,$B12,$C12),'OG2'!$A$6:$M$500,13,FALSE),0)</f>
        <v>0</v>
      </c>
      <c r="AG12" s="56">
        <f>_xlfn.IFNA(VLOOKUP(CONCATENATE($AG$5,$B12,$C12),'LOG1'!$A$6:$M$500,13,FALSE),0)</f>
        <v>0</v>
      </c>
      <c r="AH12" s="56">
        <f>_xlfn.IFNA(VLOOKUP(CONCATENATE($AH$5,$B12,$C12),'DRY2'!$A$6:$M$500,13,FALSE),0)</f>
        <v>0</v>
      </c>
      <c r="AI12" s="56">
        <f>_xlfn.IFNA(VLOOKUP(CONCATENATE($AI$5,$B12,$C12),'CAP2'!$A$6:$M$500,13,FALSE),0)</f>
        <v>0</v>
      </c>
      <c r="AJ12" s="56">
        <f>_xlfn.IFNA(VLOOKUP(CONCATENATE($AJ$5,$B12,$C12),'CAP2'!$A$6:$M$10000,13,FALSE),0)</f>
        <v>0</v>
      </c>
      <c r="AK12" s="56">
        <f>_xlfn.IFNA(VLOOKUP(CONCATENATE($AK$5,$B12,$C12),'ESP2'!$A$6:$M$500,13,FALSE),0)</f>
        <v>0</v>
      </c>
      <c r="AL12" s="56">
        <f>_xlfn.IFNA(VLOOKUP(CONCATENATE($AL$5,$B12,$C12),'ESP2'!$A$6:$M$500,13,FALSE),0)</f>
        <v>0</v>
      </c>
      <c r="AM12" s="56">
        <f>_xlfn.IFNA(VLOOKUP(CONCATENATE($AM$5,$B12,$C12),MR!$A$6:$M$468,13,FALSE),0)</f>
        <v>0</v>
      </c>
      <c r="AN12" s="56">
        <f>_xlfn.IFNA(VLOOKUP(CONCATENATE($AN$5,$B12,$C12),MR!$A$6:$M$468,13,FALSE),0)</f>
        <v>0</v>
      </c>
      <c r="AO12" s="56">
        <f>_xlfn.IFNA(VLOOKUP(CONCATENATE($AO$5,$B12,$C12),MR!$A$6:$M$468,13,FALSE),0)</f>
        <v>0</v>
      </c>
      <c r="AP12" s="56">
        <f>_xlfn.IFNA(VLOOKUP(CONCATENATE($AP$5,$B12,$C12),'OG3'!$A$6:$M$500,13,FALSE),0)</f>
        <v>0</v>
      </c>
      <c r="AQ12" s="56">
        <f>_xlfn.IFNA(VLOOKUP(CONCATENATE($AQ$5,$B12,$C12),'OG3'!$A$6:$M$500,13,FALSE),0)</f>
        <v>0</v>
      </c>
      <c r="AR12" s="56">
        <f>_xlfn.IFNA(VLOOKUP(CONCATENATE($AR$5,$B12,$C12),WEST!$A$6:$M$500,13,FALSE),0)</f>
        <v>0</v>
      </c>
      <c r="AS12" s="341">
        <f>_xlfn.IFNA(VLOOKUP(CONCATENATE($AS$5,$B12,$C12),WEST!$A$6:$M$500,13,FALSE),0)</f>
        <v>0</v>
      </c>
      <c r="AT12" s="56">
        <f>_xlfn.IFNA(VLOOKUP(CONCATENATE($AT$5,$B12,$C12),'SER3'!$A$6:$M$500,13,FALSE),0)</f>
        <v>0</v>
      </c>
      <c r="AU12" s="56">
        <f>_xlfn.IFNA(VLOOKUP(CONCATENATE($AU$5,$B12,$C12),'DAR2'!$A$6:$M$500,13,FALSE),0)</f>
        <v>0</v>
      </c>
      <c r="AV12" s="56">
        <f>_xlfn.IFNA(VLOOKUP(CONCATENATE($AV$5,$B12,$C12),'DAR2'!$A$6:$M$500,13,FALSE),0)</f>
        <v>0</v>
      </c>
      <c r="AW12" s="56">
        <f>_xlfn.IFNA(VLOOKUP(CONCATENATE($AW$5,$B12,$C12),'MUR2'!$A$6:$M$500,13,FALSE),0)</f>
        <v>0</v>
      </c>
      <c r="AX12" s="56">
        <f>_xlfn.IFNA(VLOOKUP(CONCATENATE($AX$5,$B12,$C12),RAS!$A$7:$M$501,13,FALSE),0)</f>
        <v>0</v>
      </c>
      <c r="AY12" s="56">
        <f>_xlfn.IFNA(VLOOKUP(CONCATENATE($AY$5,$B12,$C12),'ESP3'!$A$6:$M$500,13,FALSE),0)</f>
        <v>0</v>
      </c>
      <c r="AZ12" s="56">
        <f>_xlfn.IFNA(VLOOKUP(CONCATENATE($AZ$5,$B12,$C12),'ESP3'!$A$6:$M$500,13,FALSE),0)</f>
        <v>0</v>
      </c>
      <c r="BA12" s="56">
        <f>_xlfn.IFNA(VLOOKUP(CONCATENATE($BA$5,$B12,$C12),FEST!$A$6:$M$500,13,FALSE),0)</f>
        <v>0</v>
      </c>
      <c r="BB12" s="56">
        <f>_xlfn.IFNA(VLOOKUP(CONCATENATE($BB$5,$B12,$C12),FEST!$A$6:$M$500,13,FALSE),0)</f>
        <v>0</v>
      </c>
      <c r="BC12" s="550">
        <f>_xlfn.IFNA(VLOOKUP(CONCATENATE($BC$5,$B12,$C12),'HOR2'!$A$6:$M$100,13,FALSE),0)</f>
        <v>0</v>
      </c>
      <c r="BD12" s="550">
        <f>_xlfn.IFNA(VLOOKUP(CONCATENATE($BD$5,$B12,$C12),'HOR2'!$A$6:$M$500,13,FALSE),0)</f>
        <v>0</v>
      </c>
      <c r="BE12" s="550">
        <f>_xlfn.IFNA(VLOOKUP(CONCATENATE($BE$5,$B12,$C12),[6]GIDG!$A$6:$M$500,13,FALSE),0)</f>
        <v>0</v>
      </c>
      <c r="BF12" s="550">
        <f>_xlfn.IFNA(VLOOKUP(CONCATENATE($BF$5,$B12,$C12),[6]GIDG!$A$6:$M$500,13,FALSE),0)</f>
        <v>0</v>
      </c>
      <c r="BG12" s="550">
        <f>_xlfn.IFNA(VLOOKUP(CONCATENATE($BG$5,$B12,$C12),[7]cap3!$A$6:$M$500,13,FALSE),0)</f>
        <v>0</v>
      </c>
      <c r="BH12" s="548">
        <f>_xlfn.IFNA(VLOOKUP(CONCATENATE($BH$5,$B12,$C12),SC!$A$6:$M$500,13,FALSE),0)</f>
        <v>0</v>
      </c>
      <c r="BI12" s="548">
        <f>_xlfn.IFNA(VLOOKUP(CONCATENATE($BI$5,$B12,$C12),SC!$A$6:$M$500,13,FALSE),0)</f>
        <v>0</v>
      </c>
      <c r="BJ12" s="548">
        <f>_xlfn.IFNA(VLOOKUP(CONCATENATE($BJ$5,$B12,$C12),SCSAT!$A$6:$M$528,13,FALSE),0)</f>
        <v>0</v>
      </c>
      <c r="BK12" s="548">
        <f>_xlfn.IFNA(VLOOKUP(CONCATENATE($BK$5,$B12,$C12),SCSAT!$A$6:$M$528,13,FALSE),0)</f>
        <v>2</v>
      </c>
      <c r="BL12" s="548">
        <f>_xlfn.IFNA(VLOOKUP(CONCATENATE($BL$5,$B12,$C12),SCSUN!$A$6:$M$500,13,FALSE),0)</f>
        <v>0</v>
      </c>
      <c r="BM12" s="341">
        <f>_xlfn.IFNA(VLOOKUP(CONCATENATE($BM$5,$B12,$C12),SCSUN!$A$6:$M$500,13,FALSE),0)</f>
        <v>2</v>
      </c>
      <c r="BN12" s="43"/>
    </row>
    <row r="13" spans="1:66" x14ac:dyDescent="0.25">
      <c r="A13" s="835"/>
      <c r="B13" s="51" t="s">
        <v>261</v>
      </c>
      <c r="C13" s="57" t="s">
        <v>262</v>
      </c>
      <c r="D13" s="57"/>
      <c r="E13" s="57" t="s">
        <v>263</v>
      </c>
      <c r="F13" s="58">
        <v>45393</v>
      </c>
      <c r="G13" s="64">
        <v>14</v>
      </c>
      <c r="H13" s="54">
        <f t="shared" si="0"/>
        <v>2</v>
      </c>
      <c r="I13" s="55">
        <f t="shared" si="1"/>
        <v>4</v>
      </c>
      <c r="J13" s="571">
        <f t="shared" si="2"/>
        <v>9</v>
      </c>
      <c r="K13" s="56">
        <f>_xlfn.IFNA(VLOOKUP(CONCATENATE($K$5,$B13,$C13),'ESP1'!$A$6:$M$500,13,FALSE),0)</f>
        <v>0</v>
      </c>
      <c r="L13" s="341">
        <f>_xlfn.IFNA(VLOOKUP(CONCATENATE($L$5,$B13,$C13),'ESP1'!$A$6:$M$500,13,FALSE),0)</f>
        <v>0</v>
      </c>
      <c r="M13" s="341">
        <f>_xlfn.IFNA(VLOOKUP(CONCATENATE($M$5,$B13,$C13),CAPE!$A$6:$M$200,13,FALSE),0)</f>
        <v>0</v>
      </c>
      <c r="N13" s="56">
        <f>_xlfn.IFNA(VLOOKUP(CONCATENATE($N$5,$B13,$C13),CAPE!$A$6:$M$200,13,FALSE),0)</f>
        <v>0</v>
      </c>
      <c r="O13" s="56">
        <f>_xlfn.IFNA(VLOOKUP(CONCATENATE($O$5,$B13,$C13),'SER1'!$A$6:$M$500,13,FALSE),0)</f>
        <v>0</v>
      </c>
      <c r="P13" s="56">
        <f>_xlfn.IFNA(VLOOKUP(CONCATENATE($P$5,$B13,$C13),'SER1'!$A$6:$M$500,13,FALSE),0)</f>
        <v>0</v>
      </c>
      <c r="Q13" s="56">
        <f>_xlfn.IFNA(VLOOKUP(CONCATENATE($Q$5,$B13,$C13),'MUR1'!$A$6:$M$500,13,FALSE),0)</f>
        <v>0</v>
      </c>
      <c r="R13" s="56">
        <f>_xlfn.IFNA(VLOOKUP(CONCATENATE($R$5,$B13,$C13),'MUR1'!$A$6:$M$500,13,FALSE),0)</f>
        <v>0</v>
      </c>
      <c r="S13" s="56">
        <f>_xlfn.IFNA(VLOOKUP(CONCATENATE($S$5,$B13,$C13),BAL!$A$6:$M$500,13,FALSE),0)</f>
        <v>0</v>
      </c>
      <c r="T13" s="56">
        <f>_xlfn.IFNA(VLOOKUP(CONCATENATE($T$5,$B13,$C13),BAL!$A$6:$M$500,13,FALSE),0)</f>
        <v>0</v>
      </c>
      <c r="U13" s="56">
        <f>_xlfn.IFNA(VLOOKUP(CONCATENATE($U$5,$B13,$C13),'OG1'!$A$6:$M$500,13,FALSE),0)</f>
        <v>0</v>
      </c>
      <c r="V13" s="56">
        <f>_xlfn.IFNA(VLOOKUP(CONCATENATE($V$5,$B13,$C13),'OG1'!$A$6:$M$500,13,FALSE),0)</f>
        <v>0</v>
      </c>
      <c r="W13" s="56">
        <f>_xlfn.IFNA(VLOOKUP(CONCATENATE($W$5,$B13,$C13),'DRY1'!$A$6:$M$500,13,FALSE),0)</f>
        <v>0</v>
      </c>
      <c r="X13" s="56">
        <f>_xlfn.IFNA(VLOOKUP(CONCATENATE($X$5,$B13,$C13),[2]hor1!$A$6:$M$500,13,FALSE),0)</f>
        <v>0</v>
      </c>
      <c r="Y13" s="341">
        <f>_xlfn.IFNA(VLOOKUP(CONCATENATE($Y$5,$B13,$C13),[2]hor1!$A$6:$M$500,13,FALSE),0)</f>
        <v>0</v>
      </c>
      <c r="Z13" s="56">
        <f>_xlfn.IFNA(VLOOKUP(CONCATENATE($Z$5,$B13,$C13),'SER2'!$A$6:$M$534,13,FALSE),0)</f>
        <v>0</v>
      </c>
      <c r="AA13" s="56">
        <f>_xlfn.IFNA(VLOOKUP(CONCATENATE($AA$5,$B13,$C13),'SER2'!$A$6:$M$534,13,FALSE),0)</f>
        <v>0</v>
      </c>
      <c r="AB13" s="56">
        <f>_xlfn.IFNA(VLOOKUP(CONCATENATE($AB$5,$B13,$C13),'DAR1'!$A$6:$M$200,13,FALSE),0)</f>
        <v>0</v>
      </c>
      <c r="AC13" s="56">
        <f>_xlfn.IFNA(VLOOKUP(CONCATENATE($AC$5,$B13,$C13),'DAR1'!$A$6:$M$200,13,FALSE),0)</f>
        <v>0</v>
      </c>
      <c r="AD13" s="56">
        <f>_xlfn.IFNA(VLOOKUP(CONCATENATE($AD$5,$B13,$C13),BEV!$A$6:$M$500,13,FALSE),0)</f>
        <v>0</v>
      </c>
      <c r="AE13" s="56">
        <f>_xlfn.IFNA(VLOOKUP(CONCATENATE($AE$5,$B13,$C13),'OG2'!$A$6:$M$500,13,FALSE),0)</f>
        <v>0</v>
      </c>
      <c r="AF13" s="56">
        <f>_xlfn.IFNA(VLOOKUP(CONCATENATE($AF$5,$B13,$C13),'OG2'!$A$6:$M$500,13,FALSE),0)</f>
        <v>0</v>
      </c>
      <c r="AG13" s="56">
        <f>_xlfn.IFNA(VLOOKUP(CONCATENATE($AG$5,$B13,$C13),'LOG1'!$A$6:$M$500,13,FALSE),0)</f>
        <v>0</v>
      </c>
      <c r="AH13" s="56">
        <f>_xlfn.IFNA(VLOOKUP(CONCATENATE($AH$5,$B13,$C13),'DRY2'!$A$6:$M$500,13,FALSE),0)</f>
        <v>0</v>
      </c>
      <c r="AI13" s="56">
        <f>_xlfn.IFNA(VLOOKUP(CONCATENATE($AI$5,$B13,$C13),'CAP2'!$A$6:$M$500,13,FALSE),0)</f>
        <v>0</v>
      </c>
      <c r="AJ13" s="56">
        <f>_xlfn.IFNA(VLOOKUP(CONCATENATE($AJ$5,$B13,$C13),'CAP2'!$A$6:$M$10000,13,FALSE),0)</f>
        <v>0</v>
      </c>
      <c r="AK13" s="56">
        <f>_xlfn.IFNA(VLOOKUP(CONCATENATE($AK$5,$B13,$C13),'ESP2'!$A$6:$M$500,13,FALSE),0)</f>
        <v>0</v>
      </c>
      <c r="AL13" s="56">
        <f>_xlfn.IFNA(VLOOKUP(CONCATENATE($AL$5,$B13,$C13),'ESP2'!$A$6:$M$500,13,FALSE),0)</f>
        <v>0</v>
      </c>
      <c r="AM13" s="56">
        <f>_xlfn.IFNA(VLOOKUP(CONCATENATE($AM$5,$B13,$C13),MR!$A$6:$M$468,13,FALSE),0)</f>
        <v>0</v>
      </c>
      <c r="AN13" s="56">
        <f>_xlfn.IFNA(VLOOKUP(CONCATENATE($AN$5,$B13,$C13),MR!$A$6:$M$468,13,FALSE),0)</f>
        <v>0</v>
      </c>
      <c r="AO13" s="56">
        <f>_xlfn.IFNA(VLOOKUP(CONCATENATE($AO$5,$B13,$C13),MR!$A$6:$M$468,13,FALSE),0)</f>
        <v>0</v>
      </c>
      <c r="AP13" s="56">
        <f>_xlfn.IFNA(VLOOKUP(CONCATENATE($AP$5,$B13,$C13),'OG3'!$A$6:$M$500,13,FALSE),0)</f>
        <v>0</v>
      </c>
      <c r="AQ13" s="56">
        <f>_xlfn.IFNA(VLOOKUP(CONCATENATE($AQ$5,$B13,$C13),'OG3'!$A$6:$M$500,13,FALSE),0)</f>
        <v>0</v>
      </c>
      <c r="AR13" s="56">
        <f>_xlfn.IFNA(VLOOKUP(CONCATENATE($AR$5,$B13,$C13),WEST!$A$6:$M$500,13,FALSE),0)</f>
        <v>0</v>
      </c>
      <c r="AS13" s="341">
        <f>_xlfn.IFNA(VLOOKUP(CONCATENATE($AS$5,$B13,$C13),WEST!$A$6:$M$500,13,FALSE),0)</f>
        <v>0</v>
      </c>
      <c r="AT13" s="56">
        <f>_xlfn.IFNA(VLOOKUP(CONCATENATE($AT$5,$B13,$C13),'SER3'!$A$6:$M$500,13,FALSE),0)</f>
        <v>0</v>
      </c>
      <c r="AU13" s="56">
        <f>_xlfn.IFNA(VLOOKUP(CONCATENATE($AU$5,$B13,$C13),'DAR2'!$A$6:$M$500,13,FALSE),0)</f>
        <v>0</v>
      </c>
      <c r="AV13" s="56">
        <f>_xlfn.IFNA(VLOOKUP(CONCATENATE($AV$5,$B13,$C13),'DAR2'!$A$6:$M$500,13,FALSE),0)</f>
        <v>0</v>
      </c>
      <c r="AW13" s="56">
        <f>_xlfn.IFNA(VLOOKUP(CONCATENATE($AW$5,$B13,$C13),'MUR2'!$A$6:$M$500,13,FALSE),0)</f>
        <v>0</v>
      </c>
      <c r="AX13" s="56">
        <f>_xlfn.IFNA(VLOOKUP(CONCATENATE($AX$5,$B13,$C13),RAS!$A$7:$M$501,13,FALSE),0)</f>
        <v>0</v>
      </c>
      <c r="AY13" s="56">
        <f>_xlfn.IFNA(VLOOKUP(CONCATENATE($AY$5,$B13,$C13),'ESP3'!$A$6:$M$500,13,FALSE),0)</f>
        <v>0</v>
      </c>
      <c r="AZ13" s="56">
        <f>_xlfn.IFNA(VLOOKUP(CONCATENATE($AZ$5,$B13,$C13),'ESP3'!$A$6:$M$500,13,FALSE),0)</f>
        <v>0</v>
      </c>
      <c r="BA13" s="56">
        <f>_xlfn.IFNA(VLOOKUP(CONCATENATE($BA$5,$B13,$C13),FEST!$A$6:$M$500,13,FALSE),0)</f>
        <v>0</v>
      </c>
      <c r="BB13" s="56">
        <f>_xlfn.IFNA(VLOOKUP(CONCATENATE($BB$5,$B13,$C13),FEST!$A$6:$M$500,13,FALSE),0)</f>
        <v>0</v>
      </c>
      <c r="BC13" s="550">
        <f>_xlfn.IFNA(VLOOKUP(CONCATENATE($BC$5,$B13,$C13),'HOR2'!$A$6:$M$100,13,FALSE),0)</f>
        <v>0</v>
      </c>
      <c r="BD13" s="550">
        <f>_xlfn.IFNA(VLOOKUP(CONCATENATE($BD$5,$B13,$C13),'HOR2'!$A$6:$M$500,13,FALSE),0)</f>
        <v>0</v>
      </c>
      <c r="BE13" s="550">
        <f>_xlfn.IFNA(VLOOKUP(CONCATENATE($BE$5,$B13,$C13),[6]GIDG!$A$6:$M$500,13,FALSE),0)</f>
        <v>0</v>
      </c>
      <c r="BF13" s="550">
        <f>_xlfn.IFNA(VLOOKUP(CONCATENATE($BF$5,$B13,$C13),[6]GIDG!$A$6:$M$500,13,FALSE),0)</f>
        <v>0</v>
      </c>
      <c r="BG13" s="550">
        <f>_xlfn.IFNA(VLOOKUP(CONCATENATE($BG$5,$B13,$C13),[7]cap3!$A$6:$M$500,13,FALSE),0)</f>
        <v>0</v>
      </c>
      <c r="BH13" s="548">
        <f>_xlfn.IFNA(VLOOKUP(CONCATENATE($BH$5,$B13,$C13),SC!$A$6:$M$500,13,FALSE),0)</f>
        <v>0</v>
      </c>
      <c r="BI13" s="548">
        <f>_xlfn.IFNA(VLOOKUP(CONCATENATE($BI$5,$B13,$C13),SC!$A$6:$M$500,13,FALSE),0)</f>
        <v>0</v>
      </c>
      <c r="BJ13" s="548">
        <f>_xlfn.IFNA(VLOOKUP(CONCATENATE($BJ$5,$B13,$C13),SCSAT!$A$6:$M$528,13,FALSE),0)</f>
        <v>0</v>
      </c>
      <c r="BK13" s="548">
        <f>_xlfn.IFNA(VLOOKUP(CONCATENATE($BK$5,$B13,$C13),SCSAT!$A$6:$M$528,13,FALSE),0)</f>
        <v>2</v>
      </c>
      <c r="BL13" s="548">
        <f>_xlfn.IFNA(VLOOKUP(CONCATENATE($BL$5,$B13,$C13),SCSUN!$A$6:$M$500,13,FALSE),0)</f>
        <v>0</v>
      </c>
      <c r="BM13" s="341">
        <f>_xlfn.IFNA(VLOOKUP(CONCATENATE($BM$5,$B13,$C13),SCSUN!$A$6:$M$500,13,FALSE),0)</f>
        <v>2</v>
      </c>
      <c r="BN13" s="47"/>
    </row>
    <row r="14" spans="1:66" x14ac:dyDescent="0.25">
      <c r="A14" s="835"/>
      <c r="B14" s="51" t="s">
        <v>894</v>
      </c>
      <c r="C14" s="57" t="s">
        <v>910</v>
      </c>
      <c r="D14" s="57" t="s">
        <v>910</v>
      </c>
      <c r="E14" s="57" t="s">
        <v>146</v>
      </c>
      <c r="F14" s="58">
        <v>45532</v>
      </c>
      <c r="G14" s="64">
        <v>18</v>
      </c>
      <c r="H14" s="54">
        <f t="shared" si="0"/>
        <v>2</v>
      </c>
      <c r="I14" s="55">
        <f t="shared" si="1"/>
        <v>4</v>
      </c>
      <c r="J14" s="571">
        <f t="shared" si="2"/>
        <v>9</v>
      </c>
      <c r="K14" s="56">
        <f>_xlfn.IFNA(VLOOKUP(CONCATENATE($K$5,$B14,$C14),'ESP1'!$A$6:$M$500,13,FALSE),0)</f>
        <v>0</v>
      </c>
      <c r="L14" s="341">
        <f>_xlfn.IFNA(VLOOKUP(CONCATENATE($L$5,$B14,$C14),'ESP1'!$A$6:$M$500,13,FALSE),0)</f>
        <v>0</v>
      </c>
      <c r="M14" s="341">
        <f>_xlfn.IFNA(VLOOKUP(CONCATENATE($M$5,$B14,$C14),CAPE!$A$6:$M$200,13,FALSE),0)</f>
        <v>0</v>
      </c>
      <c r="N14" s="56">
        <f>_xlfn.IFNA(VLOOKUP(CONCATENATE($N$5,$B14,$C14),CAPE!$A$6:$M$200,13,FALSE),0)</f>
        <v>0</v>
      </c>
      <c r="O14" s="56">
        <f>_xlfn.IFNA(VLOOKUP(CONCATENATE($O$5,$B14,$C14),'SER1'!$A$6:$M$500,13,FALSE),0)</f>
        <v>0</v>
      </c>
      <c r="P14" s="56">
        <f>_xlfn.IFNA(VLOOKUP(CONCATENATE($P$5,$B14,$C14),'SER1'!$A$6:$M$500,13,FALSE),0)</f>
        <v>0</v>
      </c>
      <c r="Q14" s="56">
        <f>_xlfn.IFNA(VLOOKUP(CONCATENATE($Q$5,$B14,$C14),'MUR1'!$A$6:$M$500,13,FALSE),0)</f>
        <v>0</v>
      </c>
      <c r="R14" s="56">
        <f>_xlfn.IFNA(VLOOKUP(CONCATENATE($R$5,$B14,$C14),'MUR1'!$A$6:$M$500,13,FALSE),0)</f>
        <v>0</v>
      </c>
      <c r="S14" s="56">
        <f>_xlfn.IFNA(VLOOKUP(CONCATENATE($S$5,$B14,$C14),BAL!$A$6:$M$500,13,FALSE),0)</f>
        <v>0</v>
      </c>
      <c r="T14" s="56">
        <f>_xlfn.IFNA(VLOOKUP(CONCATENATE($T$5,$B14,$C14),BAL!$A$6:$M$500,13,FALSE),0)</f>
        <v>0</v>
      </c>
      <c r="U14" s="56">
        <f>_xlfn.IFNA(VLOOKUP(CONCATENATE($U$5,$B14,$C14),'OG1'!$A$6:$M$500,13,FALSE),0)</f>
        <v>0</v>
      </c>
      <c r="V14" s="56">
        <f>_xlfn.IFNA(VLOOKUP(CONCATENATE($V$5,$B14,$C14),'OG1'!$A$6:$M$500,13,FALSE),0)</f>
        <v>0</v>
      </c>
      <c r="W14" s="56">
        <f>_xlfn.IFNA(VLOOKUP(CONCATENATE($W$5,$B14,$C14),'DRY1'!$A$6:$M$500,13,FALSE),0)</f>
        <v>0</v>
      </c>
      <c r="X14" s="56">
        <f>_xlfn.IFNA(VLOOKUP(CONCATENATE($X$5,$B14,$C14),[2]hor1!$A$6:$M$500,13,FALSE),0)</f>
        <v>0</v>
      </c>
      <c r="Y14" s="341">
        <f>_xlfn.IFNA(VLOOKUP(CONCATENATE($Y$5,$B14,$C14),[2]hor1!$A$6:$M$500,13,FALSE),0)</f>
        <v>0</v>
      </c>
      <c r="Z14" s="56">
        <f>_xlfn.IFNA(VLOOKUP(CONCATENATE($Z$5,$B14,$C14),'SER2'!$A$6:$M$534,13,FALSE),0)</f>
        <v>0</v>
      </c>
      <c r="AA14" s="56">
        <f>_xlfn.IFNA(VLOOKUP(CONCATENATE($AA$5,$B14,$C14),'SER2'!$A$6:$M$534,13,FALSE),0)</f>
        <v>0</v>
      </c>
      <c r="AB14" s="56">
        <f>_xlfn.IFNA(VLOOKUP(CONCATENATE($AB$5,$B14,$C14),'DAR1'!$A$6:$M$200,13,FALSE),0)</f>
        <v>0</v>
      </c>
      <c r="AC14" s="56">
        <f>_xlfn.IFNA(VLOOKUP(CONCATENATE($AC$5,$B14,$C14),'DAR1'!$A$6:$M$200,13,FALSE),0)</f>
        <v>0</v>
      </c>
      <c r="AD14" s="56">
        <f>_xlfn.IFNA(VLOOKUP(CONCATENATE($AD$5,$B14,$C14),BEV!$A$6:$M$500,13,FALSE),0)</f>
        <v>0</v>
      </c>
      <c r="AE14" s="56">
        <f>_xlfn.IFNA(VLOOKUP(CONCATENATE($AE$5,$B14,$C14),'OG2'!$A$6:$M$500,13,FALSE),0)</f>
        <v>0</v>
      </c>
      <c r="AF14" s="56">
        <f>_xlfn.IFNA(VLOOKUP(CONCATENATE($AF$5,$B14,$C14),'OG2'!$A$6:$M$500,13,FALSE),0)</f>
        <v>0</v>
      </c>
      <c r="AG14" s="56">
        <f>_xlfn.IFNA(VLOOKUP(CONCATENATE($AG$5,$B14,$C14),'LOG1'!$A$6:$M$500,13,FALSE),0)</f>
        <v>0</v>
      </c>
      <c r="AH14" s="56">
        <f>_xlfn.IFNA(VLOOKUP(CONCATENATE($AH$5,$B14,$C14),'DRY2'!$A$6:$M$500,13,FALSE),0)</f>
        <v>0</v>
      </c>
      <c r="AI14" s="56">
        <f>_xlfn.IFNA(VLOOKUP(CONCATENATE($AI$5,$B14,$C14),'CAP2'!$A$6:$M$500,13,FALSE),0)</f>
        <v>0</v>
      </c>
      <c r="AJ14" s="56">
        <f>_xlfn.IFNA(VLOOKUP(CONCATENATE($AJ$5,$B14,$C14),'CAP2'!$A$6:$M$10000,13,FALSE),0)</f>
        <v>0</v>
      </c>
      <c r="AK14" s="56">
        <f>_xlfn.IFNA(VLOOKUP(CONCATENATE($AK$5,$B14,$C14),'ESP2'!$A$6:$M$500,13,FALSE),0)</f>
        <v>0</v>
      </c>
      <c r="AL14" s="56">
        <f>_xlfn.IFNA(VLOOKUP(CONCATENATE($AL$5,$B14,$C14),'ESP2'!$A$6:$M$500,13,FALSE),0)</f>
        <v>0</v>
      </c>
      <c r="AM14" s="56">
        <f>_xlfn.IFNA(VLOOKUP(CONCATENATE($AM$5,$B14,$C14),MR!$A$6:$M$468,13,FALSE),0)</f>
        <v>0</v>
      </c>
      <c r="AN14" s="56">
        <f>_xlfn.IFNA(VLOOKUP(CONCATENATE($AN$5,$B14,$C14),MR!$A$6:$M$468,13,FALSE),0)</f>
        <v>0</v>
      </c>
      <c r="AO14" s="56">
        <f>_xlfn.IFNA(VLOOKUP(CONCATENATE($AO$5,$B14,$C14),MR!$A$6:$M$468,13,FALSE),0)</f>
        <v>0</v>
      </c>
      <c r="AP14" s="56">
        <f>_xlfn.IFNA(VLOOKUP(CONCATENATE($AP$5,$B14,$C14),'OG3'!$A$6:$M$500,13,FALSE),0)</f>
        <v>0</v>
      </c>
      <c r="AQ14" s="56">
        <f>_xlfn.IFNA(VLOOKUP(CONCATENATE($AQ$5,$B14,$C14),'OG3'!$A$6:$M$500,13,FALSE),0)</f>
        <v>0</v>
      </c>
      <c r="AR14" s="56">
        <f>_xlfn.IFNA(VLOOKUP(CONCATENATE($AR$5,$B14,$C14),WEST!$A$6:$M$500,13,FALSE),0)</f>
        <v>0</v>
      </c>
      <c r="AS14" s="341">
        <f>_xlfn.IFNA(VLOOKUP(CONCATENATE($AS$5,$B14,$C14),WEST!$A$6:$M$500,13,FALSE),0)</f>
        <v>0</v>
      </c>
      <c r="AT14" s="56">
        <f>_xlfn.IFNA(VLOOKUP(CONCATENATE($AT$5,$B14,$C14),'SER3'!$A$6:$M$500,13,FALSE),0)</f>
        <v>0</v>
      </c>
      <c r="AU14" s="56">
        <f>_xlfn.IFNA(VLOOKUP(CONCATENATE($AU$5,$B14,$C14),'DAR2'!$A$6:$M$500,13,FALSE),0)</f>
        <v>0</v>
      </c>
      <c r="AV14" s="56">
        <f>_xlfn.IFNA(VLOOKUP(CONCATENATE($AV$5,$B14,$C14),'DAR2'!$A$6:$M$500,13,FALSE),0)</f>
        <v>0</v>
      </c>
      <c r="AW14" s="56">
        <f>_xlfn.IFNA(VLOOKUP(CONCATENATE($AW$5,$B14,$C14),'MUR2'!$A$6:$M$500,13,FALSE),0)</f>
        <v>0</v>
      </c>
      <c r="AX14" s="56">
        <f>_xlfn.IFNA(VLOOKUP(CONCATENATE($AX$5,$B14,$C14),RAS!$A$7:$M$501,13,FALSE),0)</f>
        <v>0</v>
      </c>
      <c r="AY14" s="56">
        <f>_xlfn.IFNA(VLOOKUP(CONCATENATE($AY$5,$B14,$C14),'ESP3'!$A$6:$M$500,13,FALSE),0)</f>
        <v>0</v>
      </c>
      <c r="AZ14" s="56">
        <f>_xlfn.IFNA(VLOOKUP(CONCATENATE($AZ$5,$B14,$C14),'ESP3'!$A$6:$M$500,13,FALSE),0)</f>
        <v>0</v>
      </c>
      <c r="BA14" s="56">
        <f>_xlfn.IFNA(VLOOKUP(CONCATENATE($BA$5,$B14,$C14),FEST!$A$6:$M$500,13,FALSE),0)</f>
        <v>0</v>
      </c>
      <c r="BB14" s="56">
        <f>_xlfn.IFNA(VLOOKUP(CONCATENATE($BB$5,$B14,$C14),FEST!$A$6:$M$500,13,FALSE),0)</f>
        <v>0</v>
      </c>
      <c r="BC14" s="550">
        <f>_xlfn.IFNA(VLOOKUP(CONCATENATE($BC$5,$B14,$C14),'HOR2'!$A$6:$M$100,13,FALSE),0)</f>
        <v>0</v>
      </c>
      <c r="BD14" s="550">
        <f>_xlfn.IFNA(VLOOKUP(CONCATENATE($BD$5,$B14,$C14),'HOR2'!$A$6:$M$500,13,FALSE),0)</f>
        <v>0</v>
      </c>
      <c r="BE14" s="550">
        <f>_xlfn.IFNA(VLOOKUP(CONCATENATE($BE$5,$B14,$C14),[6]GIDG!$A$6:$M$500,13,FALSE),0)</f>
        <v>0</v>
      </c>
      <c r="BF14" s="550">
        <f>_xlfn.IFNA(VLOOKUP(CONCATENATE($BF$5,$B14,$C14),[6]GIDG!$A$6:$M$500,13,FALSE),0)</f>
        <v>0</v>
      </c>
      <c r="BG14" s="550">
        <f>_xlfn.IFNA(VLOOKUP(CONCATENATE($BG$5,$B14,$C14),[7]cap3!$A$6:$M$500,13,FALSE),0)</f>
        <v>0</v>
      </c>
      <c r="BH14" s="548">
        <f>_xlfn.IFNA(VLOOKUP(CONCATENATE($BH$5,$B14,$C14),SC!$A$6:$M$500,13,FALSE),0)</f>
        <v>0</v>
      </c>
      <c r="BI14" s="548">
        <f>_xlfn.IFNA(VLOOKUP(CONCATENATE($BI$5,$B14,$C14),SC!$A$6:$M$500,13,FALSE),0)</f>
        <v>0</v>
      </c>
      <c r="BJ14" s="548">
        <f>_xlfn.IFNA(VLOOKUP(CONCATENATE($BJ$5,$B14,$C14),SCSAT!$A$6:$M$528,13,FALSE),0)</f>
        <v>0</v>
      </c>
      <c r="BK14" s="548">
        <f>_xlfn.IFNA(VLOOKUP(CONCATENATE($BK$5,$B14,$C14),SCSAT!$A$6:$M$528,13,FALSE),0)</f>
        <v>2</v>
      </c>
      <c r="BL14" s="548">
        <f>_xlfn.IFNA(VLOOKUP(CONCATENATE($BL$5,$B14,$C14),SCSUN!$A$6:$M$500,13,FALSE),0)</f>
        <v>0</v>
      </c>
      <c r="BM14" s="341">
        <f>_xlfn.IFNA(VLOOKUP(CONCATENATE($BM$5,$B14,$C14),SCSUN!$A$6:$M$500,13,FALSE),0)</f>
        <v>2</v>
      </c>
      <c r="BN14" s="47"/>
    </row>
    <row r="15" spans="1:66" x14ac:dyDescent="0.25">
      <c r="A15" s="835"/>
      <c r="B15" s="51" t="s">
        <v>1552</v>
      </c>
      <c r="C15" s="57" t="s">
        <v>172</v>
      </c>
      <c r="D15" s="57"/>
      <c r="E15" s="57" t="s">
        <v>99</v>
      </c>
      <c r="F15" s="58">
        <v>45366</v>
      </c>
      <c r="G15" s="64">
        <v>20</v>
      </c>
      <c r="H15" s="54">
        <f t="shared" si="0"/>
        <v>1</v>
      </c>
      <c r="I15" s="55">
        <f t="shared" si="1"/>
        <v>6</v>
      </c>
      <c r="J15" s="571">
        <f t="shared" si="2"/>
        <v>7</v>
      </c>
      <c r="K15" s="56">
        <f>_xlfn.IFNA(VLOOKUP(CONCATENATE($K$5,$B15,$C15),'ESP1'!$A$6:$M$500,13,FALSE),0)</f>
        <v>6</v>
      </c>
      <c r="L15" s="341">
        <f>_xlfn.IFNA(VLOOKUP(CONCATENATE($L$5,$B15,$C15),'ESP1'!$A$6:$M$500,13,FALSE),0)</f>
        <v>0</v>
      </c>
      <c r="M15" s="341">
        <f>_xlfn.IFNA(VLOOKUP(CONCATENATE($M$5,$B15,$C15),CAPE!$A$6:$M$200,13,FALSE),0)</f>
        <v>0</v>
      </c>
      <c r="N15" s="56">
        <f>_xlfn.IFNA(VLOOKUP(CONCATENATE($N$5,$B15,$C15),CAPE!$A$6:$M$200,13,FALSE),0)</f>
        <v>0</v>
      </c>
      <c r="O15" s="56">
        <f>_xlfn.IFNA(VLOOKUP(CONCATENATE($O$5,$B15,$C15),'SER1'!$A$6:$M$500,13,FALSE),0)</f>
        <v>0</v>
      </c>
      <c r="P15" s="56">
        <f>_xlfn.IFNA(VLOOKUP(CONCATENATE($P$5,$B15,$C15),'SER1'!$A$6:$M$500,13,FALSE),0)</f>
        <v>0</v>
      </c>
      <c r="Q15" s="56">
        <f>_xlfn.IFNA(VLOOKUP(CONCATENATE($Q$5,$B15,$C15),'MUR1'!$A$6:$M$500,13,FALSE),0)</f>
        <v>0</v>
      </c>
      <c r="R15" s="56">
        <f>_xlfn.IFNA(VLOOKUP(CONCATENATE($R$5,$B15,$C15),'MUR1'!$A$6:$M$500,13,FALSE),0)</f>
        <v>0</v>
      </c>
      <c r="S15" s="56">
        <f>_xlfn.IFNA(VLOOKUP(CONCATENATE($S$5,$B15,$C15),BAL!$A$6:$M$500,13,FALSE),0)</f>
        <v>0</v>
      </c>
      <c r="T15" s="56">
        <f>_xlfn.IFNA(VLOOKUP(CONCATENATE($T$5,$B15,$C15),BAL!$A$6:$M$500,13,FALSE),0)</f>
        <v>0</v>
      </c>
      <c r="U15" s="56">
        <f>_xlfn.IFNA(VLOOKUP(CONCATENATE($U$5,$B15,$C15),'OG1'!$A$6:$M$500,13,FALSE),0)</f>
        <v>0</v>
      </c>
      <c r="V15" s="56">
        <f>_xlfn.IFNA(VLOOKUP(CONCATENATE($V$5,$B15,$C15),'OG1'!$A$6:$M$500,13,FALSE),0)</f>
        <v>0</v>
      </c>
      <c r="W15" s="56">
        <f>_xlfn.IFNA(VLOOKUP(CONCATENATE($W$5,$B15,$C15),'DRY1'!$A$6:$M$500,13,FALSE),0)</f>
        <v>0</v>
      </c>
      <c r="X15" s="56">
        <f>_xlfn.IFNA(VLOOKUP(CONCATENATE($X$5,$B15,$C15),[2]hor1!$A$6:$M$500,13,FALSE),0)</f>
        <v>0</v>
      </c>
      <c r="Y15" s="341">
        <f>_xlfn.IFNA(VLOOKUP(CONCATENATE($Y$5,$B15,$C15),[2]hor1!$A$6:$M$500,13,FALSE),0)</f>
        <v>0</v>
      </c>
      <c r="Z15" s="56">
        <f>_xlfn.IFNA(VLOOKUP(CONCATENATE($Z$5,$B15,$C15),'SER2'!$A$6:$M$534,13,FALSE),0)</f>
        <v>0</v>
      </c>
      <c r="AA15" s="56">
        <f>_xlfn.IFNA(VLOOKUP(CONCATENATE($AA$5,$B15,$C15),'SER2'!$A$6:$M$534,13,FALSE),0)</f>
        <v>0</v>
      </c>
      <c r="AB15" s="56">
        <f>_xlfn.IFNA(VLOOKUP(CONCATENATE($AB$5,$B15,$C15),'DAR1'!$A$6:$M$200,13,FALSE),0)</f>
        <v>0</v>
      </c>
      <c r="AC15" s="56">
        <f>_xlfn.IFNA(VLOOKUP(CONCATENATE($AC$5,$B15,$C15),'DAR1'!$A$6:$M$200,13,FALSE),0)</f>
        <v>0</v>
      </c>
      <c r="AD15" s="56">
        <f>_xlfn.IFNA(VLOOKUP(CONCATENATE($AD$5,$B15,$C15),BEV!$A$6:$M$500,13,FALSE),0)</f>
        <v>0</v>
      </c>
      <c r="AE15" s="56">
        <f>_xlfn.IFNA(VLOOKUP(CONCATENATE($AE$5,$B15,$C15),'OG2'!$A$6:$M$500,13,FALSE),0)</f>
        <v>0</v>
      </c>
      <c r="AF15" s="56">
        <f>_xlfn.IFNA(VLOOKUP(CONCATENATE($AF$5,$B15,$C15),'OG2'!$A$6:$M$500,13,FALSE),0)</f>
        <v>0</v>
      </c>
      <c r="AG15" s="56">
        <f>_xlfn.IFNA(VLOOKUP(CONCATENATE($AG$5,$B15,$C15),'LOG1'!$A$6:$M$500,13,FALSE),0)</f>
        <v>0</v>
      </c>
      <c r="AH15" s="56">
        <f>_xlfn.IFNA(VLOOKUP(CONCATENATE($AH$5,$B15,$C15),'DRY2'!$A$6:$M$500,13,FALSE),0)</f>
        <v>0</v>
      </c>
      <c r="AI15" s="56">
        <f>_xlfn.IFNA(VLOOKUP(CONCATENATE($AI$5,$B15,$C15),'CAP2'!$A$6:$M$500,13,FALSE),0)</f>
        <v>0</v>
      </c>
      <c r="AJ15" s="56">
        <f>_xlfn.IFNA(VLOOKUP(CONCATENATE($AJ$5,$B15,$C15),'CAP2'!$A$6:$M$10000,13,FALSE),0)</f>
        <v>0</v>
      </c>
      <c r="AK15" s="56">
        <f>_xlfn.IFNA(VLOOKUP(CONCATENATE($AK$5,$B15,$C15),'ESP2'!$A$6:$M$500,13,FALSE),0)</f>
        <v>0</v>
      </c>
      <c r="AL15" s="56">
        <f>_xlfn.IFNA(VLOOKUP(CONCATENATE($AL$5,$B15,$C15),'ESP2'!$A$6:$M$500,13,FALSE),0)</f>
        <v>0</v>
      </c>
      <c r="AM15" s="56">
        <f>_xlfn.IFNA(VLOOKUP(CONCATENATE($AM$5,$B15,$C15),MR!$A$6:$M$468,13,FALSE),0)</f>
        <v>0</v>
      </c>
      <c r="AN15" s="56">
        <f>_xlfn.IFNA(VLOOKUP(CONCATENATE($AN$5,$B15,$C15),MR!$A$6:$M$468,13,FALSE),0)</f>
        <v>0</v>
      </c>
      <c r="AO15" s="56">
        <f>_xlfn.IFNA(VLOOKUP(CONCATENATE($AO$5,$B15,$C15),MR!$A$6:$M$468,13,FALSE),0)</f>
        <v>0</v>
      </c>
      <c r="AP15" s="56">
        <f>_xlfn.IFNA(VLOOKUP(CONCATENATE($AP$5,$B15,$C15),'OG3'!$A$6:$M$500,13,FALSE),0)</f>
        <v>0</v>
      </c>
      <c r="AQ15" s="56">
        <f>_xlfn.IFNA(VLOOKUP(CONCATENATE($AQ$5,$B15,$C15),'OG3'!$A$6:$M$500,13,FALSE),0)</f>
        <v>0</v>
      </c>
      <c r="AR15" s="56">
        <f>_xlfn.IFNA(VLOOKUP(CONCATENATE($AR$5,$B15,$C15),WEST!$A$6:$M$500,13,FALSE),0)</f>
        <v>0</v>
      </c>
      <c r="AS15" s="341">
        <f>_xlfn.IFNA(VLOOKUP(CONCATENATE($AS$5,$B15,$C15),WEST!$A$6:$M$500,13,FALSE),0)</f>
        <v>0</v>
      </c>
      <c r="AT15" s="56">
        <f>_xlfn.IFNA(VLOOKUP(CONCATENATE($AT$5,$B15,$C15),'SER3'!$A$6:$M$500,13,FALSE),0)</f>
        <v>0</v>
      </c>
      <c r="AU15" s="56">
        <f>_xlfn.IFNA(VLOOKUP(CONCATENATE($AU$5,$B15,$C15),'DAR2'!$A$6:$M$500,13,FALSE),0)</f>
        <v>0</v>
      </c>
      <c r="AV15" s="56">
        <f>_xlfn.IFNA(VLOOKUP(CONCATENATE($AV$5,$B15,$C15),'DAR2'!$A$6:$M$500,13,FALSE),0)</f>
        <v>0</v>
      </c>
      <c r="AW15" s="56">
        <f>_xlfn.IFNA(VLOOKUP(CONCATENATE($AW$5,$B15,$C15),'MUR2'!$A$6:$M$500,13,FALSE),0)</f>
        <v>0</v>
      </c>
      <c r="AX15" s="56">
        <f>_xlfn.IFNA(VLOOKUP(CONCATENATE($AX$5,$B15,$C15),RAS!$A$7:$M$501,13,FALSE),0)</f>
        <v>0</v>
      </c>
      <c r="AY15" s="56">
        <f>_xlfn.IFNA(VLOOKUP(CONCATENATE($AY$5,$B15,$C15),'ESP3'!$A$6:$M$500,13,FALSE),0)</f>
        <v>0</v>
      </c>
      <c r="AZ15" s="56">
        <f>_xlfn.IFNA(VLOOKUP(CONCATENATE($AZ$5,$B15,$C15),'ESP3'!$A$6:$M$500,13,FALSE),0)</f>
        <v>0</v>
      </c>
      <c r="BA15" s="56">
        <f>_xlfn.IFNA(VLOOKUP(CONCATENATE($BA$5,$B15,$C15),FEST!$A$6:$M$500,13,FALSE),0)</f>
        <v>0</v>
      </c>
      <c r="BB15" s="56">
        <f>_xlfn.IFNA(VLOOKUP(CONCATENATE($BB$5,$B15,$C15),FEST!$A$6:$M$500,13,FALSE),0)</f>
        <v>0</v>
      </c>
      <c r="BC15" s="550">
        <f>_xlfn.IFNA(VLOOKUP(CONCATENATE($BC$5,$B15,$C15),'HOR2'!$A$6:$M$100,13,FALSE),0)</f>
        <v>0</v>
      </c>
      <c r="BD15" s="550">
        <f>_xlfn.IFNA(VLOOKUP(CONCATENATE($BD$5,$B15,$C15),'HOR2'!$A$6:$M$500,13,FALSE),0)</f>
        <v>0</v>
      </c>
      <c r="BE15" s="550">
        <f>_xlfn.IFNA(VLOOKUP(CONCATENATE($BE$5,$B15,$C15),[6]GIDG!$A$6:$M$500,13,FALSE),0)</f>
        <v>0</v>
      </c>
      <c r="BF15" s="550">
        <f>_xlfn.IFNA(VLOOKUP(CONCATENATE($BF$5,$B15,$C15),[6]GIDG!$A$6:$M$500,13,FALSE),0)</f>
        <v>0</v>
      </c>
      <c r="BG15" s="550">
        <f>_xlfn.IFNA(VLOOKUP(CONCATENATE($BG$5,$B15,$C15),[7]cap3!$A$6:$M$500,13,FALSE),0)</f>
        <v>0</v>
      </c>
      <c r="BH15" s="548">
        <f>_xlfn.IFNA(VLOOKUP(CONCATENATE($BH$5,$B15,$C15),SC!$A$6:$M$500,13,FALSE),0)</f>
        <v>0</v>
      </c>
      <c r="BI15" s="548">
        <f>_xlfn.IFNA(VLOOKUP(CONCATENATE($BI$5,$B15,$C15),SC!$A$6:$M$500,13,FALSE),0)</f>
        <v>0</v>
      </c>
      <c r="BJ15" s="548">
        <f>_xlfn.IFNA(VLOOKUP(CONCATENATE($BJ$5,$B15,$C15),SCSAT!$A$6:$M$528,13,FALSE),0)</f>
        <v>0</v>
      </c>
      <c r="BK15" s="548">
        <f>_xlfn.IFNA(VLOOKUP(CONCATENATE($BK$5,$B15,$C15),SCSAT!$A$6:$M$528,13,FALSE),0)</f>
        <v>0</v>
      </c>
      <c r="BL15" s="548">
        <f>_xlfn.IFNA(VLOOKUP(CONCATENATE($BL$5,$B15,$C15),SCSUN!$A$6:$M$500,13,FALSE),0)</f>
        <v>0</v>
      </c>
      <c r="BM15" s="341">
        <f>_xlfn.IFNA(VLOOKUP(CONCATENATE($BM$5,$B15,$C15),SCSUN!$A$6:$M$500,13,FALSE),0)</f>
        <v>0</v>
      </c>
      <c r="BN15" s="47"/>
    </row>
    <row r="16" spans="1:66" x14ac:dyDescent="0.25">
      <c r="A16" s="835"/>
      <c r="B16" s="51" t="s">
        <v>173</v>
      </c>
      <c r="C16" s="57" t="s">
        <v>174</v>
      </c>
      <c r="D16" s="57" t="s">
        <v>174</v>
      </c>
      <c r="E16" s="57" t="s">
        <v>133</v>
      </c>
      <c r="F16" s="58">
        <v>45366</v>
      </c>
      <c r="G16" s="64">
        <v>22</v>
      </c>
      <c r="H16" s="54">
        <f t="shared" si="0"/>
        <v>0</v>
      </c>
      <c r="I16" s="55">
        <f t="shared" si="1"/>
        <v>0</v>
      </c>
      <c r="J16" s="571">
        <f t="shared" si="2"/>
        <v>11</v>
      </c>
      <c r="K16" s="56">
        <f>_xlfn.IFNA(VLOOKUP(CONCATENATE($K$5,$B16,$C16),'ESP1'!$A$6:$M$500,13,FALSE),0)</f>
        <v>0</v>
      </c>
      <c r="L16" s="341">
        <f>_xlfn.IFNA(VLOOKUP(CONCATENATE($L$5,$B16,$C16),'ESP1'!$A$6:$M$500,13,FALSE),0)</f>
        <v>0</v>
      </c>
      <c r="M16" s="341">
        <f>_xlfn.IFNA(VLOOKUP(CONCATENATE($M$5,$B16,$C16),CAPE!$A$6:$M$200,13,FALSE),0)</f>
        <v>0</v>
      </c>
      <c r="N16" s="56">
        <f>_xlfn.IFNA(VLOOKUP(CONCATENATE($N$5,$B16,$C16),CAPE!$A$6:$M$200,13,FALSE),0)</f>
        <v>0</v>
      </c>
      <c r="O16" s="56">
        <f>_xlfn.IFNA(VLOOKUP(CONCATENATE($O$5,$B16,$C16),'SER1'!$A$6:$M$500,13,FALSE),0)</f>
        <v>0</v>
      </c>
      <c r="P16" s="56">
        <f>_xlfn.IFNA(VLOOKUP(CONCATENATE($P$5,$B16,$C16),'SER1'!$A$6:$M$500,13,FALSE),0)</f>
        <v>0</v>
      </c>
      <c r="Q16" s="56">
        <f>_xlfn.IFNA(VLOOKUP(CONCATENATE($Q$5,$B16,$C16),'MUR1'!$A$6:$M$500,13,FALSE),0)</f>
        <v>0</v>
      </c>
      <c r="R16" s="56">
        <f>_xlfn.IFNA(VLOOKUP(CONCATENATE($R$5,$B16,$C16),'MUR1'!$A$6:$M$500,13,FALSE),0)</f>
        <v>0</v>
      </c>
      <c r="S16" s="56">
        <f>_xlfn.IFNA(VLOOKUP(CONCATENATE($S$5,$B16,$C16),BAL!$A$6:$M$500,13,FALSE),0)</f>
        <v>0</v>
      </c>
      <c r="T16" s="56">
        <f>_xlfn.IFNA(VLOOKUP(CONCATENATE($T$5,$B16,$C16),BAL!$A$6:$M$500,13,FALSE),0)</f>
        <v>0</v>
      </c>
      <c r="U16" s="56">
        <f>_xlfn.IFNA(VLOOKUP(CONCATENATE($U$5,$B16,$C16),'OG1'!$A$6:$M$500,13,FALSE),0)</f>
        <v>0</v>
      </c>
      <c r="V16" s="56">
        <f>_xlfn.IFNA(VLOOKUP(CONCATENATE($V$5,$B16,$C16),'OG1'!$A$6:$M$500,13,FALSE),0)</f>
        <v>0</v>
      </c>
      <c r="W16" s="56">
        <f>_xlfn.IFNA(VLOOKUP(CONCATENATE($W$5,$B16,$C16),'DRY1'!$A$6:$M$500,13,FALSE),0)</f>
        <v>0</v>
      </c>
      <c r="X16" s="56">
        <f>_xlfn.IFNA(VLOOKUP(CONCATENATE($X$5,$B16,$C16),[2]hor1!$A$6:$M$500,13,FALSE),0)</f>
        <v>0</v>
      </c>
      <c r="Y16" s="341">
        <f>_xlfn.IFNA(VLOOKUP(CONCATENATE($Y$5,$B16,$C16),[2]hor1!$A$6:$M$500,13,FALSE),0)</f>
        <v>0</v>
      </c>
      <c r="Z16" s="56">
        <f>_xlfn.IFNA(VLOOKUP(CONCATENATE($Z$5,$B16,$C16),'SER2'!$A$6:$M$534,13,FALSE),0)</f>
        <v>0</v>
      </c>
      <c r="AA16" s="56">
        <f>_xlfn.IFNA(VLOOKUP(CONCATENATE($AA$5,$B16,$C16),'SER2'!$A$6:$M$534,13,FALSE),0)</f>
        <v>0</v>
      </c>
      <c r="AB16" s="56">
        <f>_xlfn.IFNA(VLOOKUP(CONCATENATE($AB$5,$B16,$C16),'DAR1'!$A$6:$M$200,13,FALSE),0)</f>
        <v>0</v>
      </c>
      <c r="AC16" s="56">
        <f>_xlfn.IFNA(VLOOKUP(CONCATENATE($AC$5,$B16,$C16),'DAR1'!$A$6:$M$200,13,FALSE),0)</f>
        <v>0</v>
      </c>
      <c r="AD16" s="56">
        <f>_xlfn.IFNA(VLOOKUP(CONCATENATE($AD$5,$B16,$C16),BEV!$A$6:$M$500,13,FALSE),0)</f>
        <v>0</v>
      </c>
      <c r="AE16" s="56">
        <f>_xlfn.IFNA(VLOOKUP(CONCATENATE($AE$5,$B16,$C16),'OG2'!$A$6:$M$500,13,FALSE),0)</f>
        <v>0</v>
      </c>
      <c r="AF16" s="56">
        <f>_xlfn.IFNA(VLOOKUP(CONCATENATE($AF$5,$B16,$C16),'OG2'!$A$6:$M$500,13,FALSE),0)</f>
        <v>0</v>
      </c>
      <c r="AG16" s="56">
        <f>_xlfn.IFNA(VLOOKUP(CONCATENATE($AG$5,$B16,$C16),'LOG1'!$A$6:$M$500,13,FALSE),0)</f>
        <v>0</v>
      </c>
      <c r="AH16" s="56">
        <f>_xlfn.IFNA(VLOOKUP(CONCATENATE($AH$5,$B16,$C16),'DRY2'!$A$6:$M$500,13,FALSE),0)</f>
        <v>0</v>
      </c>
      <c r="AI16" s="56">
        <f>_xlfn.IFNA(VLOOKUP(CONCATENATE($AI$5,$B16,$C16),'CAP2'!$A$6:$M$500,13,FALSE),0)</f>
        <v>0</v>
      </c>
      <c r="AJ16" s="56">
        <f>_xlfn.IFNA(VLOOKUP(CONCATENATE($AJ$5,$B16,$C16),'CAP2'!$A$6:$M$10000,13,FALSE),0)</f>
        <v>0</v>
      </c>
      <c r="AK16" s="56">
        <f>_xlfn.IFNA(VLOOKUP(CONCATENATE($AK$5,$B16,$C16),'ESP2'!$A$6:$M$500,13,FALSE),0)</f>
        <v>0</v>
      </c>
      <c r="AL16" s="56">
        <f>_xlfn.IFNA(VLOOKUP(CONCATENATE($AL$5,$B16,$C16),'ESP2'!$A$6:$M$500,13,FALSE),0)</f>
        <v>0</v>
      </c>
      <c r="AM16" s="56">
        <f>_xlfn.IFNA(VLOOKUP(CONCATENATE($AM$5,$B16,$C16),MR!$A$6:$M$468,13,FALSE),0)</f>
        <v>0</v>
      </c>
      <c r="AN16" s="56">
        <f>_xlfn.IFNA(VLOOKUP(CONCATENATE($AN$5,$B16,$C16),MR!$A$6:$M$468,13,FALSE),0)</f>
        <v>0</v>
      </c>
      <c r="AO16" s="56">
        <f>_xlfn.IFNA(VLOOKUP(CONCATENATE($AO$5,$B16,$C16),MR!$A$6:$M$468,13,FALSE),0)</f>
        <v>0</v>
      </c>
      <c r="AP16" s="56">
        <f>_xlfn.IFNA(VLOOKUP(CONCATENATE($AP$5,$B16,$C16),'OG3'!$A$6:$M$500,13,FALSE),0)</f>
        <v>0</v>
      </c>
      <c r="AQ16" s="56">
        <f>_xlfn.IFNA(VLOOKUP(CONCATENATE($AQ$5,$B16,$C16),'OG3'!$A$6:$M$500,13,FALSE),0)</f>
        <v>0</v>
      </c>
      <c r="AR16" s="56">
        <f>_xlfn.IFNA(VLOOKUP(CONCATENATE($AR$5,$B16,$C16),WEST!$A$6:$M$500,13,FALSE),0)</f>
        <v>0</v>
      </c>
      <c r="AS16" s="341">
        <f>_xlfn.IFNA(VLOOKUP(CONCATENATE($AS$5,$B16,$C16),WEST!$A$6:$M$500,13,FALSE),0)</f>
        <v>0</v>
      </c>
      <c r="AT16" s="56">
        <f>_xlfn.IFNA(VLOOKUP(CONCATENATE($AT$5,$B16,$C16),'SER3'!$A$6:$M$500,13,FALSE),0)</f>
        <v>0</v>
      </c>
      <c r="AU16" s="56">
        <f>_xlfn.IFNA(VLOOKUP(CONCATENATE($AU$5,$B16,$C16),'DAR2'!$A$6:$M$500,13,FALSE),0)</f>
        <v>0</v>
      </c>
      <c r="AV16" s="56">
        <f>_xlfn.IFNA(VLOOKUP(CONCATENATE($AV$5,$B16,$C16),'DAR2'!$A$6:$M$500,13,FALSE),0)</f>
        <v>0</v>
      </c>
      <c r="AW16" s="56">
        <f>_xlfn.IFNA(VLOOKUP(CONCATENATE($AW$5,$B16,$C16),'MUR2'!$A$6:$M$500,13,FALSE),0)</f>
        <v>0</v>
      </c>
      <c r="AX16" s="56">
        <f>_xlfn.IFNA(VLOOKUP(CONCATENATE($AX$5,$B16,$C16),RAS!$A$7:$M$501,13,FALSE),0)</f>
        <v>0</v>
      </c>
      <c r="AY16" s="56">
        <f>_xlfn.IFNA(VLOOKUP(CONCATENATE($AY$5,$B16,$C16),'ESP3'!$A$6:$M$500,13,FALSE),0)</f>
        <v>0</v>
      </c>
      <c r="AZ16" s="56">
        <f>_xlfn.IFNA(VLOOKUP(CONCATENATE($AZ$5,$B16,$C16),'ESP3'!$A$6:$M$500,13,FALSE),0)</f>
        <v>0</v>
      </c>
      <c r="BA16" s="56">
        <f>_xlfn.IFNA(VLOOKUP(CONCATENATE($BA$5,$B16,$C16),FEST!$A$6:$M$500,13,FALSE),0)</f>
        <v>0</v>
      </c>
      <c r="BB16" s="56">
        <f>_xlfn.IFNA(VLOOKUP(CONCATENATE($BB$5,$B16,$C16),FEST!$A$6:$M$500,13,FALSE),0)</f>
        <v>0</v>
      </c>
      <c r="BC16" s="550">
        <f>_xlfn.IFNA(VLOOKUP(CONCATENATE($BC$5,$B16,$C16),'HOR2'!$A$6:$M$100,13,FALSE),0)</f>
        <v>0</v>
      </c>
      <c r="BD16" s="550">
        <f>_xlfn.IFNA(VLOOKUP(CONCATENATE($BD$5,$B16,$C16),'HOR2'!$A$6:$M$500,13,FALSE),0)</f>
        <v>0</v>
      </c>
      <c r="BE16" s="550">
        <f>_xlfn.IFNA(VLOOKUP(CONCATENATE($BE$5,$B16,$C16),[6]GIDG!$A$6:$M$500,13,FALSE),0)</f>
        <v>0</v>
      </c>
      <c r="BF16" s="550">
        <f>_xlfn.IFNA(VLOOKUP(CONCATENATE($BF$5,$B16,$C16),[6]GIDG!$A$6:$M$500,13,FALSE),0)</f>
        <v>0</v>
      </c>
      <c r="BG16" s="550">
        <f>_xlfn.IFNA(VLOOKUP(CONCATENATE($BG$5,$B16,$C16),[7]cap3!$A$6:$M$500,13,FALSE),0)</f>
        <v>0</v>
      </c>
      <c r="BH16" s="548">
        <f>_xlfn.IFNA(VLOOKUP(CONCATENATE($BH$5,$B16,$C16),SC!$A$6:$M$500,13,FALSE),0)</f>
        <v>0</v>
      </c>
      <c r="BI16" s="548">
        <f>_xlfn.IFNA(VLOOKUP(CONCATENATE($BI$5,$B16,$C16),SC!$A$6:$M$500,13,FALSE),0)</f>
        <v>0</v>
      </c>
      <c r="BJ16" s="548">
        <f>_xlfn.IFNA(VLOOKUP(CONCATENATE($BJ$5,$B16,$C16),SCSAT!$A$6:$M$528,13,FALSE),0)</f>
        <v>0</v>
      </c>
      <c r="BK16" s="548">
        <f>_xlfn.IFNA(VLOOKUP(CONCATENATE($BK$5,$B16,$C16),SCSAT!$A$6:$M$528,13,FALSE),0)</f>
        <v>0</v>
      </c>
      <c r="BL16" s="548">
        <f>_xlfn.IFNA(VLOOKUP(CONCATENATE($BL$5,$B16,$C16),SCSUN!$A$6:$M$500,13,FALSE),0)</f>
        <v>0</v>
      </c>
      <c r="BM16" s="341">
        <f>_xlfn.IFNA(VLOOKUP(CONCATENATE($BM$5,$B16,$C16),SCSUN!$A$6:$M$500,13,FALSE),0)</f>
        <v>0</v>
      </c>
      <c r="BN16" s="47"/>
    </row>
    <row r="17" spans="1:66" s="3" customFormat="1" x14ac:dyDescent="0.25">
      <c r="A17" s="835"/>
      <c r="B17" s="51" t="s">
        <v>173</v>
      </c>
      <c r="C17" s="57" t="s">
        <v>175</v>
      </c>
      <c r="D17" s="57" t="s">
        <v>175</v>
      </c>
      <c r="E17" s="57" t="s">
        <v>133</v>
      </c>
      <c r="F17" s="58">
        <v>45366</v>
      </c>
      <c r="G17" s="64">
        <v>22</v>
      </c>
      <c r="H17" s="54">
        <f t="shared" si="0"/>
        <v>0</v>
      </c>
      <c r="I17" s="55">
        <f t="shared" si="1"/>
        <v>0</v>
      </c>
      <c r="J17" s="571">
        <f t="shared" si="2"/>
        <v>11</v>
      </c>
      <c r="K17" s="56">
        <f>_xlfn.IFNA(VLOOKUP(CONCATENATE($K$5,$B17,$C17),'ESP1'!$A$6:$M$500,13,FALSE),0)</f>
        <v>0</v>
      </c>
      <c r="L17" s="341">
        <f>_xlfn.IFNA(VLOOKUP(CONCATENATE($L$5,$B17,$C17),'ESP1'!$A$6:$M$500,13,FALSE),0)</f>
        <v>0</v>
      </c>
      <c r="M17" s="341">
        <f>_xlfn.IFNA(VLOOKUP(CONCATENATE($M$5,$B17,$C17),CAPE!$A$6:$M$200,13,FALSE),0)</f>
        <v>0</v>
      </c>
      <c r="N17" s="56">
        <f>_xlfn.IFNA(VLOOKUP(CONCATENATE($N$5,$B17,$C17),CAPE!$A$6:$M$200,13,FALSE),0)</f>
        <v>0</v>
      </c>
      <c r="O17" s="56">
        <f>_xlfn.IFNA(VLOOKUP(CONCATENATE($O$5,$B17,$C17),'SER1'!$A$6:$M$500,13,FALSE),0)</f>
        <v>0</v>
      </c>
      <c r="P17" s="56">
        <f>_xlfn.IFNA(VLOOKUP(CONCATENATE($P$5,$B17,$C17),'SER1'!$A$6:$M$500,13,FALSE),0)</f>
        <v>0</v>
      </c>
      <c r="Q17" s="56">
        <f>_xlfn.IFNA(VLOOKUP(CONCATENATE($Q$5,$B17,$C17),'MUR1'!$A$6:$M$500,13,FALSE),0)</f>
        <v>0</v>
      </c>
      <c r="R17" s="56">
        <f>_xlfn.IFNA(VLOOKUP(CONCATENATE($R$5,$B17,$C17),'MUR1'!$A$6:$M$500,13,FALSE),0)</f>
        <v>0</v>
      </c>
      <c r="S17" s="56">
        <f>_xlfn.IFNA(VLOOKUP(CONCATENATE($S$5,$B17,$C17),BAL!$A$6:$M$500,13,FALSE),0)</f>
        <v>0</v>
      </c>
      <c r="T17" s="56">
        <f>_xlfn.IFNA(VLOOKUP(CONCATENATE($T$5,$B17,$C17),BAL!$A$6:$M$500,13,FALSE),0)</f>
        <v>0</v>
      </c>
      <c r="U17" s="56">
        <f>_xlfn.IFNA(VLOOKUP(CONCATENATE($U$5,$B17,$C17),'OG1'!$A$6:$M$500,13,FALSE),0)</f>
        <v>0</v>
      </c>
      <c r="V17" s="56">
        <f>_xlfn.IFNA(VLOOKUP(CONCATENATE($V$5,$B17,$C17),'OG1'!$A$6:$M$500,13,FALSE),0)</f>
        <v>0</v>
      </c>
      <c r="W17" s="56">
        <f>_xlfn.IFNA(VLOOKUP(CONCATENATE($W$5,$B17,$C17),'DRY1'!$A$6:$M$500,13,FALSE),0)</f>
        <v>0</v>
      </c>
      <c r="X17" s="56">
        <f>_xlfn.IFNA(VLOOKUP(CONCATENATE($X$5,$B17,$C17),[2]hor1!$A$6:$M$500,13,FALSE),0)</f>
        <v>0</v>
      </c>
      <c r="Y17" s="341">
        <f>_xlfn.IFNA(VLOOKUP(CONCATENATE($Y$5,$B17,$C17),[2]hor1!$A$6:$M$500,13,FALSE),0)</f>
        <v>0</v>
      </c>
      <c r="Z17" s="56">
        <f>_xlfn.IFNA(VLOOKUP(CONCATENATE($Z$5,$B17,$C17),'SER2'!$A$6:$M$534,13,FALSE),0)</f>
        <v>0</v>
      </c>
      <c r="AA17" s="56">
        <f>_xlfn.IFNA(VLOOKUP(CONCATENATE($AA$5,$B17,$C17),'SER2'!$A$6:$M$534,13,FALSE),0)</f>
        <v>0</v>
      </c>
      <c r="AB17" s="56">
        <f>_xlfn.IFNA(VLOOKUP(CONCATENATE($AB$5,$B17,$C17),'DAR1'!$A$6:$M$200,13,FALSE),0)</f>
        <v>0</v>
      </c>
      <c r="AC17" s="56">
        <f>_xlfn.IFNA(VLOOKUP(CONCATENATE($AC$5,$B17,$C17),'DAR1'!$A$6:$M$200,13,FALSE),0)</f>
        <v>0</v>
      </c>
      <c r="AD17" s="56">
        <f>_xlfn.IFNA(VLOOKUP(CONCATENATE($AD$5,$B17,$C17),BEV!$A$6:$M$500,13,FALSE),0)</f>
        <v>0</v>
      </c>
      <c r="AE17" s="56">
        <f>_xlfn.IFNA(VLOOKUP(CONCATENATE($AE$5,$B17,$C17),'OG2'!$A$6:$M$500,13,FALSE),0)</f>
        <v>0</v>
      </c>
      <c r="AF17" s="56">
        <f>_xlfn.IFNA(VLOOKUP(CONCATENATE($AF$5,$B17,$C17),'OG2'!$A$6:$M$500,13,FALSE),0)</f>
        <v>0</v>
      </c>
      <c r="AG17" s="56">
        <f>_xlfn.IFNA(VLOOKUP(CONCATENATE($AG$5,$B17,$C17),'LOG1'!$A$6:$M$500,13,FALSE),0)</f>
        <v>0</v>
      </c>
      <c r="AH17" s="56">
        <f>_xlfn.IFNA(VLOOKUP(CONCATENATE($AH$5,$B17,$C17),'DRY2'!$A$6:$M$500,13,FALSE),0)</f>
        <v>0</v>
      </c>
      <c r="AI17" s="56">
        <f>_xlfn.IFNA(VLOOKUP(CONCATENATE($AI$5,$B17,$C17),'CAP2'!$A$6:$M$500,13,FALSE),0)</f>
        <v>0</v>
      </c>
      <c r="AJ17" s="56">
        <f>_xlfn.IFNA(VLOOKUP(CONCATENATE($AJ$5,$B17,$C17),'CAP2'!$A$6:$M$10000,13,FALSE),0)</f>
        <v>0</v>
      </c>
      <c r="AK17" s="56">
        <f>_xlfn.IFNA(VLOOKUP(CONCATENATE($AK$5,$B17,$C17),'ESP2'!$A$6:$M$500,13,FALSE),0)</f>
        <v>0</v>
      </c>
      <c r="AL17" s="56">
        <f>_xlfn.IFNA(VLOOKUP(CONCATENATE($AL$5,$B17,$C17),'ESP2'!$A$6:$M$500,13,FALSE),0)</f>
        <v>0</v>
      </c>
      <c r="AM17" s="56">
        <f>_xlfn.IFNA(VLOOKUP(CONCATENATE($AM$5,$B17,$C17),MR!$A$6:$M$468,13,FALSE),0)</f>
        <v>0</v>
      </c>
      <c r="AN17" s="56">
        <f>_xlfn.IFNA(VLOOKUP(CONCATENATE($AN$5,$B17,$C17),MR!$A$6:$M$468,13,FALSE),0)</f>
        <v>0</v>
      </c>
      <c r="AO17" s="56">
        <f>_xlfn.IFNA(VLOOKUP(CONCATENATE($AO$5,$B17,$C17),MR!$A$6:$M$468,13,FALSE),0)</f>
        <v>0</v>
      </c>
      <c r="AP17" s="56">
        <f>_xlfn.IFNA(VLOOKUP(CONCATENATE($AP$5,$B17,$C17),'OG3'!$A$6:$M$500,13,FALSE),0)</f>
        <v>0</v>
      </c>
      <c r="AQ17" s="56">
        <f>_xlfn.IFNA(VLOOKUP(CONCATENATE($AQ$5,$B17,$C17),'OG3'!$A$6:$M$500,13,FALSE),0)</f>
        <v>0</v>
      </c>
      <c r="AR17" s="56">
        <f>_xlfn.IFNA(VLOOKUP(CONCATENATE($AR$5,$B17,$C17),WEST!$A$6:$M$500,13,FALSE),0)</f>
        <v>0</v>
      </c>
      <c r="AS17" s="341">
        <f>_xlfn.IFNA(VLOOKUP(CONCATENATE($AS$5,$B17,$C17),WEST!$A$6:$M$500,13,FALSE),0)</f>
        <v>0</v>
      </c>
      <c r="AT17" s="56">
        <f>_xlfn.IFNA(VLOOKUP(CONCATENATE($AT$5,$B17,$C17),'SER3'!$A$6:$M$500,13,FALSE),0)</f>
        <v>0</v>
      </c>
      <c r="AU17" s="56">
        <f>_xlfn.IFNA(VLOOKUP(CONCATENATE($AU$5,$B17,$C17),'DAR2'!$A$6:$M$500,13,FALSE),0)</f>
        <v>0</v>
      </c>
      <c r="AV17" s="56">
        <f>_xlfn.IFNA(VLOOKUP(CONCATENATE($AV$5,$B17,$C17),'DAR2'!$A$6:$M$500,13,FALSE),0)</f>
        <v>0</v>
      </c>
      <c r="AW17" s="56">
        <f>_xlfn.IFNA(VLOOKUP(CONCATENATE($AW$5,$B17,$C17),'MUR2'!$A$6:$M$500,13,FALSE),0)</f>
        <v>0</v>
      </c>
      <c r="AX17" s="56">
        <f>_xlfn.IFNA(VLOOKUP(CONCATENATE($AX$5,$B17,$C17),RAS!$A$7:$M$501,13,FALSE),0)</f>
        <v>0</v>
      </c>
      <c r="AY17" s="56">
        <f>_xlfn.IFNA(VLOOKUP(CONCATENATE($AY$5,$B17,$C17),'ESP3'!$A$6:$M$500,13,FALSE),0)</f>
        <v>0</v>
      </c>
      <c r="AZ17" s="56">
        <f>_xlfn.IFNA(VLOOKUP(CONCATENATE($AZ$5,$B17,$C17),'ESP3'!$A$6:$M$500,13,FALSE),0)</f>
        <v>0</v>
      </c>
      <c r="BA17" s="56">
        <f>_xlfn.IFNA(VLOOKUP(CONCATENATE($BA$5,$B17,$C17),FEST!$A$6:$M$500,13,FALSE),0)</f>
        <v>0</v>
      </c>
      <c r="BB17" s="56">
        <f>_xlfn.IFNA(VLOOKUP(CONCATENATE($BB$5,$B17,$C17),FEST!$A$6:$M$500,13,FALSE),0)</f>
        <v>0</v>
      </c>
      <c r="BC17" s="550">
        <f>_xlfn.IFNA(VLOOKUP(CONCATENATE($BC$5,$B17,$C17),'HOR2'!$A$6:$M$100,13,FALSE),0)</f>
        <v>0</v>
      </c>
      <c r="BD17" s="550">
        <f>_xlfn.IFNA(VLOOKUP(CONCATENATE($BD$5,$B17,$C17),'HOR2'!$A$6:$M$500,13,FALSE),0)</f>
        <v>0</v>
      </c>
      <c r="BE17" s="550">
        <f>_xlfn.IFNA(VLOOKUP(CONCATENATE($BE$5,$B17,$C17),[6]GIDG!$A$6:$M$500,13,FALSE),0)</f>
        <v>0</v>
      </c>
      <c r="BF17" s="550">
        <f>_xlfn.IFNA(VLOOKUP(CONCATENATE($BF$5,$B17,$C17),[6]GIDG!$A$6:$M$500,13,FALSE),0)</f>
        <v>0</v>
      </c>
      <c r="BG17" s="550">
        <f>_xlfn.IFNA(VLOOKUP(CONCATENATE($BG$5,$B17,$C17),[7]cap3!$A$6:$M$500,13,FALSE),0)</f>
        <v>0</v>
      </c>
      <c r="BH17" s="548">
        <f>_xlfn.IFNA(VLOOKUP(CONCATENATE($BH$5,$B17,$C17),SC!$A$6:$M$500,13,FALSE),0)</f>
        <v>0</v>
      </c>
      <c r="BI17" s="548">
        <f>_xlfn.IFNA(VLOOKUP(CONCATENATE($BI$5,$B17,$C17),SC!$A$6:$M$500,13,FALSE),0)</f>
        <v>0</v>
      </c>
      <c r="BJ17" s="548">
        <f>_xlfn.IFNA(VLOOKUP(CONCATENATE($BJ$5,$B17,$C17),SCSAT!$A$6:$M$528,13,FALSE),0)</f>
        <v>0</v>
      </c>
      <c r="BK17" s="548">
        <f>_xlfn.IFNA(VLOOKUP(CONCATENATE($BK$5,$B17,$C17),SCSAT!$A$6:$M$528,13,FALSE),0)</f>
        <v>0</v>
      </c>
      <c r="BL17" s="548">
        <f>_xlfn.IFNA(VLOOKUP(CONCATENATE($BL$5,$B17,$C17),SCSUN!$A$6:$M$500,13,FALSE),0)</f>
        <v>0</v>
      </c>
      <c r="BM17" s="341">
        <f>_xlfn.IFNA(VLOOKUP(CONCATENATE($BM$5,$B17,$C17),SCSUN!$A$6:$M$500,13,FALSE),0)</f>
        <v>0</v>
      </c>
      <c r="BN17" s="43"/>
    </row>
    <row r="18" spans="1:66" s="3" customFormat="1" x14ac:dyDescent="0.25">
      <c r="A18" s="835"/>
      <c r="B18" s="51" t="s">
        <v>176</v>
      </c>
      <c r="C18" s="57" t="s">
        <v>177</v>
      </c>
      <c r="D18" s="57" t="s">
        <v>178</v>
      </c>
      <c r="E18" s="57" t="s">
        <v>179</v>
      </c>
      <c r="F18" s="58">
        <v>45372</v>
      </c>
      <c r="G18" s="64">
        <v>17</v>
      </c>
      <c r="H18" s="54">
        <f t="shared" si="0"/>
        <v>0</v>
      </c>
      <c r="I18" s="55">
        <f t="shared" si="1"/>
        <v>0</v>
      </c>
      <c r="J18" s="571">
        <f t="shared" si="2"/>
        <v>11</v>
      </c>
      <c r="K18" s="56">
        <f>_xlfn.IFNA(VLOOKUP(CONCATENATE($K$5,$B18,$C18),'ESP1'!$A$6:$M$500,13,FALSE),0)</f>
        <v>0</v>
      </c>
      <c r="L18" s="341">
        <f>_xlfn.IFNA(VLOOKUP(CONCATENATE($L$5,$B18,$C18),'ESP1'!$A$6:$M$500,13,FALSE),0)</f>
        <v>0</v>
      </c>
      <c r="M18" s="341">
        <f>_xlfn.IFNA(VLOOKUP(CONCATENATE($M$5,$B18,$C18),CAPE!$A$6:$M$200,13,FALSE),0)</f>
        <v>0</v>
      </c>
      <c r="N18" s="56">
        <f>_xlfn.IFNA(VLOOKUP(CONCATENATE($N$5,$B18,$C18),CAPE!$A$6:$M$200,13,FALSE),0)</f>
        <v>0</v>
      </c>
      <c r="O18" s="56">
        <f>_xlfn.IFNA(VLOOKUP(CONCATENATE($O$5,$B18,$C18),'SER1'!$A$6:$M$500,13,FALSE),0)</f>
        <v>0</v>
      </c>
      <c r="P18" s="56">
        <f>_xlfn.IFNA(VLOOKUP(CONCATENATE($P$5,$B18,$C18),'SER1'!$A$6:$M$500,13,FALSE),0)</f>
        <v>0</v>
      </c>
      <c r="Q18" s="56">
        <f>_xlfn.IFNA(VLOOKUP(CONCATENATE($Q$5,$B18,$C18),'MUR1'!$A$6:$M$500,13,FALSE),0)</f>
        <v>0</v>
      </c>
      <c r="R18" s="56">
        <f>_xlfn.IFNA(VLOOKUP(CONCATENATE($R$5,$B18,$C18),'MUR1'!$A$6:$M$500,13,FALSE),0)</f>
        <v>0</v>
      </c>
      <c r="S18" s="56">
        <f>_xlfn.IFNA(VLOOKUP(CONCATENATE($S$5,$B18,$C18),BAL!$A$6:$M$500,13,FALSE),0)</f>
        <v>0</v>
      </c>
      <c r="T18" s="56">
        <f>_xlfn.IFNA(VLOOKUP(CONCATENATE($T$5,$B18,$C18),BAL!$A$6:$M$500,13,FALSE),0)</f>
        <v>0</v>
      </c>
      <c r="U18" s="56">
        <f>_xlfn.IFNA(VLOOKUP(CONCATENATE($U$5,$B18,$C18),'OG1'!$A$6:$M$500,13,FALSE),0)</f>
        <v>0</v>
      </c>
      <c r="V18" s="56">
        <f>_xlfn.IFNA(VLOOKUP(CONCATENATE($V$5,$B18,$C18),'OG1'!$A$6:$M$500,13,FALSE),0)</f>
        <v>0</v>
      </c>
      <c r="W18" s="56">
        <f>_xlfn.IFNA(VLOOKUP(CONCATENATE($W$5,$B18,$C18),'DRY1'!$A$6:$M$500,13,FALSE),0)</f>
        <v>0</v>
      </c>
      <c r="X18" s="56">
        <f>_xlfn.IFNA(VLOOKUP(CONCATENATE($X$5,$B18,$C18),[2]hor1!$A$6:$M$500,13,FALSE),0)</f>
        <v>0</v>
      </c>
      <c r="Y18" s="341">
        <f>_xlfn.IFNA(VLOOKUP(CONCATENATE($Y$5,$B18,$C18),[2]hor1!$A$6:$M$500,13,FALSE),0)</f>
        <v>0</v>
      </c>
      <c r="Z18" s="56">
        <f>_xlfn.IFNA(VLOOKUP(CONCATENATE($Z$5,$B18,$C18),'SER2'!$A$6:$M$534,13,FALSE),0)</f>
        <v>0</v>
      </c>
      <c r="AA18" s="56">
        <f>_xlfn.IFNA(VLOOKUP(CONCATENATE($AA$5,$B18,$C18),'SER2'!$A$6:$M$534,13,FALSE),0)</f>
        <v>0</v>
      </c>
      <c r="AB18" s="56">
        <f>_xlfn.IFNA(VLOOKUP(CONCATENATE($AB$5,$B18,$C18),'DAR1'!$A$6:$M$200,13,FALSE),0)</f>
        <v>0</v>
      </c>
      <c r="AC18" s="56">
        <f>_xlfn.IFNA(VLOOKUP(CONCATENATE($AC$5,$B18,$C18),'DAR1'!$A$6:$M$200,13,FALSE),0)</f>
        <v>0</v>
      </c>
      <c r="AD18" s="56">
        <f>_xlfn.IFNA(VLOOKUP(CONCATENATE($AD$5,$B18,$C18),BEV!$A$6:$M$500,13,FALSE),0)</f>
        <v>0</v>
      </c>
      <c r="AE18" s="56">
        <f>_xlfn.IFNA(VLOOKUP(CONCATENATE($AE$5,$B18,$C18),'OG2'!$A$6:$M$500,13,FALSE),0)</f>
        <v>0</v>
      </c>
      <c r="AF18" s="56">
        <f>_xlfn.IFNA(VLOOKUP(CONCATENATE($AF$5,$B18,$C18),'OG2'!$A$6:$M$500,13,FALSE),0)</f>
        <v>0</v>
      </c>
      <c r="AG18" s="56">
        <f>_xlfn.IFNA(VLOOKUP(CONCATENATE($AG$5,$B18,$C18),'LOG1'!$A$6:$M$500,13,FALSE),0)</f>
        <v>0</v>
      </c>
      <c r="AH18" s="56">
        <f>_xlfn.IFNA(VLOOKUP(CONCATENATE($AH$5,$B18,$C18),'DRY2'!$A$6:$M$500,13,FALSE),0)</f>
        <v>0</v>
      </c>
      <c r="AI18" s="56">
        <f>_xlfn.IFNA(VLOOKUP(CONCATENATE($AI$5,$B18,$C18),'CAP2'!$A$6:$M$500,13,FALSE),0)</f>
        <v>0</v>
      </c>
      <c r="AJ18" s="56">
        <f>_xlfn.IFNA(VLOOKUP(CONCATENATE($AJ$5,$B18,$C18),'CAP2'!$A$6:$M$10000,13,FALSE),0)</f>
        <v>0</v>
      </c>
      <c r="AK18" s="56">
        <f>_xlfn.IFNA(VLOOKUP(CONCATENATE($AK$5,$B18,$C18),'ESP2'!$A$6:$M$500,13,FALSE),0)</f>
        <v>0</v>
      </c>
      <c r="AL18" s="56">
        <f>_xlfn.IFNA(VLOOKUP(CONCATENATE($AL$5,$B18,$C18),'ESP2'!$A$6:$M$500,13,FALSE),0)</f>
        <v>0</v>
      </c>
      <c r="AM18" s="56">
        <f>_xlfn.IFNA(VLOOKUP(CONCATENATE($AM$5,$B18,$C18),MR!$A$6:$M$468,13,FALSE),0)</f>
        <v>0</v>
      </c>
      <c r="AN18" s="56">
        <f>_xlfn.IFNA(VLOOKUP(CONCATENATE($AN$5,$B18,$C18),MR!$A$6:$M$468,13,FALSE),0)</f>
        <v>0</v>
      </c>
      <c r="AO18" s="56">
        <f>_xlfn.IFNA(VLOOKUP(CONCATENATE($AO$5,$B18,$C18),MR!$A$6:$M$468,13,FALSE),0)</f>
        <v>0</v>
      </c>
      <c r="AP18" s="56">
        <f>_xlfn.IFNA(VLOOKUP(CONCATENATE($AP$5,$B18,$C18),'OG3'!$A$6:$M$500,13,FALSE),0)</f>
        <v>0</v>
      </c>
      <c r="AQ18" s="56">
        <f>_xlfn.IFNA(VLOOKUP(CONCATENATE($AQ$5,$B18,$C18),'OG3'!$A$6:$M$500,13,FALSE),0)</f>
        <v>0</v>
      </c>
      <c r="AR18" s="56">
        <f>_xlfn.IFNA(VLOOKUP(CONCATENATE($AR$5,$B18,$C18),WEST!$A$6:$M$500,13,FALSE),0)</f>
        <v>0</v>
      </c>
      <c r="AS18" s="341">
        <f>_xlfn.IFNA(VLOOKUP(CONCATENATE($AS$5,$B18,$C18),WEST!$A$6:$M$500,13,FALSE),0)</f>
        <v>0</v>
      </c>
      <c r="AT18" s="56">
        <f>_xlfn.IFNA(VLOOKUP(CONCATENATE($AT$5,$B18,$C18),'SER3'!$A$6:$M$500,13,FALSE),0)</f>
        <v>0</v>
      </c>
      <c r="AU18" s="56">
        <f>_xlfn.IFNA(VLOOKUP(CONCATENATE($AU$5,$B18,$C18),'DAR2'!$A$6:$M$500,13,FALSE),0)</f>
        <v>0</v>
      </c>
      <c r="AV18" s="56">
        <f>_xlfn.IFNA(VLOOKUP(CONCATENATE($AV$5,$B18,$C18),'DAR2'!$A$6:$M$500,13,FALSE),0)</f>
        <v>0</v>
      </c>
      <c r="AW18" s="56">
        <f>_xlfn.IFNA(VLOOKUP(CONCATENATE($AW$5,$B18,$C18),'MUR2'!$A$6:$M$500,13,FALSE),0)</f>
        <v>0</v>
      </c>
      <c r="AX18" s="56">
        <f>_xlfn.IFNA(VLOOKUP(CONCATENATE($AX$5,$B18,$C18),RAS!$A$7:$M$501,13,FALSE),0)</f>
        <v>0</v>
      </c>
      <c r="AY18" s="56">
        <f>_xlfn.IFNA(VLOOKUP(CONCATENATE($AY$5,$B18,$C18),'ESP3'!$A$6:$M$500,13,FALSE),0)</f>
        <v>0</v>
      </c>
      <c r="AZ18" s="56">
        <f>_xlfn.IFNA(VLOOKUP(CONCATENATE($AZ$5,$B18,$C18),'ESP3'!$A$6:$M$500,13,FALSE),0)</f>
        <v>0</v>
      </c>
      <c r="BA18" s="56">
        <f>_xlfn.IFNA(VLOOKUP(CONCATENATE($BA$5,$B18,$C18),FEST!$A$6:$M$500,13,FALSE),0)</f>
        <v>0</v>
      </c>
      <c r="BB18" s="56">
        <f>_xlfn.IFNA(VLOOKUP(CONCATENATE($BB$5,$B18,$C18),FEST!$A$6:$M$500,13,FALSE),0)</f>
        <v>0</v>
      </c>
      <c r="BC18" s="550">
        <f>_xlfn.IFNA(VLOOKUP(CONCATENATE($BC$5,$B18,$C18),'HOR2'!$A$6:$M$100,13,FALSE),0)</f>
        <v>0</v>
      </c>
      <c r="BD18" s="550">
        <f>_xlfn.IFNA(VLOOKUP(CONCATENATE($BD$5,$B18,$C18),'HOR2'!$A$6:$M$500,13,FALSE),0)</f>
        <v>0</v>
      </c>
      <c r="BE18" s="550">
        <f>_xlfn.IFNA(VLOOKUP(CONCATENATE($BE$5,$B18,$C18),[6]GIDG!$A$6:$M$500,13,FALSE),0)</f>
        <v>0</v>
      </c>
      <c r="BF18" s="550">
        <f>_xlfn.IFNA(VLOOKUP(CONCATENATE($BF$5,$B18,$C18),[6]GIDG!$A$6:$M$500,13,FALSE),0)</f>
        <v>0</v>
      </c>
      <c r="BG18" s="550">
        <f>_xlfn.IFNA(VLOOKUP(CONCATENATE($BG$5,$B18,$C18),[7]cap3!$A$6:$M$500,13,FALSE),0)</f>
        <v>0</v>
      </c>
      <c r="BH18" s="548">
        <f>_xlfn.IFNA(VLOOKUP(CONCATENATE($BH$5,$B18,$C18),SC!$A$6:$M$500,13,FALSE),0)</f>
        <v>0</v>
      </c>
      <c r="BI18" s="548">
        <f>_xlfn.IFNA(VLOOKUP(CONCATENATE($BI$5,$B18,$C18),SC!$A$6:$M$500,13,FALSE),0)</f>
        <v>0</v>
      </c>
      <c r="BJ18" s="548">
        <f>_xlfn.IFNA(VLOOKUP(CONCATENATE($BJ$5,$B18,$C18),SCSAT!$A$6:$M$528,13,FALSE),0)</f>
        <v>0</v>
      </c>
      <c r="BK18" s="548">
        <f>_xlfn.IFNA(VLOOKUP(CONCATENATE($BK$5,$B18,$C18),SCSAT!$A$6:$M$528,13,FALSE),0)</f>
        <v>0</v>
      </c>
      <c r="BL18" s="548">
        <f>_xlfn.IFNA(VLOOKUP(CONCATENATE($BL$5,$B18,$C18),SCSUN!$A$6:$M$500,13,FALSE),0)</f>
        <v>0</v>
      </c>
      <c r="BM18" s="341">
        <f>_xlfn.IFNA(VLOOKUP(CONCATENATE($BM$5,$B18,$C18),SCSUN!$A$6:$M$500,13,FALSE),0)</f>
        <v>0</v>
      </c>
      <c r="BN18" s="43"/>
    </row>
    <row r="19" spans="1:66" x14ac:dyDescent="0.25">
      <c r="A19" s="835"/>
      <c r="B19" s="51" t="s">
        <v>180</v>
      </c>
      <c r="C19" s="57" t="s">
        <v>181</v>
      </c>
      <c r="D19" s="57"/>
      <c r="E19" s="57" t="s">
        <v>162</v>
      </c>
      <c r="F19" s="58">
        <v>45382</v>
      </c>
      <c r="G19" s="64">
        <v>21</v>
      </c>
      <c r="H19" s="54">
        <f t="shared" si="0"/>
        <v>0</v>
      </c>
      <c r="I19" s="55">
        <f t="shared" si="1"/>
        <v>0</v>
      </c>
      <c r="J19" s="571">
        <f t="shared" si="2"/>
        <v>11</v>
      </c>
      <c r="K19" s="56">
        <f>_xlfn.IFNA(VLOOKUP(CONCATENATE($K$5,$B19,$C19),'ESP1'!$A$6:$M$500,13,FALSE),0)</f>
        <v>0</v>
      </c>
      <c r="L19" s="341">
        <f>_xlfn.IFNA(VLOOKUP(CONCATENATE($L$5,$B19,$C19),'ESP1'!$A$6:$M$500,13,FALSE),0)</f>
        <v>0</v>
      </c>
      <c r="M19" s="341">
        <f>_xlfn.IFNA(VLOOKUP(CONCATENATE($M$5,$B19,$C19),CAPE!$A$6:$M$200,13,FALSE),0)</f>
        <v>0</v>
      </c>
      <c r="N19" s="56">
        <f>_xlfn.IFNA(VLOOKUP(CONCATENATE($N$5,$B19,$C19),CAPE!$A$6:$M$200,13,FALSE),0)</f>
        <v>0</v>
      </c>
      <c r="O19" s="56">
        <f>_xlfn.IFNA(VLOOKUP(CONCATENATE($O$5,$B19,$C19),'SER1'!$A$6:$M$500,13,FALSE),0)</f>
        <v>0</v>
      </c>
      <c r="P19" s="56">
        <f>_xlfn.IFNA(VLOOKUP(CONCATENATE($P$5,$B19,$C19),'SER1'!$A$6:$M$500,13,FALSE),0)</f>
        <v>0</v>
      </c>
      <c r="Q19" s="56">
        <f>_xlfn.IFNA(VLOOKUP(CONCATENATE($Q$5,$B19,$C19),'MUR1'!$A$6:$M$500,13,FALSE),0)</f>
        <v>0</v>
      </c>
      <c r="R19" s="56">
        <f>_xlfn.IFNA(VLOOKUP(CONCATENATE($R$5,$B19,$C19),'MUR1'!$A$6:$M$500,13,FALSE),0)</f>
        <v>0</v>
      </c>
      <c r="S19" s="56">
        <f>_xlfn.IFNA(VLOOKUP(CONCATENATE($S$5,$B19,$C19),BAL!$A$6:$M$500,13,FALSE),0)</f>
        <v>0</v>
      </c>
      <c r="T19" s="56">
        <f>_xlfn.IFNA(VLOOKUP(CONCATENATE($T$5,$B19,$C19),BAL!$A$6:$M$500,13,FALSE),0)</f>
        <v>0</v>
      </c>
      <c r="U19" s="56">
        <f>_xlfn.IFNA(VLOOKUP(CONCATENATE($U$5,$B19,$C19),'OG1'!$A$6:$M$500,13,FALSE),0)</f>
        <v>0</v>
      </c>
      <c r="V19" s="56">
        <f>_xlfn.IFNA(VLOOKUP(CONCATENATE($V$5,$B19,$C19),'OG1'!$A$6:$M$500,13,FALSE),0)</f>
        <v>0</v>
      </c>
      <c r="W19" s="56">
        <f>_xlfn.IFNA(VLOOKUP(CONCATENATE($W$5,$B19,$C19),'DRY1'!$A$6:$M$500,13,FALSE),0)</f>
        <v>0</v>
      </c>
      <c r="X19" s="56">
        <f>_xlfn.IFNA(VLOOKUP(CONCATENATE($X$5,$B19,$C19),[2]hor1!$A$6:$M$500,13,FALSE),0)</f>
        <v>0</v>
      </c>
      <c r="Y19" s="341">
        <f>_xlfn.IFNA(VLOOKUP(CONCATENATE($Y$5,$B19,$C19),[2]hor1!$A$6:$M$500,13,FALSE),0)</f>
        <v>0</v>
      </c>
      <c r="Z19" s="56">
        <f>_xlfn.IFNA(VLOOKUP(CONCATENATE($Z$5,$B19,$C19),'SER2'!$A$6:$M$534,13,FALSE),0)</f>
        <v>0</v>
      </c>
      <c r="AA19" s="56">
        <f>_xlfn.IFNA(VLOOKUP(CONCATENATE($AA$5,$B19,$C19),'SER2'!$A$6:$M$534,13,FALSE),0)</f>
        <v>0</v>
      </c>
      <c r="AB19" s="56">
        <f>_xlfn.IFNA(VLOOKUP(CONCATENATE($AB$5,$B19,$C19),'DAR1'!$A$6:$M$200,13,FALSE),0)</f>
        <v>0</v>
      </c>
      <c r="AC19" s="56">
        <f>_xlfn.IFNA(VLOOKUP(CONCATENATE($AC$5,$B19,$C19),'DAR1'!$A$6:$M$200,13,FALSE),0)</f>
        <v>0</v>
      </c>
      <c r="AD19" s="56">
        <f>_xlfn.IFNA(VLOOKUP(CONCATENATE($AD$5,$B19,$C19),BEV!$A$6:$M$500,13,FALSE),0)</f>
        <v>0</v>
      </c>
      <c r="AE19" s="56">
        <f>_xlfn.IFNA(VLOOKUP(CONCATENATE($AE$5,$B19,$C19),'OG2'!$A$6:$M$500,13,FALSE),0)</f>
        <v>0</v>
      </c>
      <c r="AF19" s="56">
        <f>_xlfn.IFNA(VLOOKUP(CONCATENATE($AF$5,$B19,$C19),'OG2'!$A$6:$M$500,13,FALSE),0)</f>
        <v>0</v>
      </c>
      <c r="AG19" s="56">
        <f>_xlfn.IFNA(VLOOKUP(CONCATENATE($AG$5,$B19,$C19),'LOG1'!$A$6:$M$500,13,FALSE),0)</f>
        <v>0</v>
      </c>
      <c r="AH19" s="56">
        <f>_xlfn.IFNA(VLOOKUP(CONCATENATE($AH$5,$B19,$C19),'DRY2'!$A$6:$M$500,13,FALSE),0)</f>
        <v>0</v>
      </c>
      <c r="AI19" s="56">
        <f>_xlfn.IFNA(VLOOKUP(CONCATENATE($AI$5,$B19,$C19),'CAP2'!$A$6:$M$500,13,FALSE),0)</f>
        <v>0</v>
      </c>
      <c r="AJ19" s="56">
        <f>_xlfn.IFNA(VLOOKUP(CONCATENATE($AJ$5,$B19,$C19),'CAP2'!$A$6:$M$10000,13,FALSE),0)</f>
        <v>0</v>
      </c>
      <c r="AK19" s="56">
        <f>_xlfn.IFNA(VLOOKUP(CONCATENATE($AK$5,$B19,$C19),'ESP2'!$A$6:$M$500,13,FALSE),0)</f>
        <v>0</v>
      </c>
      <c r="AL19" s="56">
        <f>_xlfn.IFNA(VLOOKUP(CONCATENATE($AL$5,$B19,$C19),'ESP2'!$A$6:$M$500,13,FALSE),0)</f>
        <v>0</v>
      </c>
      <c r="AM19" s="56">
        <f>_xlfn.IFNA(VLOOKUP(CONCATENATE($AM$5,$B19,$C19),MR!$A$6:$M$468,13,FALSE),0)</f>
        <v>0</v>
      </c>
      <c r="AN19" s="56">
        <f>_xlfn.IFNA(VLOOKUP(CONCATENATE($AN$5,$B19,$C19),MR!$A$6:$M$468,13,FALSE),0)</f>
        <v>0</v>
      </c>
      <c r="AO19" s="56">
        <f>_xlfn.IFNA(VLOOKUP(CONCATENATE($AO$5,$B19,$C19),MR!$A$6:$M$468,13,FALSE),0)</f>
        <v>0</v>
      </c>
      <c r="AP19" s="56">
        <f>_xlfn.IFNA(VLOOKUP(CONCATENATE($AP$5,$B19,$C19),'OG3'!$A$6:$M$500,13,FALSE),0)</f>
        <v>0</v>
      </c>
      <c r="AQ19" s="56">
        <f>_xlfn.IFNA(VLOOKUP(CONCATENATE($AQ$5,$B19,$C19),'OG3'!$A$6:$M$500,13,FALSE),0)</f>
        <v>0</v>
      </c>
      <c r="AR19" s="56">
        <f>_xlfn.IFNA(VLOOKUP(CONCATENATE($AR$5,$B19,$C19),WEST!$A$6:$M$500,13,FALSE),0)</f>
        <v>0</v>
      </c>
      <c r="AS19" s="341">
        <f>_xlfn.IFNA(VLOOKUP(CONCATENATE($AS$5,$B19,$C19),WEST!$A$6:$M$500,13,FALSE),0)</f>
        <v>0</v>
      </c>
      <c r="AT19" s="56">
        <f>_xlfn.IFNA(VLOOKUP(CONCATENATE($AT$5,$B19,$C19),'SER3'!$A$6:$M$500,13,FALSE),0)</f>
        <v>0</v>
      </c>
      <c r="AU19" s="56">
        <f>_xlfn.IFNA(VLOOKUP(CONCATENATE($AU$5,$B19,$C19),'DAR2'!$A$6:$M$500,13,FALSE),0)</f>
        <v>0</v>
      </c>
      <c r="AV19" s="56">
        <f>_xlfn.IFNA(VLOOKUP(CONCATENATE($AV$5,$B19,$C19),'DAR2'!$A$6:$M$500,13,FALSE),0)</f>
        <v>0</v>
      </c>
      <c r="AW19" s="56">
        <f>_xlfn.IFNA(VLOOKUP(CONCATENATE($AW$5,$B19,$C19),'MUR2'!$A$6:$M$500,13,FALSE),0)</f>
        <v>0</v>
      </c>
      <c r="AX19" s="56">
        <f>_xlfn.IFNA(VLOOKUP(CONCATENATE($AX$5,$B19,$C19),RAS!$A$7:$M$501,13,FALSE),0)</f>
        <v>0</v>
      </c>
      <c r="AY19" s="56">
        <f>_xlfn.IFNA(VLOOKUP(CONCATENATE($AY$5,$B19,$C19),'ESP3'!$A$6:$M$500,13,FALSE),0)</f>
        <v>0</v>
      </c>
      <c r="AZ19" s="56">
        <f>_xlfn.IFNA(VLOOKUP(CONCATENATE($AZ$5,$B19,$C19),'ESP3'!$A$6:$M$500,13,FALSE),0)</f>
        <v>0</v>
      </c>
      <c r="BA19" s="56">
        <f>_xlfn.IFNA(VLOOKUP(CONCATENATE($BA$5,$B19,$C19),FEST!$A$6:$M$500,13,FALSE),0)</f>
        <v>0</v>
      </c>
      <c r="BB19" s="56">
        <f>_xlfn.IFNA(VLOOKUP(CONCATENATE($BB$5,$B19,$C19),FEST!$A$6:$M$500,13,FALSE),0)</f>
        <v>0</v>
      </c>
      <c r="BC19" s="550">
        <f>_xlfn.IFNA(VLOOKUP(CONCATENATE($BC$5,$B19,$C19),'HOR2'!$A$6:$M$100,13,FALSE),0)</f>
        <v>0</v>
      </c>
      <c r="BD19" s="550">
        <f>_xlfn.IFNA(VLOOKUP(CONCATENATE($BD$5,$B19,$C19),'HOR2'!$A$6:$M$500,13,FALSE),0)</f>
        <v>0</v>
      </c>
      <c r="BE19" s="550">
        <f>_xlfn.IFNA(VLOOKUP(CONCATENATE($BE$5,$B19,$C19),[6]GIDG!$A$6:$M$500,13,FALSE),0)</f>
        <v>0</v>
      </c>
      <c r="BF19" s="550">
        <f>_xlfn.IFNA(VLOOKUP(CONCATENATE($BF$5,$B19,$C19),[6]GIDG!$A$6:$M$500,13,FALSE),0)</f>
        <v>0</v>
      </c>
      <c r="BG19" s="550">
        <f>_xlfn.IFNA(VLOOKUP(CONCATENATE($BG$5,$B19,$C19),[7]cap3!$A$6:$M$500,13,FALSE),0)</f>
        <v>0</v>
      </c>
      <c r="BH19" s="548">
        <f>_xlfn.IFNA(VLOOKUP(CONCATENATE($BH$5,$B19,$C19),SC!$A$6:$M$500,13,FALSE),0)</f>
        <v>0</v>
      </c>
      <c r="BI19" s="548">
        <f>_xlfn.IFNA(VLOOKUP(CONCATENATE($BI$5,$B19,$C19),SC!$A$6:$M$500,13,FALSE),0)</f>
        <v>0</v>
      </c>
      <c r="BJ19" s="548">
        <f>_xlfn.IFNA(VLOOKUP(CONCATENATE($BJ$5,$B19,$C19),SCSAT!$A$6:$M$528,13,FALSE),0)</f>
        <v>0</v>
      </c>
      <c r="BK19" s="548">
        <f>_xlfn.IFNA(VLOOKUP(CONCATENATE($BK$5,$B19,$C19),SCSAT!$A$6:$M$528,13,FALSE),0)</f>
        <v>0</v>
      </c>
      <c r="BL19" s="548">
        <f>_xlfn.IFNA(VLOOKUP(CONCATENATE($BL$5,$B19,$C19),SCSUN!$A$6:$M$500,13,FALSE),0)</f>
        <v>0</v>
      </c>
      <c r="BM19" s="341">
        <f>_xlfn.IFNA(VLOOKUP(CONCATENATE($BM$5,$B19,$C19),SCSUN!$A$6:$M$500,13,FALSE),0)</f>
        <v>0</v>
      </c>
      <c r="BN19" s="47"/>
    </row>
    <row r="20" spans="1:66" x14ac:dyDescent="0.25">
      <c r="A20" s="835"/>
      <c r="B20" s="51" t="s">
        <v>264</v>
      </c>
      <c r="C20" s="57" t="s">
        <v>265</v>
      </c>
      <c r="D20" s="57" t="s">
        <v>266</v>
      </c>
      <c r="E20" s="57" t="s">
        <v>204</v>
      </c>
      <c r="F20" s="58">
        <v>45399</v>
      </c>
      <c r="G20" s="64">
        <v>15</v>
      </c>
      <c r="H20" s="54">
        <f t="shared" si="0"/>
        <v>0</v>
      </c>
      <c r="I20" s="55">
        <f t="shared" si="1"/>
        <v>0</v>
      </c>
      <c r="J20" s="571">
        <f t="shared" si="2"/>
        <v>11</v>
      </c>
      <c r="K20" s="56">
        <f>_xlfn.IFNA(VLOOKUP(CONCATENATE($K$5,$B20,$C20),'ESP1'!$A$6:$M$500,13,FALSE),0)</f>
        <v>0</v>
      </c>
      <c r="L20" s="341">
        <f>_xlfn.IFNA(VLOOKUP(CONCATENATE($L$5,$B20,$C20),'ESP1'!$A$6:$M$500,13,FALSE),0)</f>
        <v>0</v>
      </c>
      <c r="M20" s="341">
        <f>_xlfn.IFNA(VLOOKUP(CONCATENATE($M$5,$B20,$C20),CAPE!$A$6:$M$200,13,FALSE),0)</f>
        <v>0</v>
      </c>
      <c r="N20" s="56">
        <f>_xlfn.IFNA(VLOOKUP(CONCATENATE($N$5,$B20,$C20),CAPE!$A$6:$M$200,13,FALSE),0)</f>
        <v>0</v>
      </c>
      <c r="O20" s="56">
        <f>_xlfn.IFNA(VLOOKUP(CONCATENATE($O$5,$B20,$C20),'SER1'!$A$6:$M$500,13,FALSE),0)</f>
        <v>0</v>
      </c>
      <c r="P20" s="56">
        <f>_xlfn.IFNA(VLOOKUP(CONCATENATE($P$5,$B20,$C20),'SER1'!$A$6:$M$500,13,FALSE),0)</f>
        <v>0</v>
      </c>
      <c r="Q20" s="56">
        <f>_xlfn.IFNA(VLOOKUP(CONCATENATE($Q$5,$B20,$C20),'MUR1'!$A$6:$M$500,13,FALSE),0)</f>
        <v>0</v>
      </c>
      <c r="R20" s="56">
        <f>_xlfn.IFNA(VLOOKUP(CONCATENATE($R$5,$B20,$C20),'MUR1'!$A$6:$M$500,13,FALSE),0)</f>
        <v>0</v>
      </c>
      <c r="S20" s="56">
        <f>_xlfn.IFNA(VLOOKUP(CONCATENATE($S$5,$B20,$C20),BAL!$A$6:$M$500,13,FALSE),0)</f>
        <v>0</v>
      </c>
      <c r="T20" s="56">
        <f>_xlfn.IFNA(VLOOKUP(CONCATENATE($T$5,$B20,$C20),BAL!$A$6:$M$500,13,FALSE),0)</f>
        <v>0</v>
      </c>
      <c r="U20" s="56">
        <f>_xlfn.IFNA(VLOOKUP(CONCATENATE($U$5,$B20,$C20),'OG1'!$A$6:$M$500,13,FALSE),0)</f>
        <v>0</v>
      </c>
      <c r="V20" s="56">
        <f>_xlfn.IFNA(VLOOKUP(CONCATENATE($V$5,$B20,$C20),'OG1'!$A$6:$M$500,13,FALSE),0)</f>
        <v>0</v>
      </c>
      <c r="W20" s="56">
        <f>_xlfn.IFNA(VLOOKUP(CONCATENATE($W$5,$B20,$C20),'DRY1'!$A$6:$M$500,13,FALSE),0)</f>
        <v>0</v>
      </c>
      <c r="X20" s="56">
        <f>_xlfn.IFNA(VLOOKUP(CONCATENATE($X$5,$B20,$C20),[2]hor1!$A$6:$M$500,13,FALSE),0)</f>
        <v>0</v>
      </c>
      <c r="Y20" s="341">
        <f>_xlfn.IFNA(VLOOKUP(CONCATENATE($Y$5,$B20,$C20),[2]hor1!$A$6:$M$500,13,FALSE),0)</f>
        <v>0</v>
      </c>
      <c r="Z20" s="56">
        <f>_xlfn.IFNA(VLOOKUP(CONCATENATE($Z$5,$B20,$C20),'SER2'!$A$6:$M$534,13,FALSE),0)</f>
        <v>0</v>
      </c>
      <c r="AA20" s="56">
        <f>_xlfn.IFNA(VLOOKUP(CONCATENATE($AA$5,$B20,$C20),'SER2'!$A$6:$M$534,13,FALSE),0)</f>
        <v>0</v>
      </c>
      <c r="AB20" s="56">
        <f>_xlfn.IFNA(VLOOKUP(CONCATENATE($AB$5,$B20,$C20),'DAR1'!$A$6:$M$200,13,FALSE),0)</f>
        <v>0</v>
      </c>
      <c r="AC20" s="56">
        <f>_xlfn.IFNA(VLOOKUP(CONCATENATE($AC$5,$B20,$C20),'DAR1'!$A$6:$M$200,13,FALSE),0)</f>
        <v>0</v>
      </c>
      <c r="AD20" s="56">
        <f>_xlfn.IFNA(VLOOKUP(CONCATENATE($AD$5,$B20,$C20),BEV!$A$6:$M$500,13,FALSE),0)</f>
        <v>0</v>
      </c>
      <c r="AE20" s="56">
        <f>_xlfn.IFNA(VLOOKUP(CONCATENATE($AE$5,$B20,$C20),'OG2'!$A$6:$M$500,13,FALSE),0)</f>
        <v>0</v>
      </c>
      <c r="AF20" s="56">
        <f>_xlfn.IFNA(VLOOKUP(CONCATENATE($AF$5,$B20,$C20),'OG2'!$A$6:$M$500,13,FALSE),0)</f>
        <v>0</v>
      </c>
      <c r="AG20" s="56">
        <f>_xlfn.IFNA(VLOOKUP(CONCATENATE($AG$5,$B20,$C20),'LOG1'!$A$6:$M$500,13,FALSE),0)</f>
        <v>0</v>
      </c>
      <c r="AH20" s="56">
        <f>_xlfn.IFNA(VLOOKUP(CONCATENATE($AH$5,$B20,$C20),'DRY2'!$A$6:$M$500,13,FALSE),0)</f>
        <v>0</v>
      </c>
      <c r="AI20" s="56">
        <f>_xlfn.IFNA(VLOOKUP(CONCATENATE($AI$5,$B20,$C20),'CAP2'!$A$6:$M$500,13,FALSE),0)</f>
        <v>0</v>
      </c>
      <c r="AJ20" s="56">
        <f>_xlfn.IFNA(VLOOKUP(CONCATENATE($AJ$5,$B20,$C20),'CAP2'!$A$6:$M$10000,13,FALSE),0)</f>
        <v>0</v>
      </c>
      <c r="AK20" s="56">
        <f>_xlfn.IFNA(VLOOKUP(CONCATENATE($AK$5,$B20,$C20),'ESP2'!$A$6:$M$500,13,FALSE),0)</f>
        <v>0</v>
      </c>
      <c r="AL20" s="56">
        <f>_xlfn.IFNA(VLOOKUP(CONCATENATE($AL$5,$B20,$C20),'ESP2'!$A$6:$M$500,13,FALSE),0)</f>
        <v>0</v>
      </c>
      <c r="AM20" s="56">
        <f>_xlfn.IFNA(VLOOKUP(CONCATENATE($AM$5,$B20,$C20),MR!$A$6:$M$468,13,FALSE),0)</f>
        <v>0</v>
      </c>
      <c r="AN20" s="56">
        <f>_xlfn.IFNA(VLOOKUP(CONCATENATE($AN$5,$B20,$C20),MR!$A$6:$M$468,13,FALSE),0)</f>
        <v>0</v>
      </c>
      <c r="AO20" s="56">
        <f>_xlfn.IFNA(VLOOKUP(CONCATENATE($AO$5,$B20,$C20),MR!$A$6:$M$468,13,FALSE),0)</f>
        <v>0</v>
      </c>
      <c r="AP20" s="56">
        <f>_xlfn.IFNA(VLOOKUP(CONCATENATE($AP$5,$B20,$C20),'OG3'!$A$6:$M$500,13,FALSE),0)</f>
        <v>0</v>
      </c>
      <c r="AQ20" s="56">
        <f>_xlfn.IFNA(VLOOKUP(CONCATENATE($AQ$5,$B20,$C20),'OG3'!$A$6:$M$500,13,FALSE),0)</f>
        <v>0</v>
      </c>
      <c r="AR20" s="56">
        <f>_xlfn.IFNA(VLOOKUP(CONCATENATE($AR$5,$B20,$C20),WEST!$A$6:$M$500,13,FALSE),0)</f>
        <v>0</v>
      </c>
      <c r="AS20" s="341">
        <f>_xlfn.IFNA(VLOOKUP(CONCATENATE($AS$5,$B20,$C20),WEST!$A$6:$M$500,13,FALSE),0)</f>
        <v>0</v>
      </c>
      <c r="AT20" s="56">
        <f>_xlfn.IFNA(VLOOKUP(CONCATENATE($AT$5,$B20,$C20),'SER3'!$A$6:$M$500,13,FALSE),0)</f>
        <v>0</v>
      </c>
      <c r="AU20" s="56">
        <f>_xlfn.IFNA(VLOOKUP(CONCATENATE($AU$5,$B20,$C20),'DAR2'!$A$6:$M$500,13,FALSE),0)</f>
        <v>0</v>
      </c>
      <c r="AV20" s="56">
        <f>_xlfn.IFNA(VLOOKUP(CONCATENATE($AV$5,$B20,$C20),'DAR2'!$A$6:$M$500,13,FALSE),0)</f>
        <v>0</v>
      </c>
      <c r="AW20" s="56">
        <f>_xlfn.IFNA(VLOOKUP(CONCATENATE($AW$5,$B20,$C20),'MUR2'!$A$6:$M$500,13,FALSE),0)</f>
        <v>0</v>
      </c>
      <c r="AX20" s="56">
        <f>_xlfn.IFNA(VLOOKUP(CONCATENATE($AX$5,$B20,$C20),RAS!$A$7:$M$501,13,FALSE),0)</f>
        <v>0</v>
      </c>
      <c r="AY20" s="56">
        <f>_xlfn.IFNA(VLOOKUP(CONCATENATE($AY$5,$B20,$C20),'ESP3'!$A$6:$M$500,13,FALSE),0)</f>
        <v>0</v>
      </c>
      <c r="AZ20" s="56">
        <f>_xlfn.IFNA(VLOOKUP(CONCATENATE($AZ$5,$B20,$C20),'ESP3'!$A$6:$M$500,13,FALSE),0)</f>
        <v>0</v>
      </c>
      <c r="BA20" s="56">
        <f>_xlfn.IFNA(VLOOKUP(CONCATENATE($BA$5,$B20,$C20),FEST!$A$6:$M$500,13,FALSE),0)</f>
        <v>0</v>
      </c>
      <c r="BB20" s="56">
        <f>_xlfn.IFNA(VLOOKUP(CONCATENATE($BB$5,$B20,$C20),FEST!$A$6:$M$500,13,FALSE),0)</f>
        <v>0</v>
      </c>
      <c r="BC20" s="550">
        <f>_xlfn.IFNA(VLOOKUP(CONCATENATE($BC$5,$B20,$C20),'HOR2'!$A$6:$M$100,13,FALSE),0)</f>
        <v>0</v>
      </c>
      <c r="BD20" s="550">
        <f>_xlfn.IFNA(VLOOKUP(CONCATENATE($BD$5,$B20,$C20),'HOR2'!$A$6:$M$500,13,FALSE),0)</f>
        <v>0</v>
      </c>
      <c r="BE20" s="550">
        <f>_xlfn.IFNA(VLOOKUP(CONCATENATE($BE$5,$B20,$C20),[6]GIDG!$A$6:$M$500,13,FALSE),0)</f>
        <v>0</v>
      </c>
      <c r="BF20" s="550">
        <f>_xlfn.IFNA(VLOOKUP(CONCATENATE($BF$5,$B20,$C20),[6]GIDG!$A$6:$M$500,13,FALSE),0)</f>
        <v>0</v>
      </c>
      <c r="BG20" s="550">
        <f>_xlfn.IFNA(VLOOKUP(CONCATENATE($BG$5,$B20,$C20),[7]cap3!$A$6:$M$500,13,FALSE),0)</f>
        <v>0</v>
      </c>
      <c r="BH20" s="548">
        <f>_xlfn.IFNA(VLOOKUP(CONCATENATE($BH$5,$B20,$C20),SC!$A$6:$M$500,13,FALSE),0)</f>
        <v>0</v>
      </c>
      <c r="BI20" s="548">
        <f>_xlfn.IFNA(VLOOKUP(CONCATENATE($BI$5,$B20,$C20),SC!$A$6:$M$500,13,FALSE),0)</f>
        <v>0</v>
      </c>
      <c r="BJ20" s="548">
        <f>_xlfn.IFNA(VLOOKUP(CONCATENATE($BJ$5,$B20,$C20),SCSAT!$A$6:$M$528,13,FALSE),0)</f>
        <v>0</v>
      </c>
      <c r="BK20" s="548">
        <f>_xlfn.IFNA(VLOOKUP(CONCATENATE($BK$5,$B20,$C20),SCSAT!$A$6:$M$528,13,FALSE),0)</f>
        <v>0</v>
      </c>
      <c r="BL20" s="548">
        <f>_xlfn.IFNA(VLOOKUP(CONCATENATE($BL$5,$B20,$C20),SCSUN!$A$6:$M$500,13,FALSE),0)</f>
        <v>0</v>
      </c>
      <c r="BM20" s="341">
        <f>_xlfn.IFNA(VLOOKUP(CONCATENATE($BM$5,$B20,$C20),SCSUN!$A$6:$M$500,13,FALSE),0)</f>
        <v>0</v>
      </c>
      <c r="BN20" s="47"/>
    </row>
    <row r="21" spans="1:66" x14ac:dyDescent="0.25">
      <c r="A21" s="835"/>
      <c r="B21" s="51" t="s">
        <v>190</v>
      </c>
      <c r="C21" s="57" t="s">
        <v>191</v>
      </c>
      <c r="D21" s="57"/>
      <c r="E21" s="57" t="s">
        <v>179</v>
      </c>
      <c r="F21" s="58">
        <v>45373</v>
      </c>
      <c r="G21" s="64">
        <v>13</v>
      </c>
      <c r="H21" s="54">
        <f t="shared" si="0"/>
        <v>0</v>
      </c>
      <c r="I21" s="55">
        <f t="shared" si="1"/>
        <v>0</v>
      </c>
      <c r="J21" s="571">
        <f t="shared" si="2"/>
        <v>11</v>
      </c>
      <c r="K21" s="56">
        <f>_xlfn.IFNA(VLOOKUP(CONCATENATE($K$5,$B21,$C21),'ESP1'!$A$6:$M$500,13,FALSE),0)</f>
        <v>0</v>
      </c>
      <c r="L21" s="341">
        <f>_xlfn.IFNA(VLOOKUP(CONCATENATE($L$5,$B21,$C21),'ESP1'!$A$6:$M$500,13,FALSE),0)</f>
        <v>0</v>
      </c>
      <c r="M21" s="341">
        <f>_xlfn.IFNA(VLOOKUP(CONCATENATE($M$5,$B21,$C21),CAPE!$A$6:$M$200,13,FALSE),0)</f>
        <v>0</v>
      </c>
      <c r="N21" s="56">
        <f>_xlfn.IFNA(VLOOKUP(CONCATENATE($N$5,$B21,$C21),CAPE!$A$6:$M$200,13,FALSE),0)</f>
        <v>0</v>
      </c>
      <c r="O21" s="56">
        <f>_xlfn.IFNA(VLOOKUP(CONCATENATE($O$5,$B21,$C21),'SER1'!$A$6:$M$500,13,FALSE),0)</f>
        <v>0</v>
      </c>
      <c r="P21" s="56">
        <f>_xlfn.IFNA(VLOOKUP(CONCATENATE($P$5,$B21,$C21),'SER1'!$A$6:$M$500,13,FALSE),0)</f>
        <v>0</v>
      </c>
      <c r="Q21" s="56">
        <f>_xlfn.IFNA(VLOOKUP(CONCATENATE($Q$5,$B21,$C21),'MUR1'!$A$6:$M$500,13,FALSE),0)</f>
        <v>0</v>
      </c>
      <c r="R21" s="56">
        <f>_xlfn.IFNA(VLOOKUP(CONCATENATE($R$5,$B21,$C21),'MUR1'!$A$6:$M$500,13,FALSE),0)</f>
        <v>0</v>
      </c>
      <c r="S21" s="56">
        <f>_xlfn.IFNA(VLOOKUP(CONCATENATE($S$5,$B21,$C21),BAL!$A$6:$M$500,13,FALSE),0)</f>
        <v>0</v>
      </c>
      <c r="T21" s="56">
        <f>_xlfn.IFNA(VLOOKUP(CONCATENATE($T$5,$B21,$C21),BAL!$A$6:$M$500,13,FALSE),0)</f>
        <v>0</v>
      </c>
      <c r="U21" s="56">
        <f>_xlfn.IFNA(VLOOKUP(CONCATENATE($U$5,$B21,$C21),'OG1'!$A$6:$M$500,13,FALSE),0)</f>
        <v>0</v>
      </c>
      <c r="V21" s="56">
        <f>_xlfn.IFNA(VLOOKUP(CONCATENATE($V$5,$B21,$C21),'OG1'!$A$6:$M$500,13,FALSE),0)</f>
        <v>0</v>
      </c>
      <c r="W21" s="56">
        <f>_xlfn.IFNA(VLOOKUP(CONCATENATE($W$5,$B21,$C21),'DRY1'!$A$6:$M$500,13,FALSE),0)</f>
        <v>0</v>
      </c>
      <c r="X21" s="56">
        <f>_xlfn.IFNA(VLOOKUP(CONCATENATE($X$5,$B21,$C21),[2]hor1!$A$6:$M$500,13,FALSE),0)</f>
        <v>0</v>
      </c>
      <c r="Y21" s="341">
        <f>_xlfn.IFNA(VLOOKUP(CONCATENATE($Y$5,$B21,$C21),[2]hor1!$A$6:$M$500,13,FALSE),0)</f>
        <v>0</v>
      </c>
      <c r="Z21" s="56">
        <f>_xlfn.IFNA(VLOOKUP(CONCATENATE($Z$5,$B21,$C21),'SER2'!$A$6:$M$534,13,FALSE),0)</f>
        <v>0</v>
      </c>
      <c r="AA21" s="56">
        <f>_xlfn.IFNA(VLOOKUP(CONCATENATE($AA$5,$B21,$C21),'SER2'!$A$6:$M$534,13,FALSE),0)</f>
        <v>0</v>
      </c>
      <c r="AB21" s="56">
        <f>_xlfn.IFNA(VLOOKUP(CONCATENATE($AB$5,$B21,$C21),'DAR1'!$A$6:$M$200,13,FALSE),0)</f>
        <v>0</v>
      </c>
      <c r="AC21" s="56">
        <f>_xlfn.IFNA(VLOOKUP(CONCATENATE($AC$5,$B21,$C21),'DAR1'!$A$6:$M$200,13,FALSE),0)</f>
        <v>0</v>
      </c>
      <c r="AD21" s="56">
        <f>_xlfn.IFNA(VLOOKUP(CONCATENATE($AD$5,$B21,$C21),BEV!$A$6:$M$500,13,FALSE),0)</f>
        <v>0</v>
      </c>
      <c r="AE21" s="56">
        <f>_xlfn.IFNA(VLOOKUP(CONCATENATE($AE$5,$B21,$C21),'OG2'!$A$6:$M$500,13,FALSE),0)</f>
        <v>0</v>
      </c>
      <c r="AF21" s="56">
        <f>_xlfn.IFNA(VLOOKUP(CONCATENATE($AF$5,$B21,$C21),'OG2'!$A$6:$M$500,13,FALSE),0)</f>
        <v>0</v>
      </c>
      <c r="AG21" s="56">
        <f>_xlfn.IFNA(VLOOKUP(CONCATENATE($AG$5,$B21,$C21),'LOG1'!$A$6:$M$500,13,FALSE),0)</f>
        <v>0</v>
      </c>
      <c r="AH21" s="56">
        <f>_xlfn.IFNA(VLOOKUP(CONCATENATE($AH$5,$B21,$C21),'DRY2'!$A$6:$M$500,13,FALSE),0)</f>
        <v>0</v>
      </c>
      <c r="AI21" s="56">
        <f>_xlfn.IFNA(VLOOKUP(CONCATENATE($AI$5,$B21,$C21),'CAP2'!$A$6:$M$500,13,FALSE),0)</f>
        <v>0</v>
      </c>
      <c r="AJ21" s="56">
        <f>_xlfn.IFNA(VLOOKUP(CONCATENATE($AJ$5,$B21,$C21),'CAP2'!$A$6:$M$10000,13,FALSE),0)</f>
        <v>0</v>
      </c>
      <c r="AK21" s="56">
        <f>_xlfn.IFNA(VLOOKUP(CONCATENATE($AK$5,$B21,$C21),'ESP2'!$A$6:$M$500,13,FALSE),0)</f>
        <v>0</v>
      </c>
      <c r="AL21" s="56">
        <f>_xlfn.IFNA(VLOOKUP(CONCATENATE($AL$5,$B21,$C21),'ESP2'!$A$6:$M$500,13,FALSE),0)</f>
        <v>0</v>
      </c>
      <c r="AM21" s="56">
        <f>_xlfn.IFNA(VLOOKUP(CONCATENATE($AM$5,$B21,$C21),MR!$A$6:$M$468,13,FALSE),0)</f>
        <v>0</v>
      </c>
      <c r="AN21" s="56">
        <f>_xlfn.IFNA(VLOOKUP(CONCATENATE($AN$5,$B21,$C21),MR!$A$6:$M$468,13,FALSE),0)</f>
        <v>0</v>
      </c>
      <c r="AO21" s="56">
        <f>_xlfn.IFNA(VLOOKUP(CONCATENATE($AO$5,$B21,$C21),MR!$A$6:$M$468,13,FALSE),0)</f>
        <v>0</v>
      </c>
      <c r="AP21" s="56">
        <f>_xlfn.IFNA(VLOOKUP(CONCATENATE($AP$5,$B21,$C21),'OG3'!$A$6:$M$500,13,FALSE),0)</f>
        <v>0</v>
      </c>
      <c r="AQ21" s="56">
        <f>_xlfn.IFNA(VLOOKUP(CONCATENATE($AQ$5,$B21,$C21),'OG3'!$A$6:$M$500,13,FALSE),0)</f>
        <v>0</v>
      </c>
      <c r="AR21" s="56">
        <f>_xlfn.IFNA(VLOOKUP(CONCATENATE($AR$5,$B21,$C21),WEST!$A$6:$M$500,13,FALSE),0)</f>
        <v>0</v>
      </c>
      <c r="AS21" s="341">
        <f>_xlfn.IFNA(VLOOKUP(CONCATENATE($AS$5,$B21,$C21),WEST!$A$6:$M$500,13,FALSE),0)</f>
        <v>0</v>
      </c>
      <c r="AT21" s="56">
        <f>_xlfn.IFNA(VLOOKUP(CONCATENATE($AT$5,$B21,$C21),'SER3'!$A$6:$M$500,13,FALSE),0)</f>
        <v>0</v>
      </c>
      <c r="AU21" s="56">
        <f>_xlfn.IFNA(VLOOKUP(CONCATENATE($AU$5,$B21,$C21),'DAR2'!$A$6:$M$500,13,FALSE),0)</f>
        <v>0</v>
      </c>
      <c r="AV21" s="56">
        <f>_xlfn.IFNA(VLOOKUP(CONCATENATE($AV$5,$B21,$C21),'DAR2'!$A$6:$M$500,13,FALSE),0)</f>
        <v>0</v>
      </c>
      <c r="AW21" s="56">
        <f>_xlfn.IFNA(VLOOKUP(CONCATENATE($AW$5,$B21,$C21),'MUR2'!$A$6:$M$500,13,FALSE),0)</f>
        <v>0</v>
      </c>
      <c r="AX21" s="56">
        <f>_xlfn.IFNA(VLOOKUP(CONCATENATE($AX$5,$B21,$C21),RAS!$A$7:$M$501,13,FALSE),0)</f>
        <v>0</v>
      </c>
      <c r="AY21" s="56">
        <f>_xlfn.IFNA(VLOOKUP(CONCATENATE($AY$5,$B21,$C21),'ESP3'!$A$6:$M$500,13,FALSE),0)</f>
        <v>0</v>
      </c>
      <c r="AZ21" s="56"/>
      <c r="BA21" s="56">
        <f>_xlfn.IFNA(VLOOKUP(CONCATENATE($BA$5,$B21,$C21),FEST!$A$6:$M$500,13,FALSE),0)</f>
        <v>0</v>
      </c>
      <c r="BB21" s="56">
        <f>_xlfn.IFNA(VLOOKUP(CONCATENATE($BB$5,$B21,$C21),FEST!$A$6:$M$500,13,FALSE),0)</f>
        <v>0</v>
      </c>
      <c r="BC21" s="550">
        <f>_xlfn.IFNA(VLOOKUP(CONCATENATE($BC$5,$B21,$C21),'HOR2'!$A$6:$M$100,13,FALSE),0)</f>
        <v>0</v>
      </c>
      <c r="BD21" s="550">
        <f>_xlfn.IFNA(VLOOKUP(CONCATENATE($BD$5,$B21,$C21),'HOR2'!$A$6:$M$500,13,FALSE),0)</f>
        <v>0</v>
      </c>
      <c r="BE21" s="550">
        <f>_xlfn.IFNA(VLOOKUP(CONCATENATE($BE$5,$B21,$C21),[6]GIDG!$A$6:$M$500,13,FALSE),0)</f>
        <v>0</v>
      </c>
      <c r="BF21" s="550">
        <f>_xlfn.IFNA(VLOOKUP(CONCATENATE($BF$5,$B21,$C21),[6]GIDG!$A$6:$M$500,13,FALSE),0)</f>
        <v>0</v>
      </c>
      <c r="BG21" s="550">
        <f>_xlfn.IFNA(VLOOKUP(CONCATENATE($BG$5,$B21,$C21),[7]cap3!$A$6:$M$500,13,FALSE),0)</f>
        <v>0</v>
      </c>
      <c r="BH21" s="548">
        <f>_xlfn.IFNA(VLOOKUP(CONCATENATE($BH$5,$B21,$C21),SC!$A$6:$M$500,13,FALSE),0)</f>
        <v>0</v>
      </c>
      <c r="BI21" s="548">
        <f>_xlfn.IFNA(VLOOKUP(CONCATENATE($BI$5,$B21,$C21),SC!$A$6:$M$500,13,FALSE),0)</f>
        <v>0</v>
      </c>
      <c r="BJ21" s="548">
        <f>_xlfn.IFNA(VLOOKUP(CONCATENATE($BJ$5,$B21,$C21),SCSAT!$A$6:$M$528,13,FALSE),0)</f>
        <v>0</v>
      </c>
      <c r="BK21" s="548">
        <f>_xlfn.IFNA(VLOOKUP(CONCATENATE($BK$5,$B21,$C21),SCSAT!$A$6:$M$528,13,FALSE),0)</f>
        <v>0</v>
      </c>
      <c r="BL21" s="548">
        <f>_xlfn.IFNA(VLOOKUP(CONCATENATE($BL$5,$B21,$C21),SCSUN!$A$6:$M$500,13,FALSE),0)</f>
        <v>0</v>
      </c>
      <c r="BM21" s="341">
        <f>_xlfn.IFNA(VLOOKUP(CONCATENATE($BM$5,$B21,$C21),SCSUN!$A$6:$M$500,13,FALSE),0)</f>
        <v>0</v>
      </c>
      <c r="BN21" s="47"/>
    </row>
    <row r="22" spans="1:66" x14ac:dyDescent="0.25">
      <c r="A22" s="835"/>
      <c r="B22" s="51" t="s">
        <v>157</v>
      </c>
      <c r="C22" s="57" t="s">
        <v>214</v>
      </c>
      <c r="D22" s="57" t="s">
        <v>214</v>
      </c>
      <c r="E22" s="57" t="s">
        <v>96</v>
      </c>
      <c r="F22" s="58">
        <v>45443</v>
      </c>
      <c r="G22" s="64">
        <v>14</v>
      </c>
      <c r="H22" s="54">
        <f t="shared" si="0"/>
        <v>0</v>
      </c>
      <c r="I22" s="55">
        <f t="shared" si="1"/>
        <v>0</v>
      </c>
      <c r="J22" s="571">
        <f t="shared" si="2"/>
        <v>11</v>
      </c>
      <c r="K22" s="56">
        <f>_xlfn.IFNA(VLOOKUP(CONCATENATE($K$5,$B22,$C22),'ESP1'!$A$6:$M$500,13,FALSE),0)</f>
        <v>0</v>
      </c>
      <c r="L22" s="341">
        <f>_xlfn.IFNA(VLOOKUP(CONCATENATE($L$5,$B22,$C22),'ESP1'!$A$6:$M$500,13,FALSE),0)</f>
        <v>0</v>
      </c>
      <c r="M22" s="341">
        <f>_xlfn.IFNA(VLOOKUP(CONCATENATE($M$5,$B22,$C22),CAPE!$A$6:$M$200,13,FALSE),0)</f>
        <v>0</v>
      </c>
      <c r="N22" s="56">
        <f>_xlfn.IFNA(VLOOKUP(CONCATENATE($N$5,$B22,$C22),CAPE!$A$6:$M$200,13,FALSE),0)</f>
        <v>0</v>
      </c>
      <c r="O22" s="56">
        <f>_xlfn.IFNA(VLOOKUP(CONCATENATE($O$5,$B22,$C22),'SER1'!$A$6:$M$500,13,FALSE),0)</f>
        <v>0</v>
      </c>
      <c r="P22" s="56"/>
      <c r="Q22" s="56">
        <f>_xlfn.IFNA(VLOOKUP(CONCATENATE($Q$5,$B22,$C22),'MUR1'!$A$6:$M$500,13,FALSE),0)</f>
        <v>0</v>
      </c>
      <c r="R22" s="56">
        <f>_xlfn.IFNA(VLOOKUP(CONCATENATE($R$5,$B22,$C22),'MUR1'!$A$6:$M$500,13,FALSE),0)</f>
        <v>0</v>
      </c>
      <c r="S22" s="56">
        <f>_xlfn.IFNA(VLOOKUP(CONCATENATE($S$5,$B22,$C22),BAL!$A$6:$M$500,13,FALSE),0)</f>
        <v>0</v>
      </c>
      <c r="T22" s="56">
        <f>_xlfn.IFNA(VLOOKUP(CONCATENATE($T$5,$B22,$C22),BAL!$A$6:$M$500,13,FALSE),0)</f>
        <v>0</v>
      </c>
      <c r="U22" s="56">
        <f>_xlfn.IFNA(VLOOKUP(CONCATENATE($U$5,$B22,$C22),'OG1'!$A$6:$M$500,13,FALSE),0)</f>
        <v>0</v>
      </c>
      <c r="V22" s="56">
        <f>_xlfn.IFNA(VLOOKUP(CONCATENATE($V$5,$B22,$C22),'OG1'!$A$6:$M$500,13,FALSE),0)</f>
        <v>0</v>
      </c>
      <c r="W22" s="56">
        <f>_xlfn.IFNA(VLOOKUP(CONCATENATE($W$5,$B22,$C22),'DRY1'!$A$6:$M$500,13,FALSE),0)</f>
        <v>0</v>
      </c>
      <c r="X22" s="56">
        <f>_xlfn.IFNA(VLOOKUP(CONCATENATE($X$5,$B22,$C22),[2]hor1!$A$6:$M$500,13,FALSE),0)</f>
        <v>0</v>
      </c>
      <c r="Y22" s="341">
        <f>_xlfn.IFNA(VLOOKUP(CONCATENATE($Y$5,$B22,$C22),[2]hor1!$A$6:$M$500,13,FALSE),0)</f>
        <v>0</v>
      </c>
      <c r="Z22" s="56">
        <f>_xlfn.IFNA(VLOOKUP(CONCATENATE($Z$5,$B22,$C22),'SER2'!$A$6:$M$534,13,FALSE),0)</f>
        <v>0</v>
      </c>
      <c r="AA22" s="56">
        <f>_xlfn.IFNA(VLOOKUP(CONCATENATE($AA$5,$B22,$C22),'SER2'!$A$6:$M$534,13,FALSE),0)</f>
        <v>0</v>
      </c>
      <c r="AB22" s="56">
        <f>_xlfn.IFNA(VLOOKUP(CONCATENATE($AB$5,$B22,$C22),'DAR1'!$A$6:$M$200,13,FALSE),0)</f>
        <v>0</v>
      </c>
      <c r="AC22" s="56">
        <f>_xlfn.IFNA(VLOOKUP(CONCATENATE($AC$5,$B22,$C22),'DAR1'!$A$6:$M$200,13,FALSE),0)</f>
        <v>0</v>
      </c>
      <c r="AD22" s="56">
        <f>_xlfn.IFNA(VLOOKUP(CONCATENATE($AD$5,$B22,$C22),BEV!$A$6:$M$500,13,FALSE),0)</f>
        <v>0</v>
      </c>
      <c r="AE22" s="56">
        <f>_xlfn.IFNA(VLOOKUP(CONCATENATE($AE$5,$B22,$C22),'OG2'!$A$6:$M$500,13,FALSE),0)</f>
        <v>0</v>
      </c>
      <c r="AF22" s="56">
        <f>_xlfn.IFNA(VLOOKUP(CONCATENATE($AF$5,$B22,$C22),'OG2'!$A$6:$M$500,13,FALSE),0)</f>
        <v>0</v>
      </c>
      <c r="AG22" s="56">
        <f>_xlfn.IFNA(VLOOKUP(CONCATENATE($AG$5,$B22,$C22),'LOG1'!$A$6:$M$500,13,FALSE),0)</f>
        <v>0</v>
      </c>
      <c r="AH22" s="56">
        <f>_xlfn.IFNA(VLOOKUP(CONCATENATE($AH$5,$B22,$C22),'DRY2'!$A$6:$M$500,13,FALSE),0)</f>
        <v>0</v>
      </c>
      <c r="AI22" s="56">
        <f>_xlfn.IFNA(VLOOKUP(CONCATENATE($AI$5,$B22,$C22),'CAP2'!$A$6:$M$500,13,FALSE),0)</f>
        <v>0</v>
      </c>
      <c r="AJ22" s="56">
        <f>_xlfn.IFNA(VLOOKUP(CONCATENATE($AJ$5,$B22,$C22),'CAP2'!$A$6:$M$10000,13,FALSE),0)</f>
        <v>0</v>
      </c>
      <c r="AK22" s="56">
        <f>_xlfn.IFNA(VLOOKUP(CONCATENATE($AK$5,$B22,$C22),'ESP2'!$A$6:$M$500,13,FALSE),0)</f>
        <v>0</v>
      </c>
      <c r="AL22" s="56">
        <f>_xlfn.IFNA(VLOOKUP(CONCATENATE($AL$5,$B22,$C22),'ESP2'!$A$6:$M$500,13,FALSE),0)</f>
        <v>0</v>
      </c>
      <c r="AM22" s="56">
        <f>_xlfn.IFNA(VLOOKUP(CONCATENATE($AM$5,$B22,$C22),MR!$A$6:$M$468,13,FALSE),0)</f>
        <v>0</v>
      </c>
      <c r="AN22" s="56">
        <f>_xlfn.IFNA(VLOOKUP(CONCATENATE($AN$5,$B22,$C22),MR!$A$6:$M$468,13,FALSE),0)</f>
        <v>0</v>
      </c>
      <c r="AO22" s="56">
        <f>_xlfn.IFNA(VLOOKUP(CONCATENATE($AO$5,$B22,$C22),MR!$A$6:$M$468,13,FALSE),0)</f>
        <v>0</v>
      </c>
      <c r="AP22" s="56">
        <f>_xlfn.IFNA(VLOOKUP(CONCATENATE($AP$5,$B22,$C22),'OG3'!$A$6:$M$500,13,FALSE),0)</f>
        <v>0</v>
      </c>
      <c r="AQ22" s="56">
        <f>_xlfn.IFNA(VLOOKUP(CONCATENATE($AQ$5,$B22,$C22),'OG3'!$A$6:$M$500,13,FALSE),0)</f>
        <v>0</v>
      </c>
      <c r="AR22" s="56">
        <f>_xlfn.IFNA(VLOOKUP(CONCATENATE($AR$5,$B22,$C22),WEST!$A$6:$M$500,13,FALSE),0)</f>
        <v>0</v>
      </c>
      <c r="AS22" s="341">
        <f>_xlfn.IFNA(VLOOKUP(CONCATENATE($AS$5,$B22,$C22),WEST!$A$6:$M$500,13,FALSE),0)</f>
        <v>0</v>
      </c>
      <c r="AT22" s="56">
        <f>_xlfn.IFNA(VLOOKUP(CONCATENATE($AT$5,$B22,$C22),'SER3'!$A$6:$M$500,13,FALSE),0)</f>
        <v>0</v>
      </c>
      <c r="AU22" s="56">
        <f>_xlfn.IFNA(VLOOKUP(CONCATENATE($AU$5,$B22,$C22),'DAR2'!$A$6:$M$500,13,FALSE),0)</f>
        <v>0</v>
      </c>
      <c r="AV22" s="56">
        <f>_xlfn.IFNA(VLOOKUP(CONCATENATE($AV$5,$B22,$C22),'DAR2'!$A$6:$M$500,13,FALSE),0)</f>
        <v>0</v>
      </c>
      <c r="AW22" s="56">
        <f>_xlfn.IFNA(VLOOKUP(CONCATENATE($AW$5,$B22,$C22),'MUR2'!$A$6:$M$500,13,FALSE),0)</f>
        <v>0</v>
      </c>
      <c r="AX22" s="56">
        <f>_xlfn.IFNA(VLOOKUP(CONCATENATE($AX$5,$B22,$C22),RAS!$A$7:$M$501,13,FALSE),0)</f>
        <v>0</v>
      </c>
      <c r="AY22" s="56">
        <f>_xlfn.IFNA(VLOOKUP(CONCATENATE($AY$5,$B22,$C22),'ESP3'!$A$6:$M$500,13,FALSE),0)</f>
        <v>0</v>
      </c>
      <c r="AZ22" s="56"/>
      <c r="BA22" s="56">
        <f>_xlfn.IFNA(VLOOKUP(CONCATENATE($BA$5,$B22,$C22),FEST!$A$6:$M$500,13,FALSE),0)</f>
        <v>0</v>
      </c>
      <c r="BB22" s="56">
        <f>_xlfn.IFNA(VLOOKUP(CONCATENATE($BB$5,$B22,$C22),FEST!$A$6:$M$500,13,FALSE),0)</f>
        <v>0</v>
      </c>
      <c r="BC22" s="550">
        <f>_xlfn.IFNA(VLOOKUP(CONCATENATE($BC$5,$B22,$C22),'HOR2'!$A$6:$M$100,13,FALSE),0)</f>
        <v>0</v>
      </c>
      <c r="BD22" s="550">
        <f>_xlfn.IFNA(VLOOKUP(CONCATENATE($BD$5,$B22,$C22),'HOR2'!$A$6:$M$500,13,FALSE),0)</f>
        <v>0</v>
      </c>
      <c r="BE22" s="550">
        <f>_xlfn.IFNA(VLOOKUP(CONCATENATE($BE$5,$B22,$C22),[6]GIDG!$A$6:$M$500,13,FALSE),0)</f>
        <v>0</v>
      </c>
      <c r="BF22" s="550">
        <f>_xlfn.IFNA(VLOOKUP(CONCATENATE($BF$5,$B22,$C22),[6]GIDG!$A$6:$M$500,13,FALSE),0)</f>
        <v>0</v>
      </c>
      <c r="BG22" s="550">
        <f>_xlfn.IFNA(VLOOKUP(CONCATENATE($BG$5,$B22,$C22),[7]cap3!$A$6:$M$500,13,FALSE),0)</f>
        <v>0</v>
      </c>
      <c r="BH22" s="548">
        <f>_xlfn.IFNA(VLOOKUP(CONCATENATE($BH$5,$B22,$C22),SC!$A$6:$M$500,13,FALSE),0)</f>
        <v>0</v>
      </c>
      <c r="BI22" s="548">
        <f>_xlfn.IFNA(VLOOKUP(CONCATENATE($BI$5,$B22,$C22),SC!$A$6:$M$500,13,FALSE),0)</f>
        <v>0</v>
      </c>
      <c r="BJ22" s="548">
        <f>_xlfn.IFNA(VLOOKUP(CONCATENATE($BJ$5,$B22,$C22),SCSAT!$A$6:$M$528,13,FALSE),0)</f>
        <v>0</v>
      </c>
      <c r="BK22" s="548">
        <f>_xlfn.IFNA(VLOOKUP(CONCATENATE($BK$5,$B22,$C22),SCSAT!$A$6:$M$528,13,FALSE),0)</f>
        <v>0</v>
      </c>
      <c r="BL22" s="548">
        <f>_xlfn.IFNA(VLOOKUP(CONCATENATE($BL$5,$B22,$C22),SCSUN!$A$6:$M$500,13,FALSE),0)</f>
        <v>0</v>
      </c>
      <c r="BM22" s="341">
        <f>_xlfn.IFNA(VLOOKUP(CONCATENATE($BM$5,$B22,$C22),SCSUN!$A$6:$M$500,13,FALSE),0)</f>
        <v>0</v>
      </c>
      <c r="BN22" s="47"/>
    </row>
    <row r="23" spans="1:66" x14ac:dyDescent="0.25">
      <c r="A23" s="835"/>
      <c r="B23" s="51" t="s">
        <v>269</v>
      </c>
      <c r="C23" s="57" t="s">
        <v>270</v>
      </c>
      <c r="D23" s="52"/>
      <c r="E23" s="52" t="s">
        <v>196</v>
      </c>
      <c r="F23" s="58">
        <v>45487</v>
      </c>
      <c r="G23" s="64">
        <v>21</v>
      </c>
      <c r="H23" s="54">
        <f t="shared" si="0"/>
        <v>0</v>
      </c>
      <c r="I23" s="55">
        <f t="shared" si="1"/>
        <v>0</v>
      </c>
      <c r="J23" s="571">
        <f t="shared" si="2"/>
        <v>11</v>
      </c>
      <c r="K23" s="56">
        <f>_xlfn.IFNA(VLOOKUP(CONCATENATE($K$5,$B23,$C23),'ESP1'!$A$6:$M$500,13,FALSE),0)</f>
        <v>0</v>
      </c>
      <c r="L23" s="341">
        <f>_xlfn.IFNA(VLOOKUP(CONCATENATE($L$5,$B23,$C23),'ESP1'!$A$6:$M$500,13,FALSE),0)</f>
        <v>0</v>
      </c>
      <c r="M23" s="341">
        <f>_xlfn.IFNA(VLOOKUP(CONCATENATE($M$5,$B23,$C23),CAPE!$A$6:$M$200,13,FALSE),0)</f>
        <v>0</v>
      </c>
      <c r="N23" s="56">
        <f>_xlfn.IFNA(VLOOKUP(CONCATENATE($N$5,$B23,$C23),CAPE!$A$6:$M$200,13,FALSE),0)</f>
        <v>0</v>
      </c>
      <c r="O23" s="56">
        <f>_xlfn.IFNA(VLOOKUP(CONCATENATE($O$5,$B23,$C23),'SER1'!$A$6:$M$500,13,FALSE),0)</f>
        <v>0</v>
      </c>
      <c r="P23" s="56"/>
      <c r="Q23" s="56">
        <f>_xlfn.IFNA(VLOOKUP(CONCATENATE($Q$5,$B23,$C23),'MUR1'!$A$6:$M$500,13,FALSE),0)</f>
        <v>0</v>
      </c>
      <c r="R23" s="56">
        <f>_xlfn.IFNA(VLOOKUP(CONCATENATE($R$5,$B23,$C23),'MUR1'!$A$6:$M$500,13,FALSE),0)</f>
        <v>0</v>
      </c>
      <c r="S23" s="56">
        <f>_xlfn.IFNA(VLOOKUP(CONCATENATE($S$5,$B23,$C23),BAL!$A$6:$M$500,13,FALSE),0)</f>
        <v>0</v>
      </c>
      <c r="T23" s="56">
        <f>_xlfn.IFNA(VLOOKUP(CONCATENATE($T$5,$B23,$C23),BAL!$A$6:$M$500,13,FALSE),0)</f>
        <v>0</v>
      </c>
      <c r="U23" s="56">
        <f>_xlfn.IFNA(VLOOKUP(CONCATENATE($U$5,$B23,$C23),'OG1'!$A$6:$M$500,13,FALSE),0)</f>
        <v>0</v>
      </c>
      <c r="V23" s="56">
        <f>_xlfn.IFNA(VLOOKUP(CONCATENATE($V$5,$B23,$C23),'OG1'!$A$6:$M$500,13,FALSE),0)</f>
        <v>0</v>
      </c>
      <c r="W23" s="56">
        <f>_xlfn.IFNA(VLOOKUP(CONCATENATE($W$5,$B23,$C23),'DRY1'!$A$6:$M$500,13,FALSE),0)</f>
        <v>0</v>
      </c>
      <c r="X23" s="56">
        <f>_xlfn.IFNA(VLOOKUP(CONCATENATE($X$5,$B23,$C23),[2]hor1!$A$6:$M$500,13,FALSE),0)</f>
        <v>0</v>
      </c>
      <c r="Y23" s="341">
        <f>_xlfn.IFNA(VLOOKUP(CONCATENATE($Y$5,$B23,$C23),[2]hor1!$A$6:$M$500,13,FALSE),0)</f>
        <v>0</v>
      </c>
      <c r="Z23" s="56">
        <f>_xlfn.IFNA(VLOOKUP(CONCATENATE($Z$5,$B23,$C23),'SER2'!$A$6:$M$534,13,FALSE),0)</f>
        <v>0</v>
      </c>
      <c r="AA23" s="56">
        <f>_xlfn.IFNA(VLOOKUP(CONCATENATE($AA$5,$B23,$C23),'SER2'!$A$6:$M$534,13,FALSE),0)</f>
        <v>0</v>
      </c>
      <c r="AB23" s="56">
        <f>_xlfn.IFNA(VLOOKUP(CONCATENATE($AB$5,$B23,$C23),'DAR1'!$A$6:$M$200,13,FALSE),0)</f>
        <v>0</v>
      </c>
      <c r="AC23" s="56">
        <f>_xlfn.IFNA(VLOOKUP(CONCATENATE($AC$5,$B23,$C23),'DAR1'!$A$6:$M$200,13,FALSE),0)</f>
        <v>0</v>
      </c>
      <c r="AD23" s="56">
        <f>_xlfn.IFNA(VLOOKUP(CONCATENATE($AD$5,$B23,$C23),BEV!$A$6:$M$500,13,FALSE),0)</f>
        <v>0</v>
      </c>
      <c r="AE23" s="56">
        <f>_xlfn.IFNA(VLOOKUP(CONCATENATE($AE$5,$B23,$C23),'OG2'!$A$6:$M$500,13,FALSE),0)</f>
        <v>0</v>
      </c>
      <c r="AF23" s="56">
        <f>_xlfn.IFNA(VLOOKUP(CONCATENATE($AF$5,$B23,$C23),'OG2'!$A$6:$M$500,13,FALSE),0)</f>
        <v>0</v>
      </c>
      <c r="AG23" s="56">
        <f>_xlfn.IFNA(VLOOKUP(CONCATENATE($AG$5,$B23,$C23),'LOG1'!$A$6:$M$500,13,FALSE),0)</f>
        <v>0</v>
      </c>
      <c r="AH23" s="56">
        <f>_xlfn.IFNA(VLOOKUP(CONCATENATE($AH$5,$B23,$C23),'DRY2'!$A$6:$M$500,13,FALSE),0)</f>
        <v>0</v>
      </c>
      <c r="AI23" s="56">
        <f>_xlfn.IFNA(VLOOKUP(CONCATENATE($AI$5,$B23,$C23),'CAP2'!$A$6:$M$500,13,FALSE),0)</f>
        <v>0</v>
      </c>
      <c r="AJ23" s="56">
        <f>_xlfn.IFNA(VLOOKUP(CONCATENATE($AJ$5,$B23,$C23),'CAP2'!$A$6:$M$10000,13,FALSE),0)</f>
        <v>0</v>
      </c>
      <c r="AK23" s="56">
        <f>_xlfn.IFNA(VLOOKUP(CONCATENATE($AK$5,$B23,$C23),'ESP2'!$A$6:$M$500,13,FALSE),0)</f>
        <v>0</v>
      </c>
      <c r="AL23" s="56">
        <f>_xlfn.IFNA(VLOOKUP(CONCATENATE($AL$5,$B23,$C23),'ESP2'!$A$6:$M$500,13,FALSE),0)</f>
        <v>0</v>
      </c>
      <c r="AM23" s="56">
        <f>_xlfn.IFNA(VLOOKUP(CONCATENATE($AM$5,$B23,$C23),MR!$A$6:$M$468,13,FALSE),0)</f>
        <v>0</v>
      </c>
      <c r="AN23" s="56">
        <f>_xlfn.IFNA(VLOOKUP(CONCATENATE($AN$5,$B23,$C23),MR!$A$6:$M$468,13,FALSE),0)</f>
        <v>0</v>
      </c>
      <c r="AO23" s="56">
        <f>_xlfn.IFNA(VLOOKUP(CONCATENATE($AO$5,$B23,$C23),MR!$A$6:$M$468,13,FALSE),0)</f>
        <v>0</v>
      </c>
      <c r="AP23" s="56">
        <f>_xlfn.IFNA(VLOOKUP(CONCATENATE($AP$5,$B23,$C23),'OG3'!$A$6:$M$500,13,FALSE),0)</f>
        <v>0</v>
      </c>
      <c r="AQ23" s="56">
        <f>_xlfn.IFNA(VLOOKUP(CONCATENATE($AQ$5,$B23,$C23),'OG3'!$A$6:$M$500,13,FALSE),0)</f>
        <v>0</v>
      </c>
      <c r="AR23" s="56">
        <f>_xlfn.IFNA(VLOOKUP(CONCATENATE($AR$5,$B23,$C23),WEST!$A$6:$M$500,13,FALSE),0)</f>
        <v>0</v>
      </c>
      <c r="AS23" s="341">
        <f>_xlfn.IFNA(VLOOKUP(CONCATENATE($AS$5,$B23,$C23),WEST!$A$6:$M$500,13,FALSE),0)</f>
        <v>0</v>
      </c>
      <c r="AT23" s="56">
        <f>_xlfn.IFNA(VLOOKUP(CONCATENATE($AT$5,$B23,$C23),'SER3'!$A$6:$M$500,13,FALSE),0)</f>
        <v>0</v>
      </c>
      <c r="AU23" s="56">
        <f>_xlfn.IFNA(VLOOKUP(CONCATENATE($AU$5,$B23,$C23),'DAR2'!$A$6:$M$500,13,FALSE),0)</f>
        <v>0</v>
      </c>
      <c r="AV23" s="56">
        <f>_xlfn.IFNA(VLOOKUP(CONCATENATE($AV$5,$B23,$C23),'DAR2'!$A$6:$M$500,13,FALSE),0)</f>
        <v>0</v>
      </c>
      <c r="AW23" s="56">
        <f>_xlfn.IFNA(VLOOKUP(CONCATENATE($AW$5,$B23,$C23),'MUR2'!$A$6:$M$500,13,FALSE),0)</f>
        <v>0</v>
      </c>
      <c r="AX23" s="56">
        <f>_xlfn.IFNA(VLOOKUP(CONCATENATE($AX$5,$B23,$C23),RAS!$A$7:$M$501,13,FALSE),0)</f>
        <v>0</v>
      </c>
      <c r="AY23" s="56">
        <f>_xlfn.IFNA(VLOOKUP(CONCATENATE($AY$5,$B23,$C23),'ESP3'!$A$6:$M$500,13,FALSE),0)</f>
        <v>0</v>
      </c>
      <c r="AZ23" s="56"/>
      <c r="BA23" s="56">
        <f>_xlfn.IFNA(VLOOKUP(CONCATENATE($BA$5,$B23,$C23),FEST!$A$6:$M$500,13,FALSE),0)</f>
        <v>0</v>
      </c>
      <c r="BB23" s="56">
        <f>_xlfn.IFNA(VLOOKUP(CONCATENATE($BB$5,$B23,$C23),FEST!$A$6:$M$500,13,FALSE),0)</f>
        <v>0</v>
      </c>
      <c r="BC23" s="550">
        <f>_xlfn.IFNA(VLOOKUP(CONCATENATE($BC$5,$B23,$C23),'HOR2'!$A$6:$M$100,13,FALSE),0)</f>
        <v>0</v>
      </c>
      <c r="BD23" s="550">
        <f>_xlfn.IFNA(VLOOKUP(CONCATENATE($BD$5,$B23,$C23),'HOR2'!$A$6:$M$500,13,FALSE),0)</f>
        <v>0</v>
      </c>
      <c r="BE23" s="550">
        <f>_xlfn.IFNA(VLOOKUP(CONCATENATE($BE$5,$B23,$C23),[6]GIDG!$A$6:$M$500,13,FALSE),0)</f>
        <v>0</v>
      </c>
      <c r="BF23" s="550">
        <f>_xlfn.IFNA(VLOOKUP(CONCATENATE($BF$5,$B23,$C23),[6]GIDG!$A$6:$M$500,13,FALSE),0)</f>
        <v>0</v>
      </c>
      <c r="BG23" s="550">
        <f>_xlfn.IFNA(VLOOKUP(CONCATENATE($BG$5,$B23,$C23),[7]cap3!$A$6:$M$500,13,FALSE),0)</f>
        <v>0</v>
      </c>
      <c r="BH23" s="548">
        <f>_xlfn.IFNA(VLOOKUP(CONCATENATE($BH$5,$B23,$C23),SC!$A$6:$M$500,13,FALSE),0)</f>
        <v>0</v>
      </c>
      <c r="BI23" s="548">
        <f>_xlfn.IFNA(VLOOKUP(CONCATENATE($BI$5,$B23,$C23),SC!$A$6:$M$500,13,FALSE),0)</f>
        <v>0</v>
      </c>
      <c r="BJ23" s="548">
        <f>_xlfn.IFNA(VLOOKUP(CONCATENATE($BJ$5,$B23,$C23),SCSAT!$A$6:$M$528,13,FALSE),0)</f>
        <v>0</v>
      </c>
      <c r="BK23" s="548">
        <f>_xlfn.IFNA(VLOOKUP(CONCATENATE($BK$5,$B23,$C23),SCSAT!$A$6:$M$528,13,FALSE),0)</f>
        <v>0</v>
      </c>
      <c r="BL23" s="548">
        <f>_xlfn.IFNA(VLOOKUP(CONCATENATE($BL$5,$B23,$C23),SCSUN!$A$6:$M$500,13,FALSE),0)</f>
        <v>0</v>
      </c>
      <c r="BM23" s="341">
        <f>_xlfn.IFNA(VLOOKUP(CONCATENATE($BM$5,$B23,$C23),SCSUN!$A$6:$M$500,13,FALSE),0)</f>
        <v>0</v>
      </c>
      <c r="BN23" s="47"/>
    </row>
    <row r="24" spans="1:66" x14ac:dyDescent="0.25">
      <c r="A24" s="835"/>
      <c r="B24" s="51" t="s">
        <v>1140</v>
      </c>
      <c r="C24" s="57" t="s">
        <v>1141</v>
      </c>
      <c r="D24" s="57" t="s">
        <v>1141</v>
      </c>
      <c r="E24" s="57" t="s">
        <v>196</v>
      </c>
      <c r="F24" s="58">
        <v>45527</v>
      </c>
      <c r="G24" s="64">
        <v>19</v>
      </c>
      <c r="H24" s="54">
        <f t="shared" si="0"/>
        <v>0</v>
      </c>
      <c r="I24" s="55">
        <f t="shared" si="1"/>
        <v>0</v>
      </c>
      <c r="J24" s="571">
        <f t="shared" si="2"/>
        <v>11</v>
      </c>
      <c r="K24" s="56">
        <f>_xlfn.IFNA(VLOOKUP(CONCATENATE($K$5,$B24,$C24),'ESP1'!$A$6:$M$500,13,FALSE),0)</f>
        <v>0</v>
      </c>
      <c r="L24" s="341">
        <f>_xlfn.IFNA(VLOOKUP(CONCATENATE($L$5,$B24,$C24),'ESP1'!$A$6:$M$500,13,FALSE),0)</f>
        <v>0</v>
      </c>
      <c r="M24" s="341">
        <f>_xlfn.IFNA(VLOOKUP(CONCATENATE($M$5,$B24,$C24),CAPE!$A$6:$M$200,13,FALSE),0)</f>
        <v>0</v>
      </c>
      <c r="N24" s="56">
        <f>_xlfn.IFNA(VLOOKUP(CONCATENATE($N$5,$B24,$C24),CAPE!$A$6:$M$200,13,FALSE),0)</f>
        <v>0</v>
      </c>
      <c r="O24" s="56">
        <f>_xlfn.IFNA(VLOOKUP(CONCATENATE($O$5,$B24,$C24),'SER1'!$A$6:$M$500,13,FALSE),0)</f>
        <v>0</v>
      </c>
      <c r="P24" s="56"/>
      <c r="Q24" s="56">
        <f>_xlfn.IFNA(VLOOKUP(CONCATENATE($Q$5,$B24,$C24),'MUR1'!$A$6:$M$500,13,FALSE),0)</f>
        <v>0</v>
      </c>
      <c r="R24" s="56">
        <f>_xlfn.IFNA(VLOOKUP(CONCATENATE($R$5,$B24,$C24),'MUR1'!$A$6:$M$500,13,FALSE),0)</f>
        <v>0</v>
      </c>
      <c r="S24" s="56">
        <f>_xlfn.IFNA(VLOOKUP(CONCATENATE($S$5,$B24,$C24),BAL!$A$6:$M$500,13,FALSE),0)</f>
        <v>0</v>
      </c>
      <c r="T24" s="56">
        <f>_xlfn.IFNA(VLOOKUP(CONCATENATE($T$5,$B24,$C24),BAL!$A$6:$M$500,13,FALSE),0)</f>
        <v>0</v>
      </c>
      <c r="U24" s="56">
        <f>_xlfn.IFNA(VLOOKUP(CONCATENATE($U$5,$B24,$C24),'OG1'!$A$6:$M$500,13,FALSE),0)</f>
        <v>0</v>
      </c>
      <c r="V24" s="56">
        <f>_xlfn.IFNA(VLOOKUP(CONCATENATE($V$5,$B24,$C24),'OG1'!$A$6:$M$500,13,FALSE),0)</f>
        <v>0</v>
      </c>
      <c r="W24" s="56">
        <f>_xlfn.IFNA(VLOOKUP(CONCATENATE($W$5,$B24,$C24),'DRY1'!$A$6:$M$500,13,FALSE),0)</f>
        <v>0</v>
      </c>
      <c r="X24" s="56">
        <f>_xlfn.IFNA(VLOOKUP(CONCATENATE($X$5,$B24,$C24),[2]hor1!$A$6:$M$500,13,FALSE),0)</f>
        <v>0</v>
      </c>
      <c r="Y24" s="341">
        <f>_xlfn.IFNA(VLOOKUP(CONCATENATE($Y$5,$B24,$C24),[2]hor1!$A$6:$M$500,13,FALSE),0)</f>
        <v>0</v>
      </c>
      <c r="Z24" s="56">
        <f>_xlfn.IFNA(VLOOKUP(CONCATENATE($Z$5,$B24,$C24),'SER2'!$A$6:$M$534,13,FALSE),0)</f>
        <v>0</v>
      </c>
      <c r="AA24" s="56">
        <f>_xlfn.IFNA(VLOOKUP(CONCATENATE($AA$5,$B24,$C24),'SER2'!$A$6:$M$534,13,FALSE),0)</f>
        <v>0</v>
      </c>
      <c r="AB24" s="56">
        <f>_xlfn.IFNA(VLOOKUP(CONCATENATE($AB$5,$B24,$C24),'DAR1'!$A$6:$M$200,13,FALSE),0)</f>
        <v>0</v>
      </c>
      <c r="AC24" s="56">
        <f>_xlfn.IFNA(VLOOKUP(CONCATENATE($AC$5,$B24,$C24),'DAR1'!$A$6:$M$200,13,FALSE),0)</f>
        <v>0</v>
      </c>
      <c r="AD24" s="56">
        <f>_xlfn.IFNA(VLOOKUP(CONCATENATE($AD$5,$B24,$C24),BEV!$A$6:$M$500,13,FALSE),0)</f>
        <v>0</v>
      </c>
      <c r="AE24" s="56">
        <f>_xlfn.IFNA(VLOOKUP(CONCATENATE($AE$5,$B24,$C24),'OG2'!$A$6:$M$500,13,FALSE),0)</f>
        <v>0</v>
      </c>
      <c r="AF24" s="56">
        <f>_xlfn.IFNA(VLOOKUP(CONCATENATE($AF$5,$B24,$C24),'OG2'!$A$6:$M$500,13,FALSE),0)</f>
        <v>0</v>
      </c>
      <c r="AG24" s="56">
        <f>_xlfn.IFNA(VLOOKUP(CONCATENATE($AG$5,$B24,$C24),'LOG1'!$A$6:$M$500,13,FALSE),0)</f>
        <v>0</v>
      </c>
      <c r="AH24" s="56">
        <f>_xlfn.IFNA(VLOOKUP(CONCATENATE($AH$5,$B24,$C24),'DRY2'!$A$6:$M$500,13,FALSE),0)</f>
        <v>0</v>
      </c>
      <c r="AI24" s="56">
        <f>_xlfn.IFNA(VLOOKUP(CONCATENATE($AI$5,$B24,$C24),'CAP2'!$A$6:$M$500,13,FALSE),0)</f>
        <v>0</v>
      </c>
      <c r="AJ24" s="56">
        <f>_xlfn.IFNA(VLOOKUP(CONCATENATE($AJ$5,$B24,$C24),'CAP2'!$A$6:$M$10000,13,FALSE),0)</f>
        <v>0</v>
      </c>
      <c r="AK24" s="56">
        <f>_xlfn.IFNA(VLOOKUP(CONCATENATE($AK$5,$B24,$C24),'ESP2'!$A$6:$M$500,13,FALSE),0)</f>
        <v>0</v>
      </c>
      <c r="AL24" s="56">
        <f>_xlfn.IFNA(VLOOKUP(CONCATENATE($AL$5,$B24,$C24),'ESP2'!$A$6:$M$500,13,FALSE),0)</f>
        <v>0</v>
      </c>
      <c r="AM24" s="56">
        <f>_xlfn.IFNA(VLOOKUP(CONCATENATE($AM$5,$B24,$C24),MR!$A$6:$M$468,13,FALSE),0)</f>
        <v>0</v>
      </c>
      <c r="AN24" s="56">
        <f>_xlfn.IFNA(VLOOKUP(CONCATENATE($AN$5,$B24,$C24),MR!$A$6:$M$468,13,FALSE),0)</f>
        <v>0</v>
      </c>
      <c r="AO24" s="401">
        <f>_xlfn.IFNA(VLOOKUP(CONCATENATE($AO$5,$B24,$C24),MR!$A$6:$M$468,13,FALSE),0)</f>
        <v>0</v>
      </c>
      <c r="AP24" s="56">
        <f>_xlfn.IFNA(VLOOKUP(CONCATENATE($AP$5,$B24,$C24),'OG3'!$A$6:$M$500,13,FALSE),0)</f>
        <v>0</v>
      </c>
      <c r="AQ24" s="56">
        <f>_xlfn.IFNA(VLOOKUP(CONCATENATE($AQ$5,$B24,$C24),'OG3'!$A$6:$M$500,13,FALSE),0)</f>
        <v>0</v>
      </c>
      <c r="AR24" s="56">
        <f>_xlfn.IFNA(VLOOKUP(CONCATENATE($AR$5,$B24,$C24),WEST!$A$6:$M$500,13,FALSE),0)</f>
        <v>0</v>
      </c>
      <c r="AS24" s="341">
        <f>_xlfn.IFNA(VLOOKUP(CONCATENATE($AS$5,$B24,$C24),WEST!$A$6:$M$500,13,FALSE),0)</f>
        <v>0</v>
      </c>
      <c r="AT24" s="56">
        <f>_xlfn.IFNA(VLOOKUP(CONCATENATE($AT$5,$B24,$C24),'SER3'!$A$6:$M$500,13,FALSE),0)</f>
        <v>0</v>
      </c>
      <c r="AU24" s="56">
        <f>_xlfn.IFNA(VLOOKUP(CONCATENATE($AU$5,$B24,$C24),'DAR2'!$A$6:$M$500,13,FALSE),0)</f>
        <v>0</v>
      </c>
      <c r="AV24" s="56">
        <f>_xlfn.IFNA(VLOOKUP(CONCATENATE($AV$5,$B24,$C24),'DAR2'!$A$6:$M$500,13,FALSE),0)</f>
        <v>0</v>
      </c>
      <c r="AW24" s="56">
        <f>_xlfn.IFNA(VLOOKUP(CONCATENATE($AW$5,$B24,$C24),'MUR2'!$A$6:$M$500,13,FALSE),0)</f>
        <v>0</v>
      </c>
      <c r="AX24" s="56">
        <f>_xlfn.IFNA(VLOOKUP(CONCATENATE($AX$5,$B24,$C24),RAS!$A$7:$M$501,13,FALSE),0)</f>
        <v>0</v>
      </c>
      <c r="AY24" s="56">
        <f>_xlfn.IFNA(VLOOKUP(CONCATENATE($AY$5,$B24,$C24),'ESP3'!$A$6:$M$500,13,FALSE),0)</f>
        <v>0</v>
      </c>
      <c r="AZ24" s="56"/>
      <c r="BA24" s="56">
        <f>_xlfn.IFNA(VLOOKUP(CONCATENATE($BA$5,$B24,$C24),FEST!$A$6:$M$500,13,FALSE),0)</f>
        <v>0</v>
      </c>
      <c r="BB24" s="56">
        <f>_xlfn.IFNA(VLOOKUP(CONCATENATE($BB$5,$B24,$C24),FEST!$A$6:$M$500,13,FALSE),0)</f>
        <v>0</v>
      </c>
      <c r="BC24" s="550">
        <f>_xlfn.IFNA(VLOOKUP(CONCATENATE($BC$5,$B24,$C24),'HOR2'!$A$6:$M$100,13,FALSE),0)</f>
        <v>0</v>
      </c>
      <c r="BD24" s="550">
        <f>_xlfn.IFNA(VLOOKUP(CONCATENATE($BD$5,$B24,$C24),'HOR2'!$A$6:$M$500,13,FALSE),0)</f>
        <v>0</v>
      </c>
      <c r="BE24" s="550">
        <f>_xlfn.IFNA(VLOOKUP(CONCATENATE($BE$5,$B24,$C24),[6]GIDG!$A$6:$M$500,13,FALSE),0)</f>
        <v>0</v>
      </c>
      <c r="BF24" s="550">
        <f>_xlfn.IFNA(VLOOKUP(CONCATENATE($BF$5,$B24,$C24),[6]GIDG!$A$6:$M$500,13,FALSE),0)</f>
        <v>0</v>
      </c>
      <c r="BG24" s="550">
        <f>_xlfn.IFNA(VLOOKUP(CONCATENATE($BG$5,$B24,$C24),[7]cap3!$A$6:$M$500,13,FALSE),0)</f>
        <v>0</v>
      </c>
      <c r="BH24" s="548">
        <f>_xlfn.IFNA(VLOOKUP(CONCATENATE($BH$5,$B24,$C24),SC!$A$6:$M$500,13,FALSE),0)</f>
        <v>0</v>
      </c>
      <c r="BI24" s="548">
        <f>_xlfn.IFNA(VLOOKUP(CONCATENATE($BI$5,$B24,$C24),SC!$A$6:$M$500,13,FALSE),0)</f>
        <v>0</v>
      </c>
      <c r="BJ24" s="548">
        <f>_xlfn.IFNA(VLOOKUP(CONCATENATE($BJ$5,$B24,$C24),SCSAT!$A$6:$M$528,13,FALSE),0)</f>
        <v>0</v>
      </c>
      <c r="BK24" s="548">
        <f>_xlfn.IFNA(VLOOKUP(CONCATENATE($BK$5,$B24,$C24),SCSAT!$A$6:$M$528,13,FALSE),0)</f>
        <v>0</v>
      </c>
      <c r="BL24" s="548">
        <f>_xlfn.IFNA(VLOOKUP(CONCATENATE($BL$5,$B24,$C24),SCSUN!$A$6:$M$500,13,FALSE),0)</f>
        <v>0</v>
      </c>
      <c r="BM24" s="341">
        <f>_xlfn.IFNA(VLOOKUP(CONCATENATE($BM$5,$B24,$C24),SCSUN!$A$6:$M$500,13,FALSE),0)</f>
        <v>0</v>
      </c>
      <c r="BN24" s="47"/>
    </row>
    <row r="25" spans="1:66" x14ac:dyDescent="0.25">
      <c r="A25" s="835"/>
      <c r="B25" s="51" t="s">
        <v>101</v>
      </c>
      <c r="C25" s="57" t="s">
        <v>1136</v>
      </c>
      <c r="D25" s="57"/>
      <c r="E25" s="57" t="s">
        <v>102</v>
      </c>
      <c r="F25" s="58">
        <v>45530</v>
      </c>
      <c r="G25" s="64">
        <v>24</v>
      </c>
      <c r="H25" s="54">
        <f t="shared" si="0"/>
        <v>0</v>
      </c>
      <c r="I25" s="55">
        <f t="shared" si="1"/>
        <v>0</v>
      </c>
      <c r="J25" s="571">
        <f t="shared" si="2"/>
        <v>11</v>
      </c>
      <c r="K25" s="56">
        <f>_xlfn.IFNA(VLOOKUP(CONCATENATE($K$5,$B25,$C25),'ESP1'!$A$6:$M$500,13,FALSE),0)</f>
        <v>0</v>
      </c>
      <c r="L25" s="341">
        <f>_xlfn.IFNA(VLOOKUP(CONCATENATE($L$5,$B25,$C25),'ESP1'!$A$6:$M$500,13,FALSE),0)</f>
        <v>0</v>
      </c>
      <c r="M25" s="341">
        <f>_xlfn.IFNA(VLOOKUP(CONCATENATE($M$5,$B25,$C25),CAPE!$A$6:$M$200,13,FALSE),0)</f>
        <v>0</v>
      </c>
      <c r="N25" s="56">
        <f>_xlfn.IFNA(VLOOKUP(CONCATENATE($N$5,$B25,$C25),CAPE!$A$6:$M$200,13,FALSE),0)</f>
        <v>0</v>
      </c>
      <c r="O25" s="56">
        <f>_xlfn.IFNA(VLOOKUP(CONCATENATE($O$5,$B25,$C25),'SER1'!$A$6:$M$500,13,FALSE),0)</f>
        <v>0</v>
      </c>
      <c r="P25" s="56"/>
      <c r="Q25" s="56">
        <f>_xlfn.IFNA(VLOOKUP(CONCATENATE($Q$5,$B25,$C25),'MUR1'!$A$6:$M$500,13,FALSE),0)</f>
        <v>0</v>
      </c>
      <c r="R25" s="56">
        <f>_xlfn.IFNA(VLOOKUP(CONCATENATE($R$5,$B25,$C25),'MUR1'!$A$6:$M$500,13,FALSE),0)</f>
        <v>0</v>
      </c>
      <c r="S25" s="56">
        <f>_xlfn.IFNA(VLOOKUP(CONCATENATE($S$5,$B25,$C25),BAL!$A$6:$M$500,13,FALSE),0)</f>
        <v>0</v>
      </c>
      <c r="T25" s="56">
        <f>_xlfn.IFNA(VLOOKUP(CONCATENATE($T$5,$B25,$C25),BAL!$A$6:$M$500,13,FALSE),0)</f>
        <v>0</v>
      </c>
      <c r="U25" s="56">
        <f>_xlfn.IFNA(VLOOKUP(CONCATENATE($U$5,$B25,$C25),'OG1'!$A$6:$M$500,13,FALSE),0)</f>
        <v>0</v>
      </c>
      <c r="V25" s="56"/>
      <c r="W25" s="56">
        <f>_xlfn.IFNA(VLOOKUP(CONCATENATE($W$5,$B25,$C25),'DRY1'!$A$6:$M$500,13,FALSE),0)</f>
        <v>0</v>
      </c>
      <c r="X25" s="56">
        <f>_xlfn.IFNA(VLOOKUP(CONCATENATE($X$5,$B25,$C25),[2]hor1!$A$6:$M$500,13,FALSE),0)</f>
        <v>0</v>
      </c>
      <c r="Y25" s="341">
        <f>_xlfn.IFNA(VLOOKUP(CONCATENATE($Y$5,$B25,$C25),[2]hor1!$A$6:$M$500,13,FALSE),0)</f>
        <v>0</v>
      </c>
      <c r="Z25" s="56">
        <f>_xlfn.IFNA(VLOOKUP(CONCATENATE($Z$5,$B25,$C25),'SER2'!$A$6:$M$534,13,FALSE),0)</f>
        <v>0</v>
      </c>
      <c r="AA25" s="56">
        <f>_xlfn.IFNA(VLOOKUP(CONCATENATE($AA$5,$B25,$C25),'SER2'!$A$6:$M$534,13,FALSE),0)</f>
        <v>0</v>
      </c>
      <c r="AB25" s="56">
        <f>_xlfn.IFNA(VLOOKUP(CONCATENATE($AB$5,$B25,$C25),'DAR1'!$A$6:$M$200,13,FALSE),0)</f>
        <v>0</v>
      </c>
      <c r="AC25" s="56">
        <f>_xlfn.IFNA(VLOOKUP(CONCATENATE($AC$5,$B25,$C25),'DAR1'!$A$6:$M$200,13,FALSE),0)</f>
        <v>0</v>
      </c>
      <c r="AD25" s="56">
        <f>_xlfn.IFNA(VLOOKUP(CONCATENATE($AD$5,$B25,$C25),BEV!$A$6:$M$500,13,FALSE),0)</f>
        <v>0</v>
      </c>
      <c r="AE25" s="56">
        <f>_xlfn.IFNA(VLOOKUP(CONCATENATE($AE$5,$B25,$C25),'OG2'!$A$6:$M$500,13,FALSE),0)</f>
        <v>0</v>
      </c>
      <c r="AF25" s="56">
        <f>_xlfn.IFNA(VLOOKUP(CONCATENATE($AF$5,$B25,$C25),'OG2'!$A$6:$M$500,13,FALSE),0)</f>
        <v>0</v>
      </c>
      <c r="AG25" s="56">
        <f>_xlfn.IFNA(VLOOKUP(CONCATENATE($AG$5,$B25,$C25),'LOG1'!$A$6:$M$500,13,FALSE),0)</f>
        <v>0</v>
      </c>
      <c r="AH25" s="56">
        <f>_xlfn.IFNA(VLOOKUP(CONCATENATE($AH$5,$B25,$C25),'DRY2'!$A$6:$M$500,13,FALSE),0)</f>
        <v>0</v>
      </c>
      <c r="AI25" s="56">
        <f>_xlfn.IFNA(VLOOKUP(CONCATENATE($AI$5,$B25,$C25),'CAP2'!$A$6:$M$500,13,FALSE),0)</f>
        <v>0</v>
      </c>
      <c r="AJ25" s="56">
        <f>_xlfn.IFNA(VLOOKUP(CONCATENATE($AJ$5,$B25,$C25),'CAP2'!$A$6:$M$10000,13,FALSE),0)</f>
        <v>0</v>
      </c>
      <c r="AK25" s="56">
        <f>_xlfn.IFNA(VLOOKUP(CONCATENATE($AK$5,$B25,$C25),'ESP2'!$A$6:$M$500,13,FALSE),0)</f>
        <v>0</v>
      </c>
      <c r="AL25" s="56">
        <f>_xlfn.IFNA(VLOOKUP(CONCATENATE($AL$5,$B25,$C25),'ESP2'!$A$6:$M$500,13,FALSE),0)</f>
        <v>0</v>
      </c>
      <c r="AM25" s="56">
        <f>_xlfn.IFNA(VLOOKUP(CONCATENATE($AM$5,$B25,$C25),MR!$A$6:$M$468,13,FALSE),0)</f>
        <v>0</v>
      </c>
      <c r="AN25" s="56">
        <f>_xlfn.IFNA(VLOOKUP(CONCATENATE($AN$5,$B25,$C25),MR!$A$6:$M$468,13,FALSE),0)</f>
        <v>0</v>
      </c>
      <c r="AO25" s="56"/>
      <c r="AP25" s="56">
        <f>_xlfn.IFNA(VLOOKUP(CONCATENATE($AP$5,$B25,$C25),'OG3'!$A$6:$M$500,13,FALSE),0)</f>
        <v>0</v>
      </c>
      <c r="AQ25" s="56"/>
      <c r="AR25" s="56">
        <f>_xlfn.IFNA(VLOOKUP(CONCATENATE($AR$5,$B25,$C25),WEST!$A$6:$M$500,13,FALSE),0)</f>
        <v>0</v>
      </c>
      <c r="AS25" s="341">
        <f>_xlfn.IFNA(VLOOKUP(CONCATENATE($AS$5,$B25,$C25),WEST!$A$6:$M$500,13,FALSE),0)</f>
        <v>0</v>
      </c>
      <c r="AT25" s="56">
        <f>_xlfn.IFNA(VLOOKUP(CONCATENATE($AT$5,$B25,$C25),'SER3'!$A$6:$M$500,13,FALSE),0)</f>
        <v>0</v>
      </c>
      <c r="AU25" s="56">
        <f>_xlfn.IFNA(VLOOKUP(CONCATENATE($AU$5,$B25,$C25),'DAR2'!$A$6:$M$500,13,FALSE),0)</f>
        <v>0</v>
      </c>
      <c r="AV25" s="56">
        <f>_xlfn.IFNA(VLOOKUP(CONCATENATE($AV$5,$B25,$C25),'DAR2'!$A$6:$M$500,13,FALSE),0)</f>
        <v>0</v>
      </c>
      <c r="AW25" s="56">
        <f>_xlfn.IFNA(VLOOKUP(CONCATENATE($AW$5,$B25,$C25),'MUR2'!$A$6:$M$500,13,FALSE),0)</f>
        <v>0</v>
      </c>
      <c r="AX25" s="56">
        <f>_xlfn.IFNA(VLOOKUP(CONCATENATE($AX$5,$B25,$C25),RAS!$A$7:$M$501,13,FALSE),0)</f>
        <v>0</v>
      </c>
      <c r="AY25" s="56">
        <f>_xlfn.IFNA(VLOOKUP(CONCATENATE($AY$5,$B25,$C25),'ESP3'!$A$6:$M$500,13,FALSE),0)</f>
        <v>0</v>
      </c>
      <c r="AZ25" s="56"/>
      <c r="BA25" s="56">
        <f>_xlfn.IFNA(VLOOKUP(CONCATENATE($BA$5,$B25,$C25),FEST!$A$6:$M$500,13,FALSE),0)</f>
        <v>0</v>
      </c>
      <c r="BB25" s="56">
        <f>_xlfn.IFNA(VLOOKUP(CONCATENATE($BB$5,$B25,$C25),FEST!$A$6:$M$500,13,FALSE),0)</f>
        <v>0</v>
      </c>
      <c r="BC25" s="550">
        <f>_xlfn.IFNA(VLOOKUP(CONCATENATE($BC$5,$B25,$C25),'HOR2'!$A$6:$M$100,13,FALSE),0)</f>
        <v>0</v>
      </c>
      <c r="BD25" s="550">
        <f>_xlfn.IFNA(VLOOKUP(CONCATENATE($BD$5,$B25,$C25),'HOR2'!$A$6:$M$500,13,FALSE),0)</f>
        <v>0</v>
      </c>
      <c r="BE25" s="550">
        <f>_xlfn.IFNA(VLOOKUP(CONCATENATE($BE$5,$B25,$C25),[6]GIDG!$A$6:$M$500,13,FALSE),0)</f>
        <v>0</v>
      </c>
      <c r="BF25" s="550">
        <f>_xlfn.IFNA(VLOOKUP(CONCATENATE($BF$5,$B25,$C25),[6]GIDG!$A$6:$M$500,13,FALSE),0)</f>
        <v>0</v>
      </c>
      <c r="BG25" s="550">
        <f>_xlfn.IFNA(VLOOKUP(CONCATENATE($BG$5,$B25,$C25),[7]cap3!$A$6:$M$500,13,FALSE),0)</f>
        <v>0</v>
      </c>
      <c r="BH25" s="548">
        <f>_xlfn.IFNA(VLOOKUP(CONCATENATE($BH$5,$B25,$C25),SC!$A$6:$M$500,13,FALSE),0)</f>
        <v>0</v>
      </c>
      <c r="BI25" s="548">
        <f>_xlfn.IFNA(VLOOKUP(CONCATENATE($BI$5,$B25,$C25),SC!$A$6:$M$500,13,FALSE),0)</f>
        <v>0</v>
      </c>
      <c r="BJ25" s="548">
        <f>_xlfn.IFNA(VLOOKUP(CONCATENATE($BJ$5,$B25,$C25),SCSAT!$A$6:$M$528,13,FALSE),0)</f>
        <v>0</v>
      </c>
      <c r="BK25" s="548">
        <f>_xlfn.IFNA(VLOOKUP(CONCATENATE($BK$5,$B25,$C25),SCSAT!$A$6:$M$528,13,FALSE),0)</f>
        <v>0</v>
      </c>
      <c r="BL25" s="548">
        <f>_xlfn.IFNA(VLOOKUP(CONCATENATE($BL$5,$B25,$C25),SCSUN!$A$6:$M$500,13,FALSE),0)</f>
        <v>0</v>
      </c>
      <c r="BM25" s="341">
        <f>_xlfn.IFNA(VLOOKUP(CONCATENATE($BM$5,$B25,$C25),SCSUN!$A$6:$M$500,13,FALSE),0)</f>
        <v>0</v>
      </c>
      <c r="BN25" s="47"/>
    </row>
    <row r="26" spans="1:66" x14ac:dyDescent="0.25">
      <c r="A26" s="835"/>
      <c r="B26" s="51" t="s">
        <v>1142</v>
      </c>
      <c r="C26" s="57" t="s">
        <v>1143</v>
      </c>
      <c r="D26" s="57" t="s">
        <v>1144</v>
      </c>
      <c r="E26" s="57" t="s">
        <v>127</v>
      </c>
      <c r="F26" s="58">
        <v>45532</v>
      </c>
      <c r="G26" s="64">
        <v>17</v>
      </c>
      <c r="H26" s="54">
        <f t="shared" si="0"/>
        <v>0</v>
      </c>
      <c r="I26" s="55">
        <f t="shared" si="1"/>
        <v>0</v>
      </c>
      <c r="J26" s="571">
        <f t="shared" si="2"/>
        <v>11</v>
      </c>
      <c r="K26" s="56">
        <f>_xlfn.IFNA(VLOOKUP(CONCATENATE($K$5,$B26,$C26),'ESP1'!$A$6:$M$500,13,FALSE),0)</f>
        <v>0</v>
      </c>
      <c r="L26" s="341">
        <f>_xlfn.IFNA(VLOOKUP(CONCATENATE($L$5,$B26,$C26),'ESP1'!$A$6:$M$500,13,FALSE),0)</f>
        <v>0</v>
      </c>
      <c r="M26" s="341">
        <f>_xlfn.IFNA(VLOOKUP(CONCATENATE($M$5,$B26,$C26),CAPE!$A$6:$M$200,13,FALSE),0)</f>
        <v>0</v>
      </c>
      <c r="N26" s="56">
        <f>_xlfn.IFNA(VLOOKUP(CONCATENATE($N$5,$B26,$C26),CAPE!$A$6:$M$200,13,FALSE),0)</f>
        <v>0</v>
      </c>
      <c r="O26" s="56">
        <f>_xlfn.IFNA(VLOOKUP(CONCATENATE($O$5,$B26,$C26),'SER1'!$A$6:$M$500,13,FALSE),0)</f>
        <v>0</v>
      </c>
      <c r="P26" s="56"/>
      <c r="Q26" s="56">
        <f>_xlfn.IFNA(VLOOKUP(CONCATENATE($Q$5,$B26,$C26),'MUR1'!$A$6:$M$500,13,FALSE),0)</f>
        <v>0</v>
      </c>
      <c r="R26" s="56">
        <f>_xlfn.IFNA(VLOOKUP(CONCATENATE($R$5,$B26,$C26),'MUR1'!$A$6:$M$500,13,FALSE),0)</f>
        <v>0</v>
      </c>
      <c r="S26" s="56">
        <f>_xlfn.IFNA(VLOOKUP(CONCATENATE($S$5,$B26,$C26),BAL!$A$6:$M$500,13,FALSE),0)</f>
        <v>0</v>
      </c>
      <c r="T26" s="56">
        <f>_xlfn.IFNA(VLOOKUP(CONCATENATE($T$5,$B26,$C26),BAL!$A$6:$M$500,13,FALSE),0)</f>
        <v>0</v>
      </c>
      <c r="U26" s="56">
        <f>_xlfn.IFNA(VLOOKUP(CONCATENATE($U$5,$B26,$C26),'OG1'!$A$6:$M$500,13,FALSE),0)</f>
        <v>0</v>
      </c>
      <c r="V26" s="56"/>
      <c r="W26" s="56">
        <f>_xlfn.IFNA(VLOOKUP(CONCATENATE($W$5,$B26,$C26),'DRY1'!$A$6:$M$500,13,FALSE),0)</f>
        <v>0</v>
      </c>
      <c r="X26" s="56">
        <f>_xlfn.IFNA(VLOOKUP(CONCATENATE($X$5,$B26,$C26),[2]hor1!$A$6:$M$500,13,FALSE),0)</f>
        <v>0</v>
      </c>
      <c r="Y26" s="341">
        <f>_xlfn.IFNA(VLOOKUP(CONCATENATE($Y$5,$B26,$C26),[2]hor1!$A$6:$M$500,13,FALSE),0)</f>
        <v>0</v>
      </c>
      <c r="Z26" s="56">
        <f>_xlfn.IFNA(VLOOKUP(CONCATENATE($Z$5,$B26,$C26),'SER2'!$A$6:$M$534,13,FALSE),0)</f>
        <v>0</v>
      </c>
      <c r="AA26" s="56">
        <f>_xlfn.IFNA(VLOOKUP(CONCATENATE($AA$5,$B26,$C26),'SER2'!$A$6:$M$534,13,FALSE),0)</f>
        <v>0</v>
      </c>
      <c r="AB26" s="56">
        <f>_xlfn.IFNA(VLOOKUP(CONCATENATE($AB$5,$B26,$C26),'DAR1'!$A$6:$M$200,13,FALSE),0)</f>
        <v>0</v>
      </c>
      <c r="AC26" s="56">
        <f>_xlfn.IFNA(VLOOKUP(CONCATENATE($AC$5,$B26,$C26),'DAR1'!$A$6:$M$200,13,FALSE),0)</f>
        <v>0</v>
      </c>
      <c r="AD26" s="56">
        <f>_xlfn.IFNA(VLOOKUP(CONCATENATE($AD$5,$B26,$C26),BEV!$A$6:$M$500,13,FALSE),0)</f>
        <v>0</v>
      </c>
      <c r="AE26" s="56">
        <f>_xlfn.IFNA(VLOOKUP(CONCATENATE($AE$5,$B26,$C26),'OG2'!$A$6:$M$500,13,FALSE),0)</f>
        <v>0</v>
      </c>
      <c r="AF26" s="56">
        <f>_xlfn.IFNA(VLOOKUP(CONCATENATE($AF$5,$B26,$C26),'OG2'!$A$6:$M$500,13,FALSE),0)</f>
        <v>0</v>
      </c>
      <c r="AG26" s="56">
        <f>_xlfn.IFNA(VLOOKUP(CONCATENATE($AG$5,$B26,$C26),'LOG1'!$A$6:$M$500,13,FALSE),0)</f>
        <v>0</v>
      </c>
      <c r="AH26" s="56">
        <f>_xlfn.IFNA(VLOOKUP(CONCATENATE($AH$5,$B26,$C26),'DRY2'!$A$6:$M$500,13,FALSE),0)</f>
        <v>0</v>
      </c>
      <c r="AI26" s="56">
        <f>_xlfn.IFNA(VLOOKUP(CONCATENATE($AI$5,$B26,$C26),'CAP2'!$A$6:$M$500,13,FALSE),0)</f>
        <v>0</v>
      </c>
      <c r="AJ26" s="56">
        <f>_xlfn.IFNA(VLOOKUP(CONCATENATE($AJ$5,$B26,$C26),'CAP2'!$A$6:$M$10000,13,FALSE),0)</f>
        <v>0</v>
      </c>
      <c r="AK26" s="56">
        <f>_xlfn.IFNA(VLOOKUP(CONCATENATE($AK$5,$B26,$C26),'ESP2'!$A$6:$M$500,13,FALSE),0)</f>
        <v>0</v>
      </c>
      <c r="AL26" s="56">
        <f>_xlfn.IFNA(VLOOKUP(CONCATENATE($AL$5,$B26,$C26),'ESP2'!$A$6:$M$500,13,FALSE),0)</f>
        <v>0</v>
      </c>
      <c r="AM26" s="56">
        <f>_xlfn.IFNA(VLOOKUP(CONCATENATE($AM$5,$B26,$C26),MR!$A$6:$M$468,13,FALSE),0)</f>
        <v>0</v>
      </c>
      <c r="AN26" s="56">
        <f>_xlfn.IFNA(VLOOKUP(CONCATENATE($AN$5,$B26,$C26),MR!$A$6:$M$468,13,FALSE),0)</f>
        <v>0</v>
      </c>
      <c r="AO26" s="56"/>
      <c r="AP26" s="56">
        <f>_xlfn.IFNA(VLOOKUP(CONCATENATE($AP$5,$B26,$C26),'OG3'!$A$6:$M$500,13,FALSE),0)</f>
        <v>0</v>
      </c>
      <c r="AQ26" s="56"/>
      <c r="AR26" s="56">
        <f>_xlfn.IFNA(VLOOKUP(CONCATENATE($AR$5,$B26,$C26),WEST!$A$6:$M$500,13,FALSE),0)</f>
        <v>0</v>
      </c>
      <c r="AS26" s="341">
        <f>_xlfn.IFNA(VLOOKUP(CONCATENATE($AS$5,$B26,$C26),WEST!$A$6:$M$500,13,FALSE),0)</f>
        <v>0</v>
      </c>
      <c r="AT26" s="56">
        <f>_xlfn.IFNA(VLOOKUP(CONCATENATE($AT$5,$B26,$C26),'SER3'!$A$6:$M$500,13,FALSE),0)</f>
        <v>0</v>
      </c>
      <c r="AU26" s="56">
        <f>_xlfn.IFNA(VLOOKUP(CONCATENATE($AU$5,$B26,$C26),'DAR2'!$A$6:$M$500,13,FALSE),0)</f>
        <v>0</v>
      </c>
      <c r="AV26" s="56">
        <f>_xlfn.IFNA(VLOOKUP(CONCATENATE($AV$5,$B26,$C26),'DAR2'!$A$6:$M$500,13,FALSE),0)</f>
        <v>0</v>
      </c>
      <c r="AW26" s="56">
        <f>_xlfn.IFNA(VLOOKUP(CONCATENATE($AW$5,$B26,$C26),'MUR2'!$A$6:$M$500,13,FALSE),0)</f>
        <v>0</v>
      </c>
      <c r="AX26" s="56">
        <f>_xlfn.IFNA(VLOOKUP(CONCATENATE($AX$5,$B26,$C26),RAS!$A$7:$M$501,13,FALSE),0)</f>
        <v>0</v>
      </c>
      <c r="AY26" s="56">
        <f>_xlfn.IFNA(VLOOKUP(CONCATENATE($AY$5,$B26,$C26),'ESP3'!$A$6:$M$500,13,FALSE),0)</f>
        <v>0</v>
      </c>
      <c r="AZ26" s="56"/>
      <c r="BA26" s="56">
        <f>_xlfn.IFNA(VLOOKUP(CONCATENATE($BA$5,$B26,$C26),FEST!$A$6:$M$500,13,FALSE),0)</f>
        <v>0</v>
      </c>
      <c r="BB26" s="56">
        <f>_xlfn.IFNA(VLOOKUP(CONCATENATE($BB$5,$B26,$C26),FEST!$A$6:$M$500,13,FALSE),0)</f>
        <v>0</v>
      </c>
      <c r="BC26" s="550">
        <f>_xlfn.IFNA(VLOOKUP(CONCATENATE($BC$5,$B26,$C26),'HOR2'!$A$6:$M$100,13,FALSE),0)</f>
        <v>0</v>
      </c>
      <c r="BD26" s="550">
        <f>_xlfn.IFNA(VLOOKUP(CONCATENATE($BD$5,$B26,$C26),'HOR2'!$A$6:$M$500,13,FALSE),0)</f>
        <v>0</v>
      </c>
      <c r="BE26" s="550">
        <f>_xlfn.IFNA(VLOOKUP(CONCATENATE($BE$5,$B26,$C26),[6]GIDG!$A$6:$M$500,13,FALSE),0)</f>
        <v>0</v>
      </c>
      <c r="BF26" s="550">
        <f>_xlfn.IFNA(VLOOKUP(CONCATENATE($BF$5,$B26,$C26),[6]GIDG!$A$6:$M$500,13,FALSE),0)</f>
        <v>0</v>
      </c>
      <c r="BG26" s="550">
        <f>_xlfn.IFNA(VLOOKUP(CONCATENATE($BG$5,$B26,$C26),[7]cap3!$A$6:$M$500,13,FALSE),0)</f>
        <v>0</v>
      </c>
      <c r="BH26" s="548">
        <f>_xlfn.IFNA(VLOOKUP(CONCATENATE($BH$5,$B26,$C26),SC!$A$6:$M$500,13,FALSE),0)</f>
        <v>0</v>
      </c>
      <c r="BI26" s="548">
        <f>_xlfn.IFNA(VLOOKUP(CONCATENATE($BI$5,$B26,$C26),SC!$A$6:$M$500,13,FALSE),0)</f>
        <v>0</v>
      </c>
      <c r="BJ26" s="548">
        <f>_xlfn.IFNA(VLOOKUP(CONCATENATE($BJ$5,$B26,$C26),SCSAT!$A$6:$M$528,13,FALSE),0)</f>
        <v>0</v>
      </c>
      <c r="BK26" s="548">
        <f>_xlfn.IFNA(VLOOKUP(CONCATENATE($BK$5,$B26,$C26),SCSAT!$A$6:$M$528,13,FALSE),0)</f>
        <v>0</v>
      </c>
      <c r="BL26" s="548">
        <f>_xlfn.IFNA(VLOOKUP(CONCATENATE($BL$5,$B26,$C26),SCSUN!$A$6:$M$500,13,FALSE),0)</f>
        <v>0</v>
      </c>
      <c r="BM26" s="341">
        <f>_xlfn.IFNA(VLOOKUP(CONCATENATE($BM$5,$B26,$C26),SCSUN!$A$6:$M$500,13,FALSE),0)</f>
        <v>0</v>
      </c>
      <c r="BN26" s="47"/>
    </row>
    <row r="27" spans="1:66" x14ac:dyDescent="0.25">
      <c r="A27" s="835"/>
      <c r="B27" s="51" t="s">
        <v>1145</v>
      </c>
      <c r="C27" s="57" t="s">
        <v>1146</v>
      </c>
      <c r="D27" s="57"/>
      <c r="E27" s="57" t="s">
        <v>199</v>
      </c>
      <c r="F27" s="58">
        <v>45533</v>
      </c>
      <c r="G27" s="64">
        <v>18</v>
      </c>
      <c r="H27" s="54">
        <f t="shared" si="0"/>
        <v>0</v>
      </c>
      <c r="I27" s="55">
        <f t="shared" si="1"/>
        <v>0</v>
      </c>
      <c r="J27" s="571">
        <f t="shared" si="2"/>
        <v>11</v>
      </c>
      <c r="K27" s="56">
        <f>_xlfn.IFNA(VLOOKUP(CONCATENATE($K$5,$B27,$C27),'ESP1'!$A$6:$M$500,13,FALSE),0)</f>
        <v>0</v>
      </c>
      <c r="L27" s="341">
        <f>_xlfn.IFNA(VLOOKUP(CONCATENATE($L$5,$B27,$C27),'ESP1'!$A$6:$M$500,13,FALSE),0)</f>
        <v>0</v>
      </c>
      <c r="M27" s="341">
        <f>_xlfn.IFNA(VLOOKUP(CONCATENATE($M$5,$B27,$C27),CAPE!$A$6:$M$200,13,FALSE),0)</f>
        <v>0</v>
      </c>
      <c r="N27" s="56">
        <f>_xlfn.IFNA(VLOOKUP(CONCATENATE($N$5,$B27,$C27),CAPE!$A$6:$M$200,13,FALSE),0)</f>
        <v>0</v>
      </c>
      <c r="O27" s="56">
        <f>_xlfn.IFNA(VLOOKUP(CONCATENATE($O$5,$B27,$C27),'SER1'!$A$6:$M$500,13,FALSE),0)</f>
        <v>0</v>
      </c>
      <c r="P27" s="56"/>
      <c r="Q27" s="56">
        <f>_xlfn.IFNA(VLOOKUP(CONCATENATE($Q$5,$B27,$C27),'MUR1'!$A$6:$M$500,13,FALSE),0)</f>
        <v>0</v>
      </c>
      <c r="R27" s="56">
        <f>_xlfn.IFNA(VLOOKUP(CONCATENATE($R$5,$B27,$C27),'MUR1'!$A$6:$M$500,13,FALSE),0)</f>
        <v>0</v>
      </c>
      <c r="S27" s="56">
        <f>_xlfn.IFNA(VLOOKUP(CONCATENATE($S$5,$B27,$C27),BAL!$A$6:$M$500,13,FALSE),0)</f>
        <v>0</v>
      </c>
      <c r="T27" s="56">
        <f>_xlfn.IFNA(VLOOKUP(CONCATENATE($T$5,$B27,$C27),BAL!$A$6:$M$500,13,FALSE),0)</f>
        <v>0</v>
      </c>
      <c r="U27" s="56">
        <f>_xlfn.IFNA(VLOOKUP(CONCATENATE($U$5,$B27,$C27),'OG1'!$A$6:$M$500,13,FALSE),0)</f>
        <v>0</v>
      </c>
      <c r="V27" s="56"/>
      <c r="W27" s="56">
        <f>_xlfn.IFNA(VLOOKUP(CONCATENATE($W$5,$B27,$C27),'DRY1'!$A$6:$M$500,13,FALSE),0)</f>
        <v>0</v>
      </c>
      <c r="X27" s="56">
        <f>_xlfn.IFNA(VLOOKUP(CONCATENATE($X$5,$B27,$C27),[2]hor1!$A$6:$M$500,13,FALSE),0)</f>
        <v>0</v>
      </c>
      <c r="Y27" s="56"/>
      <c r="Z27" s="56">
        <f>_xlfn.IFNA(VLOOKUP(CONCATENATE($Z$5,$B27,$C27),'SER2'!$A$6:$M$534,13,FALSE),0)</f>
        <v>0</v>
      </c>
      <c r="AA27" s="56">
        <f>_xlfn.IFNA(VLOOKUP(CONCATENATE($AA$5,$B27,$C27),'SER2'!$A$6:$M$534,13,FALSE),0)</f>
        <v>0</v>
      </c>
      <c r="AB27" s="56">
        <f>_xlfn.IFNA(VLOOKUP(CONCATENATE($AB$5,$B27,$C27),'DAR1'!$A$6:$M$200,13,FALSE),0)</f>
        <v>0</v>
      </c>
      <c r="AC27" s="56">
        <f>_xlfn.IFNA(VLOOKUP(CONCATENATE($AC$5,$B27,$C27),'DAR1'!$A$6:$M$200,13,FALSE),0)</f>
        <v>0</v>
      </c>
      <c r="AD27" s="56">
        <f>_xlfn.IFNA(VLOOKUP(CONCATENATE($AD$5,$B27,$C27),BEV!$A$6:$M$500,13,FALSE),0)</f>
        <v>0</v>
      </c>
      <c r="AE27" s="56">
        <f>_xlfn.IFNA(VLOOKUP(CONCATENATE($AE$5,$B27,$C27),'OG2'!$A$6:$M$500,13,FALSE),0)</f>
        <v>0</v>
      </c>
      <c r="AF27" s="56">
        <f>_xlfn.IFNA(VLOOKUP(CONCATENATE($AF$5,$B27,$C27),'OG2'!$A$6:$M$500,13,FALSE),0)</f>
        <v>0</v>
      </c>
      <c r="AG27" s="56">
        <f>_xlfn.IFNA(VLOOKUP(CONCATENATE($AG$5,$B27,$C27),'LOG1'!$A$6:$M$500,13,FALSE),0)</f>
        <v>0</v>
      </c>
      <c r="AH27" s="56">
        <f>_xlfn.IFNA(VLOOKUP(CONCATENATE($AH$5,$B27,$C27),'DRY2'!$A$6:$M$500,13,FALSE),0)</f>
        <v>0</v>
      </c>
      <c r="AI27" s="56">
        <f>_xlfn.IFNA(VLOOKUP(CONCATENATE($AI$5,$B27,$C27),'CAP2'!$A$6:$M$500,13,FALSE),0)</f>
        <v>0</v>
      </c>
      <c r="AJ27" s="56">
        <f>_xlfn.IFNA(VLOOKUP(CONCATENATE($AJ$5,$B27,$C27),'CAP2'!$A$6:$M$10000,13,FALSE),0)</f>
        <v>0</v>
      </c>
      <c r="AK27" s="56">
        <f>_xlfn.IFNA(VLOOKUP(CONCATENATE($AK$5,$B27,$C27),'ESP2'!$A$6:$M$500,13,FALSE),0)</f>
        <v>0</v>
      </c>
      <c r="AL27" s="56">
        <f>_xlfn.IFNA(VLOOKUP(CONCATENATE($AL$5,$B27,$C27),'ESP2'!$A$6:$M$500,13,FALSE),0)</f>
        <v>0</v>
      </c>
      <c r="AM27" s="56">
        <f>_xlfn.IFNA(VLOOKUP(CONCATENATE($AM$5,$B27,$C27),MR!$A$6:$M$468,13,FALSE),0)</f>
        <v>0</v>
      </c>
      <c r="AN27" s="56">
        <f>_xlfn.IFNA(VLOOKUP(CONCATENATE($AN$5,$B27,$C27),MR!$A$6:$M$468,13,FALSE),0)</f>
        <v>0</v>
      </c>
      <c r="AO27" s="56"/>
      <c r="AP27" s="56">
        <f>_xlfn.IFNA(VLOOKUP(CONCATENATE($AP$5,$B27,$C27),'OG3'!$A$6:$M$500,13,FALSE),0)</f>
        <v>0</v>
      </c>
      <c r="AQ27" s="56"/>
      <c r="AR27" s="56">
        <f>_xlfn.IFNA(VLOOKUP(CONCATENATE($AR$5,$B27,$C27),WEST!$A$6:$M$500,13,FALSE),0)</f>
        <v>0</v>
      </c>
      <c r="AS27" s="341">
        <f>_xlfn.IFNA(VLOOKUP(CONCATENATE($AS$5,$B27,$C27),WEST!$A$6:$M$500,13,FALSE),0)</f>
        <v>0</v>
      </c>
      <c r="AT27" s="56">
        <f>_xlfn.IFNA(VLOOKUP(CONCATENATE($AT$5,$B27,$C27),'SER3'!$A$6:$M$500,13,FALSE),0)</f>
        <v>0</v>
      </c>
      <c r="AU27" s="56">
        <f>_xlfn.IFNA(VLOOKUP(CONCATENATE($AU$5,$B27,$C27),'DAR2'!$A$6:$M$500,13,FALSE),0)</f>
        <v>0</v>
      </c>
      <c r="AV27" s="56">
        <f>_xlfn.IFNA(VLOOKUP(CONCATENATE($AV$5,$B27,$C27),'DAR2'!$A$6:$M$500,13,FALSE),0)</f>
        <v>0</v>
      </c>
      <c r="AW27" s="56">
        <f>_xlfn.IFNA(VLOOKUP(CONCATENATE($AW$5,$B27,$C27),'MUR2'!$A$6:$M$500,13,FALSE),0)</f>
        <v>0</v>
      </c>
      <c r="AX27" s="56">
        <f>_xlfn.IFNA(VLOOKUP(CONCATENATE($AX$5,$B27,$C27),RAS!$A$7:$M$501,13,FALSE),0)</f>
        <v>0</v>
      </c>
      <c r="AY27" s="56">
        <f>_xlfn.IFNA(VLOOKUP(CONCATENATE($AY$5,$B27,$C27),'ESP3'!$A$6:$M$500,13,FALSE),0)</f>
        <v>0</v>
      </c>
      <c r="AZ27" s="56"/>
      <c r="BA27" s="56">
        <f>_xlfn.IFNA(VLOOKUP(CONCATENATE($BA$5,$B27,$C27),FEST!$A$6:$M$500,13,FALSE),0)</f>
        <v>0</v>
      </c>
      <c r="BB27" s="56">
        <f>_xlfn.IFNA(VLOOKUP(CONCATENATE($BB$5,$B27,$C27),FEST!$A$6:$M$500,13,FALSE),0)</f>
        <v>0</v>
      </c>
      <c r="BC27" s="550">
        <f>_xlfn.IFNA(VLOOKUP(CONCATENATE($BC$5,$B27,$C27),'HOR2'!$A$6:$M$100,13,FALSE),0)</f>
        <v>0</v>
      </c>
      <c r="BD27" s="550">
        <f>_xlfn.IFNA(VLOOKUP(CONCATENATE($BD$5,$B27,$C27),'HOR2'!$A$6:$M$500,13,FALSE),0)</f>
        <v>0</v>
      </c>
      <c r="BE27" s="550">
        <f>_xlfn.IFNA(VLOOKUP(CONCATENATE($BE$5,$B27,$C27),[6]GIDG!$A$6:$M$500,13,FALSE),0)</f>
        <v>0</v>
      </c>
      <c r="BF27" s="550">
        <f>_xlfn.IFNA(VLOOKUP(CONCATENATE($BF$5,$B27,$C27),[6]GIDG!$A$6:$M$500,13,FALSE),0)</f>
        <v>0</v>
      </c>
      <c r="BG27" s="550">
        <f>_xlfn.IFNA(VLOOKUP(CONCATENATE($BG$5,$B27,$C27),[7]cap3!$A$6:$M$500,13,FALSE),0)</f>
        <v>0</v>
      </c>
      <c r="BH27" s="548">
        <f>_xlfn.IFNA(VLOOKUP(CONCATENATE($BH$5,$B27,$C27),SC!$A$6:$M$500,13,FALSE),0)</f>
        <v>0</v>
      </c>
      <c r="BI27" s="548">
        <f>_xlfn.IFNA(VLOOKUP(CONCATENATE($BI$5,$B27,$C27),SC!$A$6:$M$500,13,FALSE),0)</f>
        <v>0</v>
      </c>
      <c r="BJ27" s="548">
        <f>_xlfn.IFNA(VLOOKUP(CONCATENATE($BJ$5,$B27,$C27),SCSAT!$A$6:$M$528,13,FALSE),0)</f>
        <v>0</v>
      </c>
      <c r="BK27" s="548">
        <f>_xlfn.IFNA(VLOOKUP(CONCATENATE($BK$5,$B27,$C27),SCSAT!$A$6:$M$528,13,FALSE),0)</f>
        <v>0</v>
      </c>
      <c r="BL27" s="548">
        <f>_xlfn.IFNA(VLOOKUP(CONCATENATE($BL$5,$B27,$C27),SCSUN!$A$6:$M$500,13,FALSE),0)</f>
        <v>0</v>
      </c>
      <c r="BM27" s="341">
        <f>_xlfn.IFNA(VLOOKUP(CONCATENATE($BM$5,$B27,$C27),SCSUN!$A$6:$M$500,13,FALSE),0)</f>
        <v>0</v>
      </c>
      <c r="BN27" s="47"/>
    </row>
    <row r="28" spans="1:66" x14ac:dyDescent="0.25">
      <c r="A28" s="835"/>
      <c r="B28" s="51" t="s">
        <v>1145</v>
      </c>
      <c r="C28" s="57" t="s">
        <v>1147</v>
      </c>
      <c r="D28" s="57" t="s">
        <v>1147</v>
      </c>
      <c r="E28" s="57" t="s">
        <v>199</v>
      </c>
      <c r="F28" s="58">
        <v>45533</v>
      </c>
      <c r="G28" s="64">
        <v>18</v>
      </c>
      <c r="H28" s="54">
        <f t="shared" si="0"/>
        <v>0</v>
      </c>
      <c r="I28" s="55">
        <f t="shared" si="1"/>
        <v>0</v>
      </c>
      <c r="J28" s="571">
        <f t="shared" si="2"/>
        <v>11</v>
      </c>
      <c r="K28" s="56">
        <f>_xlfn.IFNA(VLOOKUP(CONCATENATE($K$5,$B28,$C28),'ESP1'!$A$6:$M$500,13,FALSE),0)</f>
        <v>0</v>
      </c>
      <c r="L28" s="341">
        <f>_xlfn.IFNA(VLOOKUP(CONCATENATE($L$5,$B28,$C28),'ESP1'!$A$6:$M$500,13,FALSE),0)</f>
        <v>0</v>
      </c>
      <c r="M28" s="341">
        <f>_xlfn.IFNA(VLOOKUP(CONCATENATE($M$5,$B28,$C28),CAPE!$A$6:$M$200,13,FALSE),0)</f>
        <v>0</v>
      </c>
      <c r="N28" s="56">
        <f>_xlfn.IFNA(VLOOKUP(CONCATENATE($N$5,$B28,$C28),CAPE!$A$6:$M$200,13,FALSE),0)</f>
        <v>0</v>
      </c>
      <c r="O28" s="56">
        <f>_xlfn.IFNA(VLOOKUP(CONCATENATE($O$5,$B28,$C28),'SER1'!$A$6:$M$500,13,FALSE),0)</f>
        <v>0</v>
      </c>
      <c r="P28" s="56"/>
      <c r="Q28" s="56">
        <f>_xlfn.IFNA(VLOOKUP(CONCATENATE($Q$5,$B28,$C28),'MUR1'!$A$6:$M$500,13,FALSE),0)</f>
        <v>0</v>
      </c>
      <c r="R28" s="56"/>
      <c r="S28" s="56">
        <f>_xlfn.IFNA(VLOOKUP(CONCATENATE($S$5,$B28,$C28),BAL!$A$6:$M$500,13,FALSE),0)</f>
        <v>0</v>
      </c>
      <c r="T28" s="56">
        <f>_xlfn.IFNA(VLOOKUP(CONCATENATE($T$5,$B28,$C28),BAL!$A$6:$M$500,13,FALSE),0)</f>
        <v>0</v>
      </c>
      <c r="U28" s="56">
        <f>_xlfn.IFNA(VLOOKUP(CONCATENATE($U$5,$B28,$C28),'OG1'!$A$6:$M$500,13,FALSE),0)</f>
        <v>0</v>
      </c>
      <c r="V28" s="56"/>
      <c r="W28" s="56">
        <f>_xlfn.IFNA(VLOOKUP(CONCATENATE($W$5,$B28,$C28),'DRY1'!$A$6:$M$500,13,FALSE),0)</f>
        <v>0</v>
      </c>
      <c r="X28" s="56">
        <f>_xlfn.IFNA(VLOOKUP(CONCATENATE($X$5,$B28,$C28),[2]hor1!$A$6:$M$500,13,FALSE),0)</f>
        <v>0</v>
      </c>
      <c r="Y28" s="56"/>
      <c r="Z28" s="56">
        <f>_xlfn.IFNA(VLOOKUP(CONCATENATE($Z$5,$B28,$C28),'SER2'!$A$6:$M$534,13,FALSE),0)</f>
        <v>0</v>
      </c>
      <c r="AA28" s="56">
        <f>_xlfn.IFNA(VLOOKUP(CONCATENATE($AA$5,$B28,$C28),'SER2'!$A$6:$M$534,13,FALSE),0)</f>
        <v>0</v>
      </c>
      <c r="AB28" s="56">
        <f>_xlfn.IFNA(VLOOKUP(CONCATENATE($AB$5,$B28,$C28),'DAR1'!$A$6:$M$200,13,FALSE),0)</f>
        <v>0</v>
      </c>
      <c r="AC28" s="56">
        <f>_xlfn.IFNA(VLOOKUP(CONCATENATE($AC$5,$B28,$C28),'DAR1'!$A$6:$M$200,13,FALSE),0)</f>
        <v>0</v>
      </c>
      <c r="AD28" s="56">
        <f>_xlfn.IFNA(VLOOKUP(CONCATENATE($AD$5,$B28,$C28),BEV!$A$6:$M$500,13,FALSE),0)</f>
        <v>0</v>
      </c>
      <c r="AE28" s="56">
        <f>_xlfn.IFNA(VLOOKUP(CONCATENATE($AE$5,$B28,$C28),'OG2'!$A$6:$M$500,13,FALSE),0)</f>
        <v>0</v>
      </c>
      <c r="AF28" s="56">
        <f>_xlfn.IFNA(VLOOKUP(CONCATENATE($AF$5,$B28,$C28),'OG2'!$A$6:$M$500,13,FALSE),0)</f>
        <v>0</v>
      </c>
      <c r="AG28" s="56">
        <f>_xlfn.IFNA(VLOOKUP(CONCATENATE($AG$5,$B28,$C28),'LOG1'!$A$6:$M$500,13,FALSE),0)</f>
        <v>0</v>
      </c>
      <c r="AH28" s="56">
        <f>_xlfn.IFNA(VLOOKUP(CONCATENATE($AH$5,$B28,$C28),'DRY2'!$A$6:$M$500,13,FALSE),0)</f>
        <v>0</v>
      </c>
      <c r="AI28" s="56">
        <f>_xlfn.IFNA(VLOOKUP(CONCATENATE($AI$5,$B28,$C28),'CAP2'!$A$6:$M$500,13,FALSE),0)</f>
        <v>0</v>
      </c>
      <c r="AJ28" s="56">
        <f>_xlfn.IFNA(VLOOKUP(CONCATENATE($AJ$5,$B28,$C28),'CAP2'!$A$6:$M$10000,13,FALSE),0)</f>
        <v>0</v>
      </c>
      <c r="AK28" s="56">
        <f>_xlfn.IFNA(VLOOKUP(CONCATENATE($AK$5,$B28,$C28),'ESP2'!$A$6:$M$500,13,FALSE),0)</f>
        <v>0</v>
      </c>
      <c r="AL28" s="56">
        <f>_xlfn.IFNA(VLOOKUP(CONCATENATE($AL$5,$B28,$C28),'ESP2'!$A$6:$M$500,13,FALSE),0)</f>
        <v>0</v>
      </c>
      <c r="AM28" s="56">
        <f>_xlfn.IFNA(VLOOKUP(CONCATENATE($AM$5,$B28,$C28),MR!$A$6:$M$468,13,FALSE),0)</f>
        <v>0</v>
      </c>
      <c r="AN28" s="56">
        <f>_xlfn.IFNA(VLOOKUP(CONCATENATE($AN$5,$B28,$C28),MR!$A$6:$M$468,13,FALSE),0)</f>
        <v>0</v>
      </c>
      <c r="AO28" s="56"/>
      <c r="AP28" s="56">
        <f>_xlfn.IFNA(VLOOKUP(CONCATENATE($AP$5,$B28,$C28),'OG3'!$A$6:$M$500,13,FALSE),0)</f>
        <v>0</v>
      </c>
      <c r="AQ28" s="56"/>
      <c r="AR28" s="56">
        <f>_xlfn.IFNA(VLOOKUP(CONCATENATE($AR$5,$B28,$C28),WEST!$A$6:$M$500,13,FALSE),0)</f>
        <v>0</v>
      </c>
      <c r="AS28" s="341">
        <f>_xlfn.IFNA(VLOOKUP(CONCATENATE($AS$5,$B28,$C28),WEST!$A$6:$M$500,13,FALSE),0)</f>
        <v>0</v>
      </c>
      <c r="AT28" s="56">
        <f>_xlfn.IFNA(VLOOKUP(CONCATENATE($AT$5,$B28,$C28),'SER3'!$A$6:$M$500,13,FALSE),0)</f>
        <v>0</v>
      </c>
      <c r="AU28" s="56">
        <f>_xlfn.IFNA(VLOOKUP(CONCATENATE($AU$5,$B28,$C28),'DAR2'!$A$6:$M$500,13,FALSE),0)</f>
        <v>0</v>
      </c>
      <c r="AV28" s="56">
        <f>_xlfn.IFNA(VLOOKUP(CONCATENATE($AV$5,$B28,$C28),'DAR2'!$A$6:$M$500,13,FALSE),0)</f>
        <v>0</v>
      </c>
      <c r="AW28" s="56">
        <f>_xlfn.IFNA(VLOOKUP(CONCATENATE($AW$5,$B28,$C28),'MUR2'!$A$6:$M$500,13,FALSE),0)</f>
        <v>0</v>
      </c>
      <c r="AX28" s="56">
        <f>_xlfn.IFNA(VLOOKUP(CONCATENATE($AX$5,$B28,$C28),RAS!$A$7:$M$501,13,FALSE),0)</f>
        <v>0</v>
      </c>
      <c r="AY28" s="56">
        <f>_xlfn.IFNA(VLOOKUP(CONCATENATE($AY$5,$B28,$C28),'ESP3'!$A$6:$M$500,13,FALSE),0)</f>
        <v>0</v>
      </c>
      <c r="AZ28" s="56"/>
      <c r="BA28" s="56">
        <f>_xlfn.IFNA(VLOOKUP(CONCATENATE($BA$5,$B28,$C28),FEST!$A$6:$M$500,13,FALSE),0)</f>
        <v>0</v>
      </c>
      <c r="BB28" s="56">
        <f>_xlfn.IFNA(VLOOKUP(CONCATENATE($BB$5,$B28,$C28),FEST!$A$6:$M$500,13,FALSE),0)</f>
        <v>0</v>
      </c>
      <c r="BC28" s="550">
        <f>_xlfn.IFNA(VLOOKUP(CONCATENATE($BC$5,$B28,$C28),'HOR2'!$A$6:$M$100,13,FALSE),0)</f>
        <v>0</v>
      </c>
      <c r="BD28" s="550">
        <f>_xlfn.IFNA(VLOOKUP(CONCATENATE($BD$5,$B28,$C28),'HOR2'!$A$6:$M$500,13,FALSE),0)</f>
        <v>0</v>
      </c>
      <c r="BE28" s="550">
        <f>_xlfn.IFNA(VLOOKUP(CONCATENATE($BE$5,$B28,$C28),[6]GIDG!$A$6:$M$500,13,FALSE),0)</f>
        <v>0</v>
      </c>
      <c r="BF28" s="550">
        <f>_xlfn.IFNA(VLOOKUP(CONCATENATE($BF$5,$B28,$C28),[6]GIDG!$A$6:$M$500,13,FALSE),0)</f>
        <v>0</v>
      </c>
      <c r="BG28" s="550">
        <f>_xlfn.IFNA(VLOOKUP(CONCATENATE($BG$5,$B28,$C28),[7]cap3!$A$6:$M$500,13,FALSE),0)</f>
        <v>0</v>
      </c>
      <c r="BH28" s="548">
        <f>_xlfn.IFNA(VLOOKUP(CONCATENATE($BH$5,$B28,$C28),SC!$A$6:$M$500,13,FALSE),0)</f>
        <v>0</v>
      </c>
      <c r="BI28" s="548">
        <f>_xlfn.IFNA(VLOOKUP(CONCATENATE($BI$5,$B28,$C28),SC!$A$6:$M$500,13,FALSE),0)</f>
        <v>0</v>
      </c>
      <c r="BJ28" s="548">
        <f>_xlfn.IFNA(VLOOKUP(CONCATENATE($BJ$5,$B28,$C28),SCSAT!$A$6:$M$528,13,FALSE),0)</f>
        <v>0</v>
      </c>
      <c r="BK28" s="548">
        <f>_xlfn.IFNA(VLOOKUP(CONCATENATE($BK$5,$B28,$C28),SCSAT!$A$6:$M$528,13,FALSE),0)</f>
        <v>0</v>
      </c>
      <c r="BL28" s="548">
        <f>_xlfn.IFNA(VLOOKUP(CONCATENATE($BL$5,$B28,$C28),SCSUN!$A$6:$M$500,13,FALSE),0)</f>
        <v>0</v>
      </c>
      <c r="BM28" s="341">
        <f>_xlfn.IFNA(VLOOKUP(CONCATENATE($BM$5,$B28,$C28),SCSUN!$A$6:$M$500,13,FALSE),0)</f>
        <v>0</v>
      </c>
      <c r="BN28" s="47"/>
    </row>
    <row r="29" spans="1:66" x14ac:dyDescent="0.25">
      <c r="A29" s="835"/>
      <c r="B29" s="51"/>
      <c r="C29" s="57"/>
      <c r="D29" s="52"/>
      <c r="E29" s="52"/>
      <c r="F29" s="58"/>
      <c r="G29" s="64"/>
      <c r="H29" s="54">
        <f t="shared" ref="H29" si="3">COUNTIF(K29:BN29,"&gt;0")</f>
        <v>0</v>
      </c>
      <c r="I29" s="55">
        <f t="shared" ref="I29" si="4">SUM(K29:CD29)</f>
        <v>0</v>
      </c>
      <c r="J29" s="571">
        <f t="shared" ref="J29" si="5">RANK(I29,$I$6:$I$87)</f>
        <v>11</v>
      </c>
      <c r="K29" s="56">
        <f>_xlfn.IFNA(VLOOKUP(CONCATENATE($K$5,$B29,$C29),'ESP1'!$A$6:$M$500,13,FALSE),0)</f>
        <v>0</v>
      </c>
      <c r="L29" s="341">
        <f>_xlfn.IFNA(VLOOKUP(CONCATENATE($L$5,$B29,$C29),'ESP1'!$A$6:$M$500,13,FALSE),0)</f>
        <v>0</v>
      </c>
      <c r="M29" s="341">
        <f>_xlfn.IFNA(VLOOKUP(CONCATENATE($M$5,$B29,$C29),CAPE!$A$6:$M$200,13,FALSE),0)</f>
        <v>0</v>
      </c>
      <c r="N29" s="56">
        <f>_xlfn.IFNA(VLOOKUP(CONCATENATE($N$5,$B29,$C29),CAPE!$A$6:$M$200,13,FALSE),0)</f>
        <v>0</v>
      </c>
      <c r="O29" s="56">
        <f>_xlfn.IFNA(VLOOKUP(CONCATENATE($O$5,$B29,$C29),'SER1'!$A$6:$M$500,13,FALSE),0)</f>
        <v>0</v>
      </c>
      <c r="P29" s="56"/>
      <c r="Q29" s="56">
        <f>_xlfn.IFNA(VLOOKUP(CONCATENATE($Q$5,$B29,$C29),'MUR1'!$A$6:$M$500,13,FALSE),0)</f>
        <v>0</v>
      </c>
      <c r="R29" s="56"/>
      <c r="S29" s="56">
        <f>_xlfn.IFNA(VLOOKUP(CONCATENATE($S$5,$B29,$C29),BAL!$A$6:$M$500,13,FALSE),0)</f>
        <v>0</v>
      </c>
      <c r="T29" s="56">
        <f>_xlfn.IFNA(VLOOKUP(CONCATENATE($T$5,$B29,$C29),BAL!$A$6:$M$500,13,FALSE),0)</f>
        <v>0</v>
      </c>
      <c r="U29" s="56">
        <f>_xlfn.IFNA(VLOOKUP(CONCATENATE($U$5,$B29,$C29),'OG1'!$A$6:$M$500,13,FALSE),0)</f>
        <v>0</v>
      </c>
      <c r="V29" s="56"/>
      <c r="W29" s="56">
        <f>_xlfn.IFNA(VLOOKUP(CONCATENATE($W$5,$B29,$C29),'DRY1'!$A$6:$M$500,13,FALSE),0)</f>
        <v>0</v>
      </c>
      <c r="X29" s="56">
        <f>_xlfn.IFNA(VLOOKUP(CONCATENATE($X$5,$B29,$C29),[2]hor1!$A$6:$M$500,13,FALSE),0)</f>
        <v>0</v>
      </c>
      <c r="Y29" s="56"/>
      <c r="Z29" s="56">
        <f>_xlfn.IFNA(VLOOKUP(CONCATENATE($Z$5,$B29,$C29),'SER2'!$A$6:$M$534,13,FALSE),0)</f>
        <v>0</v>
      </c>
      <c r="AA29" s="56">
        <f>_xlfn.IFNA(VLOOKUP(CONCATENATE($AA$5,$B29,$C29),'SER2'!$A$6:$M$534,13,FALSE),0)</f>
        <v>0</v>
      </c>
      <c r="AB29" s="56">
        <f>_xlfn.IFNA(VLOOKUP(CONCATENATE($AB$5,$B29,$C29),'DAR1'!$A$6:$M$200,13,FALSE),0)</f>
        <v>0</v>
      </c>
      <c r="AC29" s="56">
        <f>_xlfn.IFNA(VLOOKUP(CONCATENATE($AC$5,$B29,$C29),'DAR1'!$A$6:$M$200,13,FALSE),0)</f>
        <v>0</v>
      </c>
      <c r="AD29" s="56">
        <f>_xlfn.IFNA(VLOOKUP(CONCATENATE($AD$5,$B29,$C29),BEV!$A$6:$M$500,13,FALSE),0)</f>
        <v>0</v>
      </c>
      <c r="AE29" s="56">
        <f>_xlfn.IFNA(VLOOKUP(CONCATENATE($AE$5,$B29,$C29),'OG2'!$A$6:$M$500,13,FALSE),0)</f>
        <v>0</v>
      </c>
      <c r="AF29" s="56">
        <f>_xlfn.IFNA(VLOOKUP(CONCATENATE($AF$5,$B29,$C29),'OG2'!$A$6:$M$500,13,FALSE),0)</f>
        <v>0</v>
      </c>
      <c r="AG29" s="56">
        <f>_xlfn.IFNA(VLOOKUP(CONCATENATE($AG$5,$B29,$C29),'LOG1'!$A$6:$M$500,13,FALSE),0)</f>
        <v>0</v>
      </c>
      <c r="AH29" s="56">
        <f>_xlfn.IFNA(VLOOKUP(CONCATENATE($AH$5,$B29,$C29),'DRY2'!$A$6:$M$500,13,FALSE),0)</f>
        <v>0</v>
      </c>
      <c r="AI29" s="56">
        <f>_xlfn.IFNA(VLOOKUP(CONCATENATE($AI$5,$B29,$C29),'CAP2'!$A$6:$M$500,13,FALSE),0)</f>
        <v>0</v>
      </c>
      <c r="AJ29" s="56">
        <f>_xlfn.IFNA(VLOOKUP(CONCATENATE($AJ$5,$B29,$C29),'CAP2'!$A$6:$M$10000,13,FALSE),0)</f>
        <v>0</v>
      </c>
      <c r="AK29" s="341">
        <f>_xlfn.IFNA(VLOOKUP(CONCATENATE($AK$5,$B29,$C29),'ESP2'!$A$6:$M$500,13,FALSE),0)</f>
        <v>0</v>
      </c>
      <c r="AL29" s="401">
        <f>_xlfn.IFNA(VLOOKUP(CONCATENATE($AL$5,$B29,$C29),'ESP2'!$A$6:$M$500,13,FALSE),0)</f>
        <v>0</v>
      </c>
      <c r="AM29" s="56">
        <f>_xlfn.IFNA(VLOOKUP(CONCATENATE($AM$5,$B29,$C29),MR!$A$6:$M$468,13,FALSE),0)</f>
        <v>0</v>
      </c>
      <c r="AN29" s="56">
        <f>_xlfn.IFNA(VLOOKUP(CONCATENATE($AN$5,$B29,$C29),MR!$A$6:$M$468,13,FALSE),0)</f>
        <v>0</v>
      </c>
      <c r="AO29" s="56"/>
      <c r="AP29" s="56">
        <f>_xlfn.IFNA(VLOOKUP(CONCATENATE($AP$5,$B29,$C29),'OG3'!$A$6:$M$500,13,FALSE),0)</f>
        <v>0</v>
      </c>
      <c r="AQ29" s="56"/>
      <c r="AR29" s="56">
        <f>_xlfn.IFNA(VLOOKUP(CONCATENATE($AR$5,$B29,$C29),WEST!$A$6:$M$500,13,FALSE),0)</f>
        <v>0</v>
      </c>
      <c r="AS29" s="341">
        <f>_xlfn.IFNA(VLOOKUP(CONCATENATE($AS$5,$B29,$C29),WEST!$A$6:$M$500,13,FALSE),0)</f>
        <v>0</v>
      </c>
      <c r="AT29" s="56">
        <f>_xlfn.IFNA(VLOOKUP(CONCATENATE($AT$5,$B29,$C29),'SER3'!$A$6:$M$500,13,FALSE),0)</f>
        <v>0</v>
      </c>
      <c r="AU29" s="56">
        <f>_xlfn.IFNA(VLOOKUP(CONCATENATE($AU$5,$B29,$C29),'DAR2'!$A$6:$M$500,13,FALSE),0)</f>
        <v>0</v>
      </c>
      <c r="AV29" s="56">
        <f>_xlfn.IFNA(VLOOKUP(CONCATENATE($AV$5,$B29,$C29),'DAR2'!$A$6:$M$500,13,FALSE),0)</f>
        <v>0</v>
      </c>
      <c r="AW29" s="56">
        <f>_xlfn.IFNA(VLOOKUP(CONCATENATE($AW$5,$B29,$C29),'MUR2'!$A$6:$M$500,13,FALSE),0)</f>
        <v>0</v>
      </c>
      <c r="AX29" s="56">
        <f>_xlfn.IFNA(VLOOKUP(CONCATENATE($AX$5,$B29,$C29),RAS!$A$7:$M$501,13,FALSE),0)</f>
        <v>0</v>
      </c>
      <c r="AY29" s="56">
        <f>_xlfn.IFNA(VLOOKUP(CONCATENATE($AY$5,$B29,$C29),'ESP3'!$A$6:$M$500,13,FALSE),0)</f>
        <v>0</v>
      </c>
      <c r="AZ29" s="56"/>
      <c r="BA29" s="56">
        <f>_xlfn.IFNA(VLOOKUP(CONCATENATE($BA$5,$B29,$C29),FEST!$A$6:$M$500,13,FALSE),0)</f>
        <v>0</v>
      </c>
      <c r="BB29" s="56">
        <f>_xlfn.IFNA(VLOOKUP(CONCATENATE($BB$5,$B29,$C29),FEST!$A$6:$M$500,13,FALSE),0)</f>
        <v>0</v>
      </c>
      <c r="BC29" s="550">
        <f>_xlfn.IFNA(VLOOKUP(CONCATENATE($BC$5,$B29,$C29),[5]HOR2!$A$6:$M$500,13,FALSE),0)</f>
        <v>0</v>
      </c>
      <c r="BD29" s="550">
        <f>_xlfn.IFNA(VLOOKUP(CONCATENATE($BD$5,$B29,$C29),'HOR2'!$A$6:$M$500,13,FALSE),0)</f>
        <v>0</v>
      </c>
      <c r="BE29" s="550">
        <f>_xlfn.IFNA(VLOOKUP(CONCATENATE($BE$5,$B29,$C29),[6]GIDG!$A$6:$M$500,13,FALSE),0)</f>
        <v>0</v>
      </c>
      <c r="BF29" s="550">
        <f>_xlfn.IFNA(VLOOKUP(CONCATENATE($BF$5,$B29,$C29),[6]GIDG!$A$6:$M$500,13,FALSE),0)</f>
        <v>0</v>
      </c>
      <c r="BG29" s="550">
        <f>_xlfn.IFNA(VLOOKUP(CONCATENATE($BG$5,$B29,$C29),[7]cap3!$A$6:$M$500,13,FALSE),0)</f>
        <v>0</v>
      </c>
      <c r="BH29" s="548">
        <f>_xlfn.IFNA(VLOOKUP(CONCATENATE($BH$5,$B29,$C29),SC!$A$6:$M$500,13,FALSE),0)</f>
        <v>0</v>
      </c>
      <c r="BI29" s="548">
        <f>_xlfn.IFNA(VLOOKUP(CONCATENATE($BI$5,$B29,$C29),SC!$A$6:$M$500,13,FALSE),0)</f>
        <v>0</v>
      </c>
      <c r="BJ29" s="548">
        <f>_xlfn.IFNA(VLOOKUP(CONCATENATE($BJ$5,$B29,$C29),SCSAT!$A$6:$M$528,13,FALSE),0)</f>
        <v>0</v>
      </c>
      <c r="BK29" s="548">
        <f>_xlfn.IFNA(VLOOKUP(CONCATENATE($BK$5,$B29,$C29),SCSAT!$A$6:$M$528,13,FALSE),0)</f>
        <v>0</v>
      </c>
      <c r="BL29" s="548">
        <f>_xlfn.IFNA(VLOOKUP(CONCATENATE($BL$5,$B29,$C29),SCSUN!$A$6:$M$500,13,FALSE),0)</f>
        <v>0</v>
      </c>
      <c r="BM29" s="341">
        <f>_xlfn.IFNA(VLOOKUP(CONCATENATE($BM$5,$B29,$C29),SCSUN!$A$6:$M$500,13,FALSE),0)</f>
        <v>0</v>
      </c>
      <c r="BN29" s="47"/>
    </row>
    <row r="30" spans="1:66" x14ac:dyDescent="0.25">
      <c r="A30" s="835"/>
      <c r="B30" s="51"/>
      <c r="C30" s="57"/>
      <c r="D30" s="57"/>
      <c r="E30" s="57"/>
      <c r="F30" s="58"/>
      <c r="G30" s="64"/>
      <c r="H30" s="54">
        <f t="shared" ref="H30:H36" si="6">COUNTIF(K30:CD30,"&gt;0")</f>
        <v>0</v>
      </c>
      <c r="I30" s="55">
        <f t="shared" ref="I30:I34" si="7">SUM(K30:CD30)</f>
        <v>0</v>
      </c>
      <c r="J30" s="64"/>
      <c r="K30" s="548">
        <f>_xlfn.IFNA(VLOOKUP(CONCATENATE($K$5,$B30,$C30),'ESP1'!$A$6:$M$500,13,FALSE),0)</f>
        <v>0</v>
      </c>
      <c r="L30" s="341">
        <f>_xlfn.IFNA(VLOOKUP(CONCATENATE($L$5,$B30,$C30),'ESP1'!$A$6:$M$500,13,FALSE),0)</f>
        <v>0</v>
      </c>
      <c r="M30" s="341">
        <f>_xlfn.IFNA(VLOOKUP(CONCATENATE($M$5,$B30,$C30),CAPE!$A$6:$M$200,13,FALSE),0)</f>
        <v>0</v>
      </c>
      <c r="N30" s="606">
        <f>_xlfn.IFNA(VLOOKUP(CONCATENATE($N$5,$B30,$C30),CAPE!$A$6:$M$500,13,FALSE),0)</f>
        <v>0</v>
      </c>
      <c r="O30" s="341">
        <f>_xlfn.IFNA(VLOOKUP(CONCATENATE($O$5,$B30,$C30),'SER1'!$A$6:$M$500,13,FALSE),0)</f>
        <v>0</v>
      </c>
      <c r="P30" s="341"/>
      <c r="Q30" s="341">
        <f>_xlfn.IFNA(VLOOKUP(CONCATENATE($Q$5,$B30,$C30),'MUR1'!$A$6:$M$500,13,FALSE),0)</f>
        <v>0</v>
      </c>
      <c r="R30" s="341"/>
      <c r="S30" s="56">
        <f>_xlfn.IFNA(VLOOKUP(CONCATENATE($S$5,$B30,$C30),BAL!$A$6:$M$500,13,FALSE),0)</f>
        <v>0</v>
      </c>
      <c r="T30" s="56">
        <f>_xlfn.IFNA(VLOOKUP(CONCATENATE($T$5,$B30,$C30),BAL!$A$6:$M$500,13,FALSE),0)</f>
        <v>0</v>
      </c>
      <c r="U30" s="341">
        <f>_xlfn.IFNA(VLOOKUP(CONCATENATE($U$5,$B30,$C30),'OG1'!$A$6:$M$500,13,FALSE),0)</f>
        <v>0</v>
      </c>
      <c r="V30" s="401"/>
      <c r="W30" s="401">
        <f>_xlfn.IFNA(VLOOKUP(CONCATENATE($W$5,$B30,$C30),'DRY1'!$A$6:$M$500,13,FALSE),0)</f>
        <v>0</v>
      </c>
      <c r="X30" s="401">
        <f>_xlfn.IFNA(VLOOKUP(CONCATENATE($X$5,$B30,$C30),[2]hor1!$A$6:$M$500,13,FALSE),0)</f>
        <v>0</v>
      </c>
      <c r="Y30" s="401"/>
      <c r="Z30" s="341">
        <f>_xlfn.IFNA(VLOOKUP(CONCATENATE($Z$5,$B30,$C30),'SER2'!$A$6:$M$534,13,FALSE),0)</f>
        <v>0</v>
      </c>
      <c r="AA30" s="401"/>
      <c r="AB30" s="56">
        <f>_xlfn.IFNA(VLOOKUP(CONCATENATE($AB$5,$B30,$C30),'DAR1'!$A$6:$M$200,13,FALSE),0)</f>
        <v>0</v>
      </c>
      <c r="AC30" s="56">
        <f>_xlfn.IFNA(VLOOKUP(CONCATENATE($AC$5,$B30,$C30),'DAR1'!$A$6:$M$200,13,FALSE),0)</f>
        <v>0</v>
      </c>
      <c r="AD30" s="401">
        <f>_xlfn.IFNA(VLOOKUP(CONCATENATE($AD$5,$B30,$C30),BEV!$A$6:$M$500,13,FALSE),0)</f>
        <v>0</v>
      </c>
      <c r="AE30" s="341">
        <f>_xlfn.IFNA(VLOOKUP(CONCATENATE($AE$5,$B30,$C30),'OG2'!$A$6:$M$500,13,FALSE),0)</f>
        <v>0</v>
      </c>
      <c r="AF30" s="56">
        <f>_xlfn.IFNA(VLOOKUP(CONCATENATE($AF$5,$B30,$C30),'OG2'!$A$6:$M$500,13,FALSE),0)</f>
        <v>0</v>
      </c>
      <c r="AG30" s="341">
        <f>_xlfn.IFNA(VLOOKUP(CONCATENATE($AG$5,$B30,$C30),'LOG1'!$A$6:$M$500,13,FALSE),0)</f>
        <v>0</v>
      </c>
      <c r="AH30" s="401">
        <f>_xlfn.IFNA(VLOOKUP(CONCATENATE($AH$5,$B30,$C30),'DRY2'!$A$6:$M$500,13,FALSE),0)</f>
        <v>0</v>
      </c>
      <c r="AI30" s="341">
        <f>_xlfn.IFNA(VLOOKUP(CONCATENATE($AI$5,$B30,$C30),'CAP2'!$A$6:$M$500,13,FALSE),0)</f>
        <v>0</v>
      </c>
      <c r="AJ30" s="56">
        <f>_xlfn.IFNA(VLOOKUP(CONCATENATE($AJ$5,$B30,$C30),'CAP2'!$A$6:$M$10000,13,FALSE),0)</f>
        <v>0</v>
      </c>
      <c r="AK30" s="401">
        <f>_xlfn.IFNA(VLOOKUP(CONCATENATE($AK$5,$B30,$C30),'ESP2'!$A$6:$M$500,13,FALSE),0)</f>
        <v>0</v>
      </c>
      <c r="AL30" s="401"/>
      <c r="AM30" s="56">
        <f>_xlfn.IFNA(VLOOKUP(CONCATENATE($AM$5,$B30,$C30),MR!$A$6:$M$468,13,FALSE),0)</f>
        <v>0</v>
      </c>
      <c r="AN30" s="341">
        <f>_xlfn.IFNA(VLOOKUP(CONCATENATE($AN$5,$B30,$C30),MR!$A$6:$M$468,13,FALSE),0)</f>
        <v>0</v>
      </c>
      <c r="AO30" s="341"/>
      <c r="AP30" s="341">
        <f>_xlfn.IFNA(VLOOKUP(CONCATENATE($AP$5,$B30,$C30),'OG3'!$A$6:$M$500,13,FALSE),0)</f>
        <v>0</v>
      </c>
      <c r="AQ30" s="401"/>
      <c r="AR30" s="56">
        <f>_xlfn.IFNA(VLOOKUP(CONCATENATE($AR$5,$B30,$C30),WEST!$A$6:$M$500,13,FALSE),0)</f>
        <v>0</v>
      </c>
      <c r="AS30" s="341">
        <f>_xlfn.IFNA(VLOOKUP(CONCATENATE($AR$5,$B30,$C30),WEST!$A$6:$M$500,13,FALSE),0)</f>
        <v>0</v>
      </c>
      <c r="AT30" s="341">
        <f>_xlfn.IFNA(VLOOKUP(CONCATENATE($AT$5,$B30,$C30),'SER3'!$A$6:$M$500,13,FALSE),0)</f>
        <v>0</v>
      </c>
      <c r="AU30" s="56">
        <f>_xlfn.IFNA(VLOOKUP(CONCATENATE($AU$5,$B30,$C30),'DAR2'!$A$6:$M$500,13,FALSE),0)</f>
        <v>0</v>
      </c>
      <c r="AV30" s="401"/>
      <c r="AW30" s="401">
        <f>_xlfn.IFNA(VLOOKUP(CONCATENATE($AW$5,$B30,$C30),'MUR2'!$A$6:$M$500,13,FALSE),0)</f>
        <v>0</v>
      </c>
      <c r="AX30" s="401">
        <f>_xlfn.IFNA(VLOOKUP(CONCATENATE($AX$5,$B30,$C30),RAS!$A$7:$M$501,13,FALSE),0)</f>
        <v>0</v>
      </c>
      <c r="AY30" s="341">
        <f>_xlfn.IFNA(VLOOKUP(CONCATENATE($AY$5,$B30,$C30),'ESP3'!$A$6:$M$500,13,FALSE),0)</f>
        <v>0</v>
      </c>
      <c r="AZ30" s="401"/>
      <c r="BA30" s="401">
        <f>_xlfn.IFNA(VLOOKUP(CONCATENATE($BA$5,$B30,$C30),FEST!$A$6:$M$500,13,FALSE),0)</f>
        <v>0</v>
      </c>
      <c r="BB30" s="56">
        <f>_xlfn.IFNA(VLOOKUP(CONCATENATE($BB$5,$B30,$C30),FEST!$A$6:$M$500,13,FALSE),0)</f>
        <v>0</v>
      </c>
      <c r="BC30" s="550">
        <f>_xlfn.IFNA(VLOOKUP(CONCATENATE($BC$5,$B30,$C30),[5]HOR2!$A$6:$M$500,13,FALSE),0)</f>
        <v>0</v>
      </c>
      <c r="BD30" s="550">
        <f>_xlfn.IFNA(VLOOKUP(CONCATENATE($BD$5,$B30,$C30),'HOR2'!$A$6:$M$500,13,FALSE),0)</f>
        <v>0</v>
      </c>
      <c r="BE30" s="550">
        <f>_xlfn.IFNA(VLOOKUP(CONCATENATE($BE$5,$B30,$C30),[6]GIDG!$A$6:$M$500,13,FALSE),0)</f>
        <v>0</v>
      </c>
      <c r="BF30" s="550">
        <f>_xlfn.IFNA(VLOOKUP(CONCATENATE($BF$5,$B30,$C30),[6]GIDG!$A$6:$M$500,13,FALSE),0)</f>
        <v>0</v>
      </c>
      <c r="BG30" s="550">
        <f>_xlfn.IFNA(VLOOKUP(CONCATENATE($BG$5,$B30,$C30),[7]cap3!$A$6:$M$500,13,FALSE),0)</f>
        <v>0</v>
      </c>
      <c r="BH30" s="548">
        <f>_xlfn.IFNA(VLOOKUP(CONCATENATE($BH$5,$B30,$C30),SC!$A$6:$M$500,13,FALSE),0)</f>
        <v>0</v>
      </c>
      <c r="BI30" s="548">
        <f>_xlfn.IFNA(VLOOKUP(CONCATENATE($BI$5,$B30,$C30),SC!$A$6:$M$500,13,FALSE),0)</f>
        <v>0</v>
      </c>
      <c r="BJ30" s="548">
        <f>_xlfn.IFNA(VLOOKUP(CONCATENATE($BJ$5,$B30,$C30),SCSAT!$A$6:$M$528,13,FALSE),0)</f>
        <v>0</v>
      </c>
      <c r="BK30" s="548"/>
      <c r="BL30" s="548">
        <f>_xlfn.IFNA(VLOOKUP(CONCATENATE($BL$5,$B30,$C30),SCSUN!$A$6:$M$500,13,FALSE),0)</f>
        <v>0</v>
      </c>
      <c r="BM30" s="341">
        <f>_xlfn.IFNA(VLOOKUP(CONCATENATE($BM$5,$B30,$C30),SCSUN!$A$6:$M$500,13,FALSE),0)</f>
        <v>0</v>
      </c>
      <c r="BN30" s="47"/>
    </row>
    <row r="31" spans="1:66" s="3" customFormat="1" x14ac:dyDescent="0.25">
      <c r="A31" s="835"/>
      <c r="B31" s="286"/>
      <c r="C31" s="57"/>
      <c r="D31" s="57"/>
      <c r="E31" s="57"/>
      <c r="F31" s="58"/>
      <c r="G31" s="64"/>
      <c r="H31" s="54">
        <f t="shared" si="6"/>
        <v>0</v>
      </c>
      <c r="I31" s="55">
        <f t="shared" si="7"/>
        <v>0</v>
      </c>
      <c r="J31" s="64"/>
      <c r="K31" s="63">
        <f>_xlfn.IFNA(VLOOKUP(CONCATENATE($K$5,$B31,$C31),'ESP1'!$A$6:$M$500,13,FALSE),0)</f>
        <v>0</v>
      </c>
      <c r="L31" s="341">
        <f>_xlfn.IFNA(VLOOKUP(CONCATENATE($L$5,$B31,$C31),'ESP1'!$A$6:$M$500,13,FALSE),0)</f>
        <v>0</v>
      </c>
      <c r="M31" s="341">
        <f>_xlfn.IFNA(VLOOKUP(CONCATENATE($M$5,$B31,$C31),CAPE!$A$6:$M$200,13,FALSE),0)</f>
        <v>0</v>
      </c>
      <c r="N31" s="63"/>
      <c r="O31" s="56">
        <f>_xlfn.IFNA(VLOOKUP(CONCATENATE($O$5,$B31,$C31),'MUR1'!$A$6:$M$133,13,FALSE),0)</f>
        <v>0</v>
      </c>
      <c r="P31" s="56"/>
      <c r="Q31" s="56">
        <f>_xlfn.IFNA(VLOOKUP(CONCATENATE($Q$5,$B31,$C31),'SER1'!$A$6:$M$133,13,FALSE),0)</f>
        <v>0</v>
      </c>
      <c r="R31" s="56"/>
      <c r="S31" s="401">
        <f>_xlfn.IFNA(VLOOKUP(CONCATENATE($S$5,$B31,$C31),BAL!$A$6:$M$500,13,FALSE),0)</f>
        <v>0</v>
      </c>
      <c r="T31" s="56">
        <f>_xlfn.IFNA(VLOOKUP(CONCATENATE($T$5,$B31,$C31),BAL!$A$6:$M$500,13,FALSE),0)</f>
        <v>0</v>
      </c>
      <c r="U31" s="56">
        <f>_xlfn.IFNA(VLOOKUP(CONCATENATE($U$5,$B31,$C31),'SER2'!$A$6:$M$167,13,FALSE),0)</f>
        <v>0</v>
      </c>
      <c r="V31" s="56"/>
      <c r="W31" s="56">
        <f>_xlfn.IFNA(VLOOKUP(CONCATENATE($W$5,$B31,$C31),'BUS2'!$A$6:$M$135,13,FALSE),0)</f>
        <v>0</v>
      </c>
      <c r="X31" s="56">
        <f>_xlfn.IFNA(VLOOKUP(CONCATENATE($X$5,$B31,$C31),'ESP2'!$A$6:$M$192,13,FALSE),0)</f>
        <v>0</v>
      </c>
      <c r="Y31" s="56"/>
      <c r="Z31" s="56">
        <f>_xlfn.IFNA(VLOOKUP(CONCATENATE($Z$5,$B31,$C31),CAPE!$A$6:$M$133,13,FALSE),0)</f>
        <v>0</v>
      </c>
      <c r="AA31" s="56"/>
      <c r="AB31" s="341">
        <f>_xlfn.IFNA(VLOOKUP(CONCATENATE($AB$5,$B31,$C31),'OG1'!$A$6:$M$133,13,FALSE),0)</f>
        <v>0</v>
      </c>
      <c r="AC31" s="401">
        <f>_xlfn.IFNA(VLOOKUP(CONCATENATE($AC$5,$B31,$C31),'DAR1'!$A$6:$M$200,13,FALSE),0)</f>
        <v>0</v>
      </c>
      <c r="AD31" s="56">
        <f>_xlfn.IFNA(VLOOKUP(CONCATENATE($AD$5,$B31,$C31),'DRY1'!$A$8:$M$500,13,FALSE),0)</f>
        <v>0</v>
      </c>
      <c r="AE31" s="56">
        <f>_xlfn.IFNA(VLOOKUP(CONCATENATE($AE$5,$B31,$C31),'BAL3'!$A$6:$M$135,13,FALSE),0)</f>
        <v>0</v>
      </c>
      <c r="AF31" s="56">
        <f>_xlfn.IFNA(VLOOKUP(CONCATENATE($AF$5,$B31,$C31),'OG2'!$A$6:$M$500,13,FALSE),0)</f>
        <v>0</v>
      </c>
      <c r="AG31" s="341">
        <f>_xlfn.IFNA(VLOOKUP(CONCATENATE($AG$5,$B31,$C31),'OG2'!$A$6:$M$132,13,FALSE),0)</f>
        <v>0</v>
      </c>
      <c r="AH31" s="56">
        <f>_xlfn.IFNA(VLOOKUP(CONCATENATE($AH$5,$B31,$C31),'SER3'!$A$6:$M$133,13,FALSE),0)</f>
        <v>0</v>
      </c>
      <c r="AI31" s="56">
        <f>_xlfn.IFNA(VLOOKUP(CONCATENATE($AI$5,$B31,$C31),'LOG1'!$A$6:$M$133,13,FALSE),0)</f>
        <v>0</v>
      </c>
      <c r="AJ31" s="56">
        <f>_xlfn.IFNA(VLOOKUP(CONCATENATE($AJ$5,$B31,$C31),'CAP2'!$A$6:$M$10000,13,FALSE),0)</f>
        <v>0</v>
      </c>
      <c r="AK31" s="56">
        <f>_xlfn.IFNA(VLOOKUP(CONCATENATE($AK$5,$B31,$C31),'DRY2'!$A$6:$M$300,13,FALSE),0)</f>
        <v>0</v>
      </c>
      <c r="AL31" s="56"/>
      <c r="AM31" s="56">
        <f>_xlfn.IFNA(VLOOKUP(CONCATENATE($AM$5,$B31,$C31),MR!$A$6:$M$468,13,FALSE),0)</f>
        <v>0</v>
      </c>
      <c r="AN31" s="56">
        <f>_xlfn.IFNA(VLOOKUP(CONCATENATE($AN$5,$B31,$C31),'ESP3'!$A$6:$M$500,13,FALSE),0)</f>
        <v>0</v>
      </c>
      <c r="AO31" s="56"/>
      <c r="AP31" s="56">
        <v>0</v>
      </c>
      <c r="AQ31" s="56"/>
      <c r="AR31" s="401">
        <f>_xlfn.IFNA(VLOOKUP(CONCATENATE($AR$5,$B31,$C31),WEST!$A$6:$M$500,13,FALSE),0)</f>
        <v>0</v>
      </c>
      <c r="AS31" s="56"/>
      <c r="AT31" s="56">
        <f>_xlfn.IFNA(VLOOKUP(CONCATENATE($AT$5,$B31,$C31),SCSUN!$A$6:$M$53,13,FALSE),0)</f>
        <v>0</v>
      </c>
      <c r="AU31" s="56">
        <f>_xlfn.IFNA(VLOOKUP(CONCATENATE($AU$5,$B31,$C31),'DAR2'!$A$6:$M$500,13,FALSE),0)</f>
        <v>0</v>
      </c>
      <c r="AV31" s="56"/>
      <c r="AW31" s="56">
        <f>_xlfn.IFNA(VLOOKUP(CONCATENATE($AW$5,$B31,$C31),FEST!$A$6:$M$300,13,FALSE),0)</f>
        <v>0</v>
      </c>
      <c r="AX31" s="56">
        <f>_xlfn.IFNA(VLOOKUP(CONCATENATE($AX$5,$B31,$C31),FEST!$A$6:$M$300,13,FALSE),0)</f>
        <v>0</v>
      </c>
      <c r="AY31" s="56">
        <f>_xlfn.IFNA(VLOOKUP(CONCATENATE($AY$5,$B31,$C31),'DAR2'!$A$6:$M$60,13,FALSE),0)</f>
        <v>0</v>
      </c>
      <c r="AZ31" s="56"/>
      <c r="BA31" s="56">
        <f>_xlfn.IFNA(VLOOKUP(CONCATENATE($BA$5,$B31,$C31),'CAP2'!$A$6:$M$135,13,FALSE),0)</f>
        <v>0</v>
      </c>
      <c r="BB31" s="56">
        <f>_xlfn.IFNA(VLOOKUP(CONCATENATE($BB$5,$B31,$C31),FEST!$A$6:$M$500,13,FALSE),0)</f>
        <v>0</v>
      </c>
      <c r="BC31" s="551"/>
      <c r="BD31" s="550">
        <f>_xlfn.IFNA(VLOOKUP(CONCATENATE($BD$5,$B31,$C31),'HOR2'!$A$6:$M$500,13,FALSE),0)</f>
        <v>0</v>
      </c>
      <c r="BE31" s="550"/>
      <c r="BF31" s="550">
        <f>_xlfn.IFNA(VLOOKUP(CONCATENATE($BF$5,$B31,$C31),[6]GIDG!$A$6:$M$500,13,FALSE),0)</f>
        <v>0</v>
      </c>
      <c r="BG31" s="550"/>
      <c r="BH31" s="548">
        <f>_xlfn.IFNA(VLOOKUP(CONCATENATE($BH$5,$B31,$C31),SC!$A$6:$M$500,13,FALSE),0)</f>
        <v>0</v>
      </c>
      <c r="BI31" s="548">
        <f>_xlfn.IFNA(VLOOKUP(CONCATENATE($BI$5,$B31,$C31),SC!$A$6:$M$500,13,FALSE),0)</f>
        <v>0</v>
      </c>
      <c r="BJ31" s="548">
        <f>_xlfn.IFNA(VLOOKUP(CONCATENATE($BJ$5,$B31,$C31),SCSAT!$A$6:$M$528,13,FALSE),0)</f>
        <v>0</v>
      </c>
      <c r="BK31" s="548"/>
      <c r="BL31" s="548">
        <f>_xlfn.IFNA(VLOOKUP(CONCATENATE($BL$5,$B31,$C31),SCSUN!$A$6:$M$500,13,FALSE),0)</f>
        <v>0</v>
      </c>
      <c r="BM31" s="341">
        <f>_xlfn.IFNA(VLOOKUP(CONCATENATE($BM$5,$B31,$C31),SCSUN!$A$6:$M$500,13,FALSE),0)</f>
        <v>0</v>
      </c>
      <c r="BN31" s="43"/>
    </row>
    <row r="32" spans="1:66" x14ac:dyDescent="0.25">
      <c r="A32" s="835"/>
      <c r="B32" s="51"/>
      <c r="C32" s="57"/>
      <c r="D32" s="57"/>
      <c r="E32" s="57"/>
      <c r="F32" s="58"/>
      <c r="G32" s="64"/>
      <c r="H32" s="54">
        <f t="shared" si="6"/>
        <v>0</v>
      </c>
      <c r="I32" s="55">
        <f t="shared" si="7"/>
        <v>0</v>
      </c>
      <c r="J32" s="64"/>
      <c r="K32" s="63">
        <f>_xlfn.IFNA(VLOOKUP(CONCATENATE($K$5,$B32,$C32),'ESP1'!$A$6:$M$500,13,FALSE),0)</f>
        <v>0</v>
      </c>
      <c r="L32" s="63"/>
      <c r="M32" s="341">
        <f>_xlfn.IFNA(VLOOKUP(CONCATENATE($M$5,$B32,$C32),CAPE!$A$6:$M$200,13,FALSE),0)</f>
        <v>0</v>
      </c>
      <c r="N32" s="63"/>
      <c r="O32" s="56">
        <f>_xlfn.IFNA(VLOOKUP(CONCATENATE($O$5,$B32,$C32),'MUR1'!$A$6:$M$133,13,FALSE),0)</f>
        <v>0</v>
      </c>
      <c r="P32" s="56"/>
      <c r="Q32" s="56">
        <f>_xlfn.IFNA(VLOOKUP(CONCATENATE($Q$5,$B32,$C32),'SER1'!$A$6:$M$133,13,FALSE),0)</f>
        <v>0</v>
      </c>
      <c r="R32" s="56"/>
      <c r="S32" s="56">
        <f>_xlfn.IFNA(VLOOKUP(CONCATENATE($S$5,$B32,$C32),'DAR1'!$A$6:$M$500,13,FALSE),0)</f>
        <v>0</v>
      </c>
      <c r="T32" s="56">
        <f>_xlfn.IFNA(VLOOKUP(CONCATENATE($T$5,$B32,$C32),BAL!$A$6:$M$500,13,FALSE),0)</f>
        <v>0</v>
      </c>
      <c r="U32" s="56">
        <f>_xlfn.IFNA(VLOOKUP(CONCATENATE($U$5,$B32,$C32),'SER2'!$A$6:$M$167,13,FALSE),0)</f>
        <v>0</v>
      </c>
      <c r="V32" s="56"/>
      <c r="W32" s="56">
        <f>_xlfn.IFNA(VLOOKUP(CONCATENATE($W$5,$B32,$C32),'BUS2'!$A$6:$M$135,13,FALSE),0)</f>
        <v>0</v>
      </c>
      <c r="X32" s="56">
        <f>_xlfn.IFNA(VLOOKUP(CONCATENATE($X$5,$B32,$C32),'ESP2'!$A$6:$M$192,13,FALSE),0)</f>
        <v>0</v>
      </c>
      <c r="Y32" s="56"/>
      <c r="Z32" s="56">
        <f>_xlfn.IFNA(VLOOKUP(CONCATENATE($Z$5,$B32,$C32),CAPE!$A$6:$M$133,13,FALSE),0)</f>
        <v>0</v>
      </c>
      <c r="AA32" s="56"/>
      <c r="AB32" s="56">
        <f>_xlfn.IFNA(VLOOKUP(CONCATENATE($AB$5,$B32,$C32),'OG1'!$A$6:$M$133,13,FALSE),0)</f>
        <v>0</v>
      </c>
      <c r="AC32" s="56"/>
      <c r="AD32" s="56">
        <f>_xlfn.IFNA(VLOOKUP(CONCATENATE($AD$5,$B32,$C32),'DRY1'!$A$8:$M$500,13,FALSE),0)</f>
        <v>0</v>
      </c>
      <c r="AE32" s="56">
        <f>_xlfn.IFNA(VLOOKUP(CONCATENATE($AE$5,$B32,$C32),'BAL3'!$A$6:$M$135,13,FALSE),0)</f>
        <v>0</v>
      </c>
      <c r="AF32" s="56">
        <f>_xlfn.IFNA(VLOOKUP(CONCATENATE($AF$5,$B32,$C32),'OG2'!$A$6:$M$500,13,FALSE),0)</f>
        <v>0</v>
      </c>
      <c r="AG32" s="341">
        <f>_xlfn.IFNA(VLOOKUP(CONCATENATE($AG$5,$B32,$C32),'OG2'!$A$6:$M$132,13,FALSE),0)</f>
        <v>0</v>
      </c>
      <c r="AH32" s="56">
        <f>_xlfn.IFNA(VLOOKUP(CONCATENATE($AH$5,$B32,$C32),'SER3'!$A$6:$M$133,13,FALSE),0)</f>
        <v>0</v>
      </c>
      <c r="AI32" s="56">
        <f>_xlfn.IFNA(VLOOKUP(CONCATENATE($AI$5,$B32,$C32),'LOG1'!$A$6:$M$133,13,FALSE),0)</f>
        <v>0</v>
      </c>
      <c r="AJ32" s="56">
        <f>_xlfn.IFNA(VLOOKUP(CONCATENATE($AJ$5,$B32,$C32),'CAP2'!$A$6:$M$10000,13,FALSE),0)</f>
        <v>0</v>
      </c>
      <c r="AK32" s="56">
        <f>_xlfn.IFNA(VLOOKUP(CONCATENATE($AK$5,$B32,$C32),'DRY2'!$A$6:$M$300,13,FALSE),0)</f>
        <v>0</v>
      </c>
      <c r="AL32" s="56"/>
      <c r="AM32" s="56">
        <f>_xlfn.IFNA(VLOOKUP(CONCATENATE($AM$5,$B32,$C32),MR!$A$6:$M$468,13,FALSE),0)</f>
        <v>0</v>
      </c>
      <c r="AN32" s="56">
        <f>_xlfn.IFNA(VLOOKUP(CONCATENATE($AN$5,$B32,$C32),'ESP3'!$A$6:$M$500,13,FALSE),0)</f>
        <v>0</v>
      </c>
      <c r="AO32" s="56"/>
      <c r="AP32" s="56">
        <v>0</v>
      </c>
      <c r="AQ32" s="56"/>
      <c r="AR32" s="56">
        <f>_xlfn.IFNA(VLOOKUP(CONCATENATE($AR$5,$B32,$C32),SCSAT!$A$6:$M$53,13,FALSE),0)</f>
        <v>0</v>
      </c>
      <c r="AS32" s="56"/>
      <c r="AT32" s="56">
        <f>_xlfn.IFNA(VLOOKUP(CONCATENATE($AT$5,$B32,$C32),SCSUN!$A$6:$M$53,13,FALSE),0)</f>
        <v>0</v>
      </c>
      <c r="AU32" s="56">
        <f>_xlfn.IFNA(VLOOKUP(CONCATENATE($AU$5,$B32,$C32),'DAR2'!$A$6:$M$500,13,FALSE),0)</f>
        <v>0</v>
      </c>
      <c r="AV32" s="56"/>
      <c r="AW32" s="56">
        <f>_xlfn.IFNA(VLOOKUP(CONCATENATE($AW$5,$B32,$C32),FEST!$A$6:$M$300,13,FALSE),0)</f>
        <v>0</v>
      </c>
      <c r="AX32" s="56">
        <f>_xlfn.IFNA(VLOOKUP(CONCATENATE($AX$5,$B32,$C32),FEST!$A$6:$M$300,13,FALSE),0)</f>
        <v>0</v>
      </c>
      <c r="AY32" s="56">
        <f>_xlfn.IFNA(VLOOKUP(CONCATENATE($AY$5,$B32,$C32),'DAR2'!$A$6:$M$60,13,FALSE),0)</f>
        <v>0</v>
      </c>
      <c r="AZ32" s="56"/>
      <c r="BA32" s="56">
        <f>_xlfn.IFNA(VLOOKUP(CONCATENATE($BA$5,$B32,$C32),'CAP2'!$A$6:$M$135,13,FALSE),0)</f>
        <v>0</v>
      </c>
      <c r="BB32" s="56">
        <f>_xlfn.IFNA(VLOOKUP(CONCATENATE($BB$5,$B32,$C32),FEST!$A$6:$M$500,13,FALSE),0)</f>
        <v>0</v>
      </c>
      <c r="BC32" s="551"/>
      <c r="BD32" s="550">
        <f>_xlfn.IFNA(VLOOKUP(CONCATENATE($BD$5,$B32,$C32),'HOR2'!$A$6:$M$500,13,FALSE),0)</f>
        <v>0</v>
      </c>
      <c r="BE32" s="369"/>
      <c r="BF32" s="550">
        <f>_xlfn.IFNA(VLOOKUP(CONCATENATE($BF$5,$B32,$C32),[6]GIDG!$A$6:$M$500,13,FALSE),0)</f>
        <v>0</v>
      </c>
      <c r="BG32" s="369"/>
      <c r="BH32" s="548">
        <f>_xlfn.IFNA(VLOOKUP(CONCATENATE($BH$5,$B32,$C32),SC!$A$6:$M$500,13,FALSE),0)</f>
        <v>0</v>
      </c>
      <c r="BI32" s="548">
        <f>_xlfn.IFNA(VLOOKUP(CONCATENATE($BI$5,$B32,$C32),SC!$A$6:$M$500,13,FALSE),0)</f>
        <v>0</v>
      </c>
      <c r="BJ32" s="548">
        <f>_xlfn.IFNA(VLOOKUP(CONCATENATE($BJ$5,$B32,$C32),SCSAT!$A$6:$M$528,13,FALSE),0)</f>
        <v>0</v>
      </c>
      <c r="BK32" s="548"/>
      <c r="BL32" s="548">
        <f>_xlfn.IFNA(VLOOKUP(CONCATENATE($BL$5,$B32,$C32),SCSUN!$A$6:$M$500,13,FALSE),0)</f>
        <v>0</v>
      </c>
      <c r="BM32" s="341">
        <f>_xlfn.IFNA(VLOOKUP(CONCATENATE($BM$5,$B32,$C32),SCSUN!$A$6:$M$500,13,FALSE),0)</f>
        <v>0</v>
      </c>
      <c r="BN32" s="47"/>
    </row>
    <row r="33" spans="1:66" x14ac:dyDescent="0.25">
      <c r="A33" s="835"/>
      <c r="B33" s="51"/>
      <c r="C33" s="57"/>
      <c r="D33" s="57"/>
      <c r="E33" s="57"/>
      <c r="F33" s="58"/>
      <c r="G33" s="64"/>
      <c r="H33" s="54">
        <f t="shared" si="6"/>
        <v>0</v>
      </c>
      <c r="I33" s="55">
        <f t="shared" si="7"/>
        <v>0</v>
      </c>
      <c r="J33" s="64"/>
      <c r="K33" s="63">
        <f>_xlfn.IFNA(VLOOKUP(CONCATENATE($K$5,$B33,$C33),'ESP1'!$A$6:$M$500,13,FALSE),0)</f>
        <v>0</v>
      </c>
      <c r="L33" s="63"/>
      <c r="M33" s="341">
        <f>_xlfn.IFNA(VLOOKUP(CONCATENATE($M$5,$B33,$C33),CAPE!$A$6:$M$200,13,FALSE),0)</f>
        <v>0</v>
      </c>
      <c r="N33" s="63"/>
      <c r="O33" s="56">
        <f>_xlfn.IFNA(VLOOKUP(CONCATENATE($O$5,$B33,$C33),'MUR1'!$A$6:$M$133,13,FALSE),0)</f>
        <v>0</v>
      </c>
      <c r="P33" s="56"/>
      <c r="Q33" s="56">
        <f>_xlfn.IFNA(VLOOKUP(CONCATENATE($Q$5,$B33,$C33),'SER1'!$A$6:$M$133,13,FALSE),0)</f>
        <v>0</v>
      </c>
      <c r="R33" s="56"/>
      <c r="S33" s="56">
        <f>_xlfn.IFNA(VLOOKUP(CONCATENATE($S$5,$B33,$C33),'DAR1'!$A$6:$M$500,13,FALSE),0)</f>
        <v>0</v>
      </c>
      <c r="T33" s="56"/>
      <c r="U33" s="56">
        <f>_xlfn.IFNA(VLOOKUP(CONCATENATE($U$5,$B33,$C33),'SER2'!$A$6:$M$167,13,FALSE),0)</f>
        <v>0</v>
      </c>
      <c r="V33" s="56"/>
      <c r="W33" s="56">
        <f>_xlfn.IFNA(VLOOKUP(CONCATENATE($W$5,$B33,$C33),'BUS2'!$A$6:$M$135,13,FALSE),0)</f>
        <v>0</v>
      </c>
      <c r="X33" s="56">
        <f>_xlfn.IFNA(VLOOKUP(CONCATENATE($X$5,$B33,$C33),'ESP2'!$A$6:$M$192,13,FALSE),0)</f>
        <v>0</v>
      </c>
      <c r="Y33" s="56"/>
      <c r="Z33" s="56">
        <f>_xlfn.IFNA(VLOOKUP(CONCATENATE($Z$5,$B33,$C33),CAPE!$A$6:$M$133,13,FALSE),0)</f>
        <v>0</v>
      </c>
      <c r="AA33" s="56"/>
      <c r="AB33" s="56">
        <f>_xlfn.IFNA(VLOOKUP(CONCATENATE($AB$5,$B33,$C33),'OG1'!$A$6:$M$133,13,FALSE),0)</f>
        <v>0</v>
      </c>
      <c r="AC33" s="56"/>
      <c r="AD33" s="56">
        <f>_xlfn.IFNA(VLOOKUP(CONCATENATE($AD$5,$B33,$C33),'DRY1'!$A$8:$M$500,13,FALSE),0)</f>
        <v>0</v>
      </c>
      <c r="AE33" s="56">
        <f>_xlfn.IFNA(VLOOKUP(CONCATENATE($AE$5,$B33,$C33),'BAL3'!$A$6:$M$135,13,FALSE),0)</f>
        <v>0</v>
      </c>
      <c r="AF33" s="401">
        <f>_xlfn.IFNA(VLOOKUP(CONCATENATE($AF$5,$B33,$C33),'OG2'!$A$6:$M$500,13,FALSE),0)</f>
        <v>0</v>
      </c>
      <c r="AG33" s="341">
        <f>_xlfn.IFNA(VLOOKUP(CONCATENATE($AG$5,$B33,$C33),'OG2'!$A$6:$M$132,13,FALSE),0)</f>
        <v>0</v>
      </c>
      <c r="AH33" s="56">
        <f>_xlfn.IFNA(VLOOKUP(CONCATENATE($AH$5,$B33,$C33),'SER3'!$A$6:$M$133,13,FALSE),0)</f>
        <v>0</v>
      </c>
      <c r="AI33" s="56">
        <f>_xlfn.IFNA(VLOOKUP(CONCATENATE($AI$5,$B33,$C33),'LOG1'!$A$6:$M$133,13,FALSE),0)</f>
        <v>0</v>
      </c>
      <c r="AJ33" s="56"/>
      <c r="AK33" s="56">
        <f>_xlfn.IFNA(VLOOKUP(CONCATENATE($AK$5,$B33,$C33),'DRY2'!$A$6:$M$300,13,FALSE),0)</f>
        <v>0</v>
      </c>
      <c r="AL33" s="56"/>
      <c r="AM33" s="56">
        <f>_xlfn.IFNA(VLOOKUP(CONCATENATE($AM$5,$B33,$C33),MR!$A$6:$M$468,13,FALSE),0)</f>
        <v>0</v>
      </c>
      <c r="AN33" s="56">
        <f>_xlfn.IFNA(VLOOKUP(CONCATENATE($AN$5,$B33,$C33),'ESP3'!$A$6:$M$500,13,FALSE),0)</f>
        <v>0</v>
      </c>
      <c r="AO33" s="56"/>
      <c r="AP33" s="56">
        <v>0</v>
      </c>
      <c r="AQ33" s="56"/>
      <c r="AR33" s="56">
        <f>_xlfn.IFNA(VLOOKUP(CONCATENATE($AR$5,$B33,$C33),SCSAT!$A$6:$M$53,13,FALSE),0)</f>
        <v>0</v>
      </c>
      <c r="AS33" s="56"/>
      <c r="AT33" s="56">
        <f>_xlfn.IFNA(VLOOKUP(CONCATENATE($AT$5,$B33,$C33),SCSUN!$A$6:$M$53,13,FALSE),0)</f>
        <v>0</v>
      </c>
      <c r="AU33" s="56">
        <f>_xlfn.IFNA(VLOOKUP(CONCATENATE($AU$5,$B33,$C33),'DAR2'!$A$6:$M$500,13,FALSE),0)</f>
        <v>0</v>
      </c>
      <c r="AV33" s="56"/>
      <c r="AW33" s="56">
        <f>_xlfn.IFNA(VLOOKUP(CONCATENATE($AW$5,$B33,$C33),FEST!$A$6:$M$300,13,FALSE),0)</f>
        <v>0</v>
      </c>
      <c r="AX33" s="56">
        <f>_xlfn.IFNA(VLOOKUP(CONCATENATE($AX$5,$B33,$C33),FEST!$A$6:$M$300,13,FALSE),0)</f>
        <v>0</v>
      </c>
      <c r="AY33" s="56">
        <f>_xlfn.IFNA(VLOOKUP(CONCATENATE($AY$5,$B33,$C33),'DAR2'!$A$6:$M$60,13,FALSE),0)</f>
        <v>0</v>
      </c>
      <c r="AZ33" s="56"/>
      <c r="BA33" s="56">
        <f>_xlfn.IFNA(VLOOKUP(CONCATENATE($BA$5,$B33,$C33),'CAP2'!$A$6:$M$135,13,FALSE),0)</f>
        <v>0</v>
      </c>
      <c r="BB33" s="56"/>
      <c r="BC33" s="551"/>
      <c r="BD33" s="550">
        <f>_xlfn.IFNA(VLOOKUP(CONCATENATE($BD$5,$B33,$C33),'HOR2'!$A$6:$M$500,13,FALSE),0)</f>
        <v>0</v>
      </c>
      <c r="BE33" s="369"/>
      <c r="BF33" s="369"/>
      <c r="BG33" s="369"/>
      <c r="BH33" s="548">
        <f>_xlfn.IFNA(VLOOKUP(CONCATENATE($BH$5,$B33,$C33),SC!$A$6:$M$500,13,FALSE),0)</f>
        <v>0</v>
      </c>
      <c r="BI33" s="548">
        <f>_xlfn.IFNA(VLOOKUP(CONCATENATE($BI$5,$B33,$C33),SC!$A$6:$M$500,13,FALSE),0)</f>
        <v>0</v>
      </c>
      <c r="BJ33" s="548">
        <f>_xlfn.IFNA(VLOOKUP(CONCATENATE($BJ$5,$B33,$C33),SCSAT!$A$6:$M$528,13,FALSE),0)</f>
        <v>0</v>
      </c>
      <c r="BK33" s="548"/>
      <c r="BL33" s="548">
        <f>_xlfn.IFNA(VLOOKUP(CONCATENATE($BL$5,$B33,$C33),SCSUN!$A$6:$M$500,13,FALSE),0)</f>
        <v>0</v>
      </c>
      <c r="BM33" s="341">
        <f>_xlfn.IFNA(VLOOKUP(CONCATENATE($BM$5,$B33,$C33),SCSUN!$A$6:$M$500,13,FALSE),0)</f>
        <v>0</v>
      </c>
      <c r="BN33" s="47"/>
    </row>
    <row r="34" spans="1:66" x14ac:dyDescent="0.25">
      <c r="A34" s="835"/>
      <c r="B34" s="51"/>
      <c r="C34" s="57"/>
      <c r="D34" s="57"/>
      <c r="E34" s="57"/>
      <c r="F34" s="58"/>
      <c r="G34" s="64"/>
      <c r="H34" s="54">
        <f t="shared" si="6"/>
        <v>0</v>
      </c>
      <c r="I34" s="55">
        <f t="shared" si="7"/>
        <v>0</v>
      </c>
      <c r="J34" s="64"/>
      <c r="K34" s="63">
        <f>_xlfn.IFNA(VLOOKUP(CONCATENATE($K$5,$B34,$C34),'ESP1'!$A$6:$M$500,13,FALSE),0)</f>
        <v>0</v>
      </c>
      <c r="L34" s="63"/>
      <c r="M34" s="63"/>
      <c r="N34" s="63"/>
      <c r="O34" s="56">
        <f>_xlfn.IFNA(VLOOKUP(CONCATENATE($O$5,$B34,$C34),'MUR1'!$A$6:$M$133,13,FALSE),0)</f>
        <v>0</v>
      </c>
      <c r="P34" s="56"/>
      <c r="Q34" s="56">
        <f>_xlfn.IFNA(VLOOKUP(CONCATENATE($Q$5,$B34,$C34),'SER1'!$A$6:$M$133,13,FALSE),0)</f>
        <v>0</v>
      </c>
      <c r="R34" s="56"/>
      <c r="S34" s="56">
        <f>_xlfn.IFNA(VLOOKUP(CONCATENATE($S$5,$B34,$C34),'DAR1'!$A$6:$M$500,13,FALSE),0)</f>
        <v>0</v>
      </c>
      <c r="T34" s="56"/>
      <c r="U34" s="56">
        <f>_xlfn.IFNA(VLOOKUP(CONCATENATE($U$5,$B34,$C34),'SER2'!$A$6:$M$167,13,FALSE),0)</f>
        <v>0</v>
      </c>
      <c r="V34" s="56"/>
      <c r="W34" s="56">
        <f>_xlfn.IFNA(VLOOKUP(CONCATENATE($W$5,$B34,$C34),'BUS2'!$A$6:$M$135,13,FALSE),0)</f>
        <v>0</v>
      </c>
      <c r="X34" s="56">
        <f>_xlfn.IFNA(VLOOKUP(CONCATENATE($X$5,$B34,$C34),'ESP2'!$A$6:$M$192,13,FALSE),0)</f>
        <v>0</v>
      </c>
      <c r="Y34" s="56"/>
      <c r="Z34" s="56">
        <f>_xlfn.IFNA(VLOOKUP(CONCATENATE($Z$5,$B34,$C34),CAPE!$A$6:$M$133,13,FALSE),0)</f>
        <v>0</v>
      </c>
      <c r="AA34" s="56"/>
      <c r="AB34" s="56">
        <f>_xlfn.IFNA(VLOOKUP(CONCATENATE($AB$5,$B34,$C34),'OG1'!$A$6:$M$133,13,FALSE),0)</f>
        <v>0</v>
      </c>
      <c r="AC34" s="56"/>
      <c r="AD34" s="56">
        <f>_xlfn.IFNA(VLOOKUP(CONCATENATE($AD$5,$B34,$C34),'DRY1'!$A$8:$M$500,13,FALSE),0)</f>
        <v>0</v>
      </c>
      <c r="AE34" s="56">
        <f>_xlfn.IFNA(VLOOKUP(CONCATENATE($AE$5,$B34,$C34),'BAL3'!$A$6:$M$135,13,FALSE),0)</f>
        <v>0</v>
      </c>
      <c r="AF34" s="341"/>
      <c r="AG34" s="341">
        <f>_xlfn.IFNA(VLOOKUP(CONCATENATE($AG$5,$B34,$C34),'OG2'!$A$6:$M$132,13,FALSE),0)</f>
        <v>0</v>
      </c>
      <c r="AH34" s="56">
        <f>_xlfn.IFNA(VLOOKUP(CONCATENATE($AH$5,$B34,$C34),'SER3'!$A$6:$M$133,13,FALSE),0)</f>
        <v>0</v>
      </c>
      <c r="AI34" s="56">
        <f>_xlfn.IFNA(VLOOKUP(CONCATENATE($AI$5,$B34,$C34),'LOG1'!$A$6:$M$133,13,FALSE),0)</f>
        <v>0</v>
      </c>
      <c r="AJ34" s="56"/>
      <c r="AK34" s="56">
        <f>_xlfn.IFNA(VLOOKUP(CONCATENATE($AK$5,$B34,$C34),'DRY2'!$A$6:$M$300,13,FALSE),0)</f>
        <v>0</v>
      </c>
      <c r="AL34" s="56"/>
      <c r="AM34" s="56">
        <f>_xlfn.IFNA(VLOOKUP(CONCATENATE($AM$5,$B34,$C34),MR!$A$6:$M$468,13,FALSE),0)</f>
        <v>0</v>
      </c>
      <c r="AN34" s="56">
        <f>_xlfn.IFNA(VLOOKUP(CONCATENATE($AN$5,$B34,$C34),'ESP3'!$A$6:$M$500,13,FALSE),0)</f>
        <v>0</v>
      </c>
      <c r="AO34" s="56"/>
      <c r="AP34" s="56">
        <v>0</v>
      </c>
      <c r="AQ34" s="56"/>
      <c r="AR34" s="56">
        <f>_xlfn.IFNA(VLOOKUP(CONCATENATE($AR$5,$B34,$C34),SCSAT!$A$6:$M$53,13,FALSE),0)</f>
        <v>0</v>
      </c>
      <c r="AS34" s="56"/>
      <c r="AT34" s="56">
        <f>_xlfn.IFNA(VLOOKUP(CONCATENATE($AT$5,$B34,$C34),SCSUN!$A$6:$M$53,13,FALSE),0)</f>
        <v>0</v>
      </c>
      <c r="AU34" s="56">
        <f>_xlfn.IFNA(VLOOKUP(CONCATENATE($AU$5,$B34,$C34),'DAR2'!$A$6:$M$500,13,FALSE),0)</f>
        <v>0</v>
      </c>
      <c r="AV34" s="56"/>
      <c r="AW34" s="56">
        <f>_xlfn.IFNA(VLOOKUP(CONCATENATE($AW$5,$B34,$C34),FEST!$A$6:$M$300,13,FALSE),0)</f>
        <v>0</v>
      </c>
      <c r="AX34" s="56">
        <f>_xlfn.IFNA(VLOOKUP(CONCATENATE($AX$5,$B34,$C34),FEST!$A$6:$M$300,13,FALSE),0)</f>
        <v>0</v>
      </c>
      <c r="AY34" s="56">
        <f>_xlfn.IFNA(VLOOKUP(CONCATENATE($AY$5,$B34,$C34),'DAR2'!$A$6:$M$60,13,FALSE),0)</f>
        <v>0</v>
      </c>
      <c r="AZ34" s="56"/>
      <c r="BA34" s="56">
        <f>_xlfn.IFNA(VLOOKUP(CONCATENATE($BA$5,$B34,$C34),'CAP2'!$A$6:$M$135,13,FALSE),0)</f>
        <v>0</v>
      </c>
      <c r="BB34" s="56"/>
      <c r="BC34" s="551"/>
      <c r="BD34" s="550">
        <f>_xlfn.IFNA(VLOOKUP(CONCATENATE($BD$5,$B34,$C34),'HOR2'!$A$6:$M$500,13,FALSE),0)</f>
        <v>0</v>
      </c>
      <c r="BE34" s="369"/>
      <c r="BF34" s="369"/>
      <c r="BG34" s="369"/>
      <c r="BH34" s="548">
        <f>_xlfn.IFNA(VLOOKUP(CONCATENATE($BH$5,$B34,$C34),SC!$A$6:$M$500,13,FALSE),0)</f>
        <v>0</v>
      </c>
      <c r="BI34" s="548">
        <f>_xlfn.IFNA(VLOOKUP(CONCATENATE($BI$5,$B34,$C34),SC!$A$6:$M$500,13,FALSE),0)</f>
        <v>0</v>
      </c>
      <c r="BJ34" s="548">
        <f>_xlfn.IFNA(VLOOKUP(CONCATENATE($BJ$5,$B34,$C34),SCSAT!$A$6:$M$528,13,FALSE),0)</f>
        <v>0</v>
      </c>
      <c r="BK34" s="548"/>
      <c r="BL34" s="548">
        <f>_xlfn.IFNA(VLOOKUP(CONCATENATE($BL$5,$B34,$C34),SCSUN!$A$6:$M$500,13,FALSE),0)</f>
        <v>0</v>
      </c>
      <c r="BM34" s="341">
        <f>_xlfn.IFNA(VLOOKUP(CONCATENATE($BM$5,$B34,$C34),SCSUN!$A$6:$M$500,13,FALSE),0)</f>
        <v>0</v>
      </c>
      <c r="BN34" s="47"/>
    </row>
    <row r="35" spans="1:66" x14ac:dyDescent="0.25">
      <c r="A35" s="835"/>
      <c r="B35" s="51"/>
      <c r="C35" s="57"/>
      <c r="D35" s="57"/>
      <c r="E35" s="57"/>
      <c r="F35" s="58"/>
      <c r="G35" s="64"/>
      <c r="H35" s="54">
        <f t="shared" si="6"/>
        <v>0</v>
      </c>
      <c r="I35" s="55">
        <f t="shared" ref="I35:I58" si="8">SUM(K35:CD35)</f>
        <v>0</v>
      </c>
      <c r="J35" s="64"/>
      <c r="K35" s="63">
        <f>_xlfn.IFNA(VLOOKUP(CONCATENATE($K$5,$B35,$C35),'ESP1'!$A$6:$M$500,13,FALSE),0)</f>
        <v>0</v>
      </c>
      <c r="L35" s="63"/>
      <c r="M35" s="63"/>
      <c r="N35" s="63"/>
      <c r="O35" s="56">
        <f>_xlfn.IFNA(VLOOKUP(CONCATENATE($O$5,$B35,$C35),'MUR1'!$A$6:$M$133,13,FALSE),0)</f>
        <v>0</v>
      </c>
      <c r="P35" s="56"/>
      <c r="Q35" s="56">
        <f>_xlfn.IFNA(VLOOKUP(CONCATENATE($Q$5,$B35,$C35),'SER1'!$A$6:$M$133,13,FALSE),0)</f>
        <v>0</v>
      </c>
      <c r="R35" s="56"/>
      <c r="S35" s="56">
        <f>_xlfn.IFNA(VLOOKUP(CONCATENATE($S$5,$B35,$C35),'DAR1'!$A$6:$M$500,13,FALSE),0)</f>
        <v>0</v>
      </c>
      <c r="T35" s="56"/>
      <c r="U35" s="56">
        <f>_xlfn.IFNA(VLOOKUP(CONCATENATE($U$5,$B35,$C35),'SER2'!$A$6:$M$167,13,FALSE),0)</f>
        <v>0</v>
      </c>
      <c r="V35" s="56"/>
      <c r="W35" s="56">
        <f>_xlfn.IFNA(VLOOKUP(CONCATENATE($W$5,$B35,$C35),'BUS2'!$A$6:$M$135,13,FALSE),0)</f>
        <v>0</v>
      </c>
      <c r="X35" s="56">
        <f>_xlfn.IFNA(VLOOKUP(CONCATENATE($X$5,$B35,$C35),'ESP2'!$A$6:$M$192,13,FALSE),0)</f>
        <v>0</v>
      </c>
      <c r="Y35" s="56"/>
      <c r="Z35" s="56">
        <f>_xlfn.IFNA(VLOOKUP(CONCATENATE($Z$5,$B35,$C35),CAPE!$A$6:$M$133,13,FALSE),0)</f>
        <v>0</v>
      </c>
      <c r="AA35" s="56"/>
      <c r="AB35" s="56">
        <f>_xlfn.IFNA(VLOOKUP(CONCATENATE($AB$5,$B35,$C35),'OG1'!$A$6:$M$133,13,FALSE),0)</f>
        <v>0</v>
      </c>
      <c r="AC35" s="56"/>
      <c r="AD35" s="56">
        <f>_xlfn.IFNA(VLOOKUP(CONCATENATE($AD$5,$B35,$C35),'DRY1'!$A$8:$M$500,13,FALSE),0)</f>
        <v>0</v>
      </c>
      <c r="AE35" s="56">
        <f>_xlfn.IFNA(VLOOKUP(CONCATENATE($AE$5,$B35,$C35),'BAL3'!$A$6:$M$135,13,FALSE),0)</f>
        <v>0</v>
      </c>
      <c r="AF35" s="341"/>
      <c r="AG35" s="341">
        <f>_xlfn.IFNA(VLOOKUP(CONCATENATE($AG$5,$B35,$C35),'OG2'!$A$6:$M$132,13,FALSE),0)</f>
        <v>0</v>
      </c>
      <c r="AH35" s="56">
        <f>_xlfn.IFNA(VLOOKUP(CONCATENATE($AH$5,$B35,$C35),'SER3'!$A$6:$M$133,13,FALSE),0)</f>
        <v>0</v>
      </c>
      <c r="AI35" s="56">
        <f>_xlfn.IFNA(VLOOKUP(CONCATENATE($AI$5,$B35,$C35),'LOG1'!$A$6:$M$133,13,FALSE),0)</f>
        <v>0</v>
      </c>
      <c r="AJ35" s="56"/>
      <c r="AK35" s="56">
        <f>_xlfn.IFNA(VLOOKUP(CONCATENATE($AK$5,$B35,$C35),'DRY2'!$A$6:$M$300,13,FALSE),0)</f>
        <v>0</v>
      </c>
      <c r="AL35" s="56"/>
      <c r="AM35" s="56">
        <f>_xlfn.IFNA(VLOOKUP(CONCATENATE($AM$5,$B35,$C35),MR!$A$6:$M$468,13,FALSE),0)</f>
        <v>0</v>
      </c>
      <c r="AN35" s="56">
        <f>_xlfn.IFNA(VLOOKUP(CONCATENATE($AN$5,$B35,$C35),'ESP3'!$A$6:$M$500,13,FALSE),0)</f>
        <v>0</v>
      </c>
      <c r="AO35" s="56"/>
      <c r="AP35" s="56">
        <v>0</v>
      </c>
      <c r="AQ35" s="56"/>
      <c r="AR35" s="56">
        <f>_xlfn.IFNA(VLOOKUP(CONCATENATE($AR$5,$B35,$C35),SCSAT!$A$6:$M$53,13,FALSE),0)</f>
        <v>0</v>
      </c>
      <c r="AS35" s="56"/>
      <c r="AT35" s="56">
        <f>_xlfn.IFNA(VLOOKUP(CONCATENATE($AT$5,$B35,$C35),SCSUN!$A$6:$M$53,13,FALSE),0)</f>
        <v>0</v>
      </c>
      <c r="AU35" s="56">
        <f>_xlfn.IFNA(VLOOKUP(CONCATENATE($AU$5,$B35,$C35),'DAR2'!$A$6:$M$500,13,FALSE),0)</f>
        <v>0</v>
      </c>
      <c r="AV35" s="56"/>
      <c r="AW35" s="56">
        <f>_xlfn.IFNA(VLOOKUP(CONCATENATE($AW$5,$B35,$C35),FEST!$A$6:$M$300,13,FALSE),0)</f>
        <v>0</v>
      </c>
      <c r="AX35" s="56">
        <f>_xlfn.IFNA(VLOOKUP(CONCATENATE($AX$5,$B35,$C35),FEST!$A$6:$M$300,13,FALSE),0)</f>
        <v>0</v>
      </c>
      <c r="AY35" s="56">
        <f>_xlfn.IFNA(VLOOKUP(CONCATENATE($AY$5,$B35,$C35),'DAR2'!$A$6:$M$60,13,FALSE),0)</f>
        <v>0</v>
      </c>
      <c r="AZ35" s="56"/>
      <c r="BA35" s="56">
        <f>_xlfn.IFNA(VLOOKUP(CONCATENATE($BA$5,$B35,$C35),'CAP2'!$A$6:$M$135,13,FALSE),0)</f>
        <v>0</v>
      </c>
      <c r="BB35" s="56"/>
      <c r="BC35" s="551"/>
      <c r="BD35" s="550">
        <f>_xlfn.IFNA(VLOOKUP(CONCATENATE($BD$5,$B35,$C35),'HOR2'!$A$6:$M$500,13,FALSE),0)</f>
        <v>0</v>
      </c>
      <c r="BE35" s="369"/>
      <c r="BF35" s="369"/>
      <c r="BG35" s="369"/>
      <c r="BH35" s="548">
        <f>_xlfn.IFNA(VLOOKUP(CONCATENATE($BH$5,$B35,$C35),SC!$A$6:$M$500,13,FALSE),0)</f>
        <v>0</v>
      </c>
      <c r="BI35" s="548">
        <f>_xlfn.IFNA(VLOOKUP(CONCATENATE($BI$5,$B35,$C35),SC!$A$6:$M$500,13,FALSE),0)</f>
        <v>0</v>
      </c>
      <c r="BJ35" s="548">
        <f>_xlfn.IFNA(VLOOKUP(CONCATENATE($BJ$5,$B35,$C35),SCSAT!$A$6:$M$528,13,FALSE),0)</f>
        <v>0</v>
      </c>
      <c r="BK35" s="548"/>
      <c r="BL35" s="548">
        <f>_xlfn.IFNA(VLOOKUP(CONCATENATE($BL$5,$B35,$C35),SCSUN!$A$6:$M$500,13,FALSE),0)</f>
        <v>0</v>
      </c>
      <c r="BM35" s="341">
        <f>_xlfn.IFNA(VLOOKUP(CONCATENATE($BM$5,$B35,$C35),SCSUN!$A$6:$M$500,13,FALSE),0)</f>
        <v>0</v>
      </c>
      <c r="BN35" s="47"/>
    </row>
    <row r="36" spans="1:66" x14ac:dyDescent="0.25">
      <c r="A36" s="835"/>
      <c r="B36" s="51"/>
      <c r="C36" s="57"/>
      <c r="D36" s="57"/>
      <c r="E36" s="57"/>
      <c r="F36" s="58"/>
      <c r="G36" s="64"/>
      <c r="H36" s="54">
        <f t="shared" si="6"/>
        <v>0</v>
      </c>
      <c r="I36" s="55">
        <f t="shared" si="8"/>
        <v>0</v>
      </c>
      <c r="J36" s="64"/>
      <c r="K36" s="63">
        <f>_xlfn.IFNA(VLOOKUP(CONCATENATE($K$5,$B36,$C36),'ESP1'!$A$6:$M$500,13,FALSE),0)</f>
        <v>0</v>
      </c>
      <c r="L36" s="63"/>
      <c r="M36" s="63"/>
      <c r="N36" s="63"/>
      <c r="O36" s="56">
        <f>_xlfn.IFNA(VLOOKUP(CONCATENATE($O$5,$B36,$C36),'MUR1'!$A$6:$M$133,13,FALSE),0)</f>
        <v>0</v>
      </c>
      <c r="P36" s="56"/>
      <c r="Q36" s="56">
        <f>_xlfn.IFNA(VLOOKUP(CONCATENATE($Q$5,$B36,$C36),'SER1'!$A$6:$M$133,13,FALSE),0)</f>
        <v>0</v>
      </c>
      <c r="R36" s="56"/>
      <c r="S36" s="56">
        <f>_xlfn.IFNA(VLOOKUP(CONCATENATE($S$5,$B36,$C36),'DAR1'!$A$6:$M$500,13,FALSE),0)</f>
        <v>0</v>
      </c>
      <c r="T36" s="56"/>
      <c r="U36" s="56">
        <f>_xlfn.IFNA(VLOOKUP(CONCATENATE($U$5,$B36,$C36),'SER2'!$A$6:$M$167,13,FALSE),0)</f>
        <v>0</v>
      </c>
      <c r="V36" s="56"/>
      <c r="W36" s="56">
        <f>_xlfn.IFNA(VLOOKUP(CONCATENATE($W$5,$B36,$C36),'BUS2'!$A$6:$M$135,13,FALSE),0)</f>
        <v>0</v>
      </c>
      <c r="X36" s="56">
        <f>_xlfn.IFNA(VLOOKUP(CONCATENATE($X$5,$B36,$C36),'ESP2'!$A$6:$M$192,13,FALSE),0)</f>
        <v>0</v>
      </c>
      <c r="Y36" s="56"/>
      <c r="Z36" s="56">
        <f>_xlfn.IFNA(VLOOKUP(CONCATENATE($Z$5,$B36,$C36),CAPE!$A$6:$M$133,13,FALSE),0)</f>
        <v>0</v>
      </c>
      <c r="AA36" s="56"/>
      <c r="AB36" s="56">
        <f>_xlfn.IFNA(VLOOKUP(CONCATENATE($AB$5,$B36,$C36),'OG1'!$A$6:$M$133,13,FALSE),0)</f>
        <v>0</v>
      </c>
      <c r="AC36" s="56"/>
      <c r="AD36" s="56">
        <f>_xlfn.IFNA(VLOOKUP(CONCATENATE($AD$5,$B36,$C36),'DRY1'!$A$8:$M$500,13,FALSE),0)</f>
        <v>0</v>
      </c>
      <c r="AE36" s="56">
        <f>_xlfn.IFNA(VLOOKUP(CONCATENATE($AE$5,$B36,$C36),'BAL3'!$A$6:$M$135,13,FALSE),0)</f>
        <v>0</v>
      </c>
      <c r="AF36" s="341"/>
      <c r="AG36" s="341">
        <f>_xlfn.IFNA(VLOOKUP(CONCATENATE($AG$5,$B36,$C36),'OG2'!$A$6:$M$132,13,FALSE),0)</f>
        <v>0</v>
      </c>
      <c r="AH36" s="56">
        <f>_xlfn.IFNA(VLOOKUP(CONCATENATE($AH$5,$B36,$C36),'SER3'!$A$6:$M$133,13,FALSE),0)</f>
        <v>0</v>
      </c>
      <c r="AI36" s="56">
        <f>_xlfn.IFNA(VLOOKUP(CONCATENATE($AI$5,$B36,$C36),'LOG1'!$A$6:$M$133,13,FALSE),0)</f>
        <v>0</v>
      </c>
      <c r="AJ36" s="56"/>
      <c r="AK36" s="56">
        <f>_xlfn.IFNA(VLOOKUP(CONCATENATE($AK$5,$B36,$C36),'DRY2'!$A$6:$M$300,13,FALSE),0)</f>
        <v>0</v>
      </c>
      <c r="AL36" s="56"/>
      <c r="AM36" s="56"/>
      <c r="AN36" s="56">
        <f>_xlfn.IFNA(VLOOKUP(CONCATENATE($AN$5,$B36,$C36),'ESP3'!$A$6:$M$500,13,FALSE),0)</f>
        <v>0</v>
      </c>
      <c r="AO36" s="56"/>
      <c r="AP36" s="56">
        <v>0</v>
      </c>
      <c r="AQ36" s="56"/>
      <c r="AR36" s="56">
        <f>_xlfn.IFNA(VLOOKUP(CONCATENATE($AR$5,$B36,$C36),SCSAT!$A$6:$M$53,13,FALSE),0)</f>
        <v>0</v>
      </c>
      <c r="AS36" s="56"/>
      <c r="AT36" s="56">
        <f>_xlfn.IFNA(VLOOKUP(CONCATENATE($AT$5,$B36,$C36),SCSUN!$A$6:$M$53,13,FALSE),0)</f>
        <v>0</v>
      </c>
      <c r="AU36" s="56">
        <f>_xlfn.IFNA(VLOOKUP(CONCATENATE($AU$5,$B36,$C36),'DAR2'!$A$6:$M$500,13,FALSE),0)</f>
        <v>0</v>
      </c>
      <c r="AV36" s="56"/>
      <c r="AW36" s="56">
        <f>_xlfn.IFNA(VLOOKUP(CONCATENATE($AW$5,$B36,$C36),FEST!$A$6:$M$300,13,FALSE),0)</f>
        <v>0</v>
      </c>
      <c r="AX36" s="56">
        <f>_xlfn.IFNA(VLOOKUP(CONCATENATE($AX$5,$B36,$C36),FEST!$A$6:$M$300,13,FALSE),0)</f>
        <v>0</v>
      </c>
      <c r="AY36" s="56">
        <f>_xlfn.IFNA(VLOOKUP(CONCATENATE($AY$5,$B36,$C36),'DAR2'!$A$6:$M$60,13,FALSE),0)</f>
        <v>0</v>
      </c>
      <c r="AZ36" s="56"/>
      <c r="BA36" s="56">
        <f>_xlfn.IFNA(VLOOKUP(CONCATENATE($BA$5,$B36,$C36),'CAP2'!$A$6:$M$135,13,FALSE),0)</f>
        <v>0</v>
      </c>
      <c r="BB36" s="56"/>
      <c r="BC36" s="551"/>
      <c r="BD36" s="550">
        <f>_xlfn.IFNA(VLOOKUP(CONCATENATE($BD$5,$B36,$C36),'HOR2'!$A$6:$M$500,13,FALSE),0)</f>
        <v>0</v>
      </c>
      <c r="BE36" s="369"/>
      <c r="BF36" s="369"/>
      <c r="BG36" s="369"/>
      <c r="BH36" s="548">
        <f>_xlfn.IFNA(VLOOKUP(CONCATENATE($BH$5,$B36,$C36),SC!$A$6:$M$500,13,FALSE),0)</f>
        <v>0</v>
      </c>
      <c r="BI36" s="548">
        <f>_xlfn.IFNA(VLOOKUP(CONCATENATE($BI$5,$B36,$C36),SC!$A$6:$M$500,13,FALSE),0)</f>
        <v>0</v>
      </c>
      <c r="BJ36" s="548"/>
      <c r="BK36" s="548"/>
      <c r="BL36" s="548">
        <f>_xlfn.IFNA(VLOOKUP(CONCATENATE($BL$5,$B36,$C36),SCSUN!$A$6:$M$500,13,FALSE),0)</f>
        <v>0</v>
      </c>
      <c r="BM36" s="341">
        <f>_xlfn.IFNA(VLOOKUP(CONCATENATE($BM$5,$B36,$C36),SCSUN!$A$6:$M$500,13,FALSE),0)</f>
        <v>0</v>
      </c>
      <c r="BN36" s="47"/>
    </row>
    <row r="37" spans="1:66" x14ac:dyDescent="0.25">
      <c r="A37" s="835"/>
      <c r="B37" s="51"/>
      <c r="C37" s="57"/>
      <c r="D37" s="57"/>
      <c r="E37" s="57"/>
      <c r="F37" s="58"/>
      <c r="G37" s="64"/>
      <c r="H37" s="54">
        <f t="shared" ref="H37:H58" si="9">COUNTIF(K37:CD37,"&gt;0")</f>
        <v>0</v>
      </c>
      <c r="I37" s="55">
        <f t="shared" si="8"/>
        <v>0</v>
      </c>
      <c r="J37" s="64"/>
      <c r="K37" s="63">
        <f>_xlfn.IFNA(VLOOKUP(CONCATENATE($K$5,$B37,$C37),'ESP1'!$A$6:$M$500,13,FALSE),0)</f>
        <v>0</v>
      </c>
      <c r="L37" s="63"/>
      <c r="M37" s="63"/>
      <c r="N37" s="63"/>
      <c r="O37" s="56">
        <f>_xlfn.IFNA(VLOOKUP(CONCATENATE($O$5,$B37,$C37),'MUR1'!$A$6:$M$133,13,FALSE),0)</f>
        <v>0</v>
      </c>
      <c r="P37" s="56"/>
      <c r="Q37" s="56">
        <f>_xlfn.IFNA(VLOOKUP(CONCATENATE($Q$5,$B37,$C37),'SER1'!$A$6:$M$133,13,FALSE),0)</f>
        <v>0</v>
      </c>
      <c r="R37" s="56"/>
      <c r="S37" s="56">
        <f>_xlfn.IFNA(VLOOKUP(CONCATENATE($S$5,$B37,$C37),'DAR1'!$A$6:$M$500,13,FALSE),0)</f>
        <v>0</v>
      </c>
      <c r="T37" s="56"/>
      <c r="U37" s="56">
        <f>_xlfn.IFNA(VLOOKUP(CONCATENATE($U$5,$B37,$C37),'SER2'!$A$6:$M$167,13,FALSE),0)</f>
        <v>0</v>
      </c>
      <c r="V37" s="56"/>
      <c r="W37" s="56">
        <f>_xlfn.IFNA(VLOOKUP(CONCATENATE($W$5,$B37,$C37),'BUS2'!$A$6:$M$135,13,FALSE),0)</f>
        <v>0</v>
      </c>
      <c r="X37" s="56">
        <f>_xlfn.IFNA(VLOOKUP(CONCATENATE($X$5,$B37,$C37),'ESP2'!$A$6:$M$192,13,FALSE),0)</f>
        <v>0</v>
      </c>
      <c r="Y37" s="56"/>
      <c r="Z37" s="56">
        <f>_xlfn.IFNA(VLOOKUP(CONCATENATE($Z$5,$B37,$C37),CAPE!$A$6:$M$133,13,FALSE),0)</f>
        <v>0</v>
      </c>
      <c r="AA37" s="56"/>
      <c r="AB37" s="56">
        <f>_xlfn.IFNA(VLOOKUP(CONCATENATE($AB$5,$B37,$C37),'OG1'!$A$6:$M$133,13,FALSE),0)</f>
        <v>0</v>
      </c>
      <c r="AC37" s="56"/>
      <c r="AD37" s="56">
        <f>_xlfn.IFNA(VLOOKUP(CONCATENATE($AD$5,$B37,$C37),'DRY1'!$A$8:$M$500,13,FALSE),0)</f>
        <v>0</v>
      </c>
      <c r="AE37" s="56">
        <f>_xlfn.IFNA(VLOOKUP(CONCATENATE($AE$5,$B37,$C37),'BAL3'!$A$6:$M$135,13,FALSE),0)</f>
        <v>0</v>
      </c>
      <c r="AF37" s="341"/>
      <c r="AG37" s="341">
        <f>_xlfn.IFNA(VLOOKUP(CONCATENATE($AG$5,$B37,$C37),'OG2'!$A$6:$M$132,13,FALSE),0)</f>
        <v>0</v>
      </c>
      <c r="AH37" s="56">
        <f>_xlfn.IFNA(VLOOKUP(CONCATENATE($AH$5,$B37,$C37),'SER3'!$A$6:$M$133,13,FALSE),0)</f>
        <v>0</v>
      </c>
      <c r="AI37" s="56">
        <f>_xlfn.IFNA(VLOOKUP(CONCATENATE($AI$5,$B37,$C37),'LOG1'!$A$6:$M$133,13,FALSE),0)</f>
        <v>0</v>
      </c>
      <c r="AJ37" s="56"/>
      <c r="AK37" s="56">
        <f>_xlfn.IFNA(VLOOKUP(CONCATENATE($AK$5,$B37,$C37),'DRY2'!$A$6:$M$300,13,FALSE),0)</f>
        <v>0</v>
      </c>
      <c r="AL37" s="56"/>
      <c r="AM37" s="56"/>
      <c r="AN37" s="56">
        <f>_xlfn.IFNA(VLOOKUP(CONCATENATE($AN$5,$B37,$C37),'ESP3'!$A$6:$M$500,13,FALSE),0)</f>
        <v>0</v>
      </c>
      <c r="AO37" s="56"/>
      <c r="AP37" s="56">
        <v>0</v>
      </c>
      <c r="AQ37" s="56"/>
      <c r="AR37" s="56">
        <f>_xlfn.IFNA(VLOOKUP(CONCATENATE($AR$5,$B37,$C37),SCSAT!$A$6:$M$53,13,FALSE),0)</f>
        <v>0</v>
      </c>
      <c r="AS37" s="56"/>
      <c r="AT37" s="56">
        <f>_xlfn.IFNA(VLOOKUP(CONCATENATE($AT$5,$B37,$C37),SCSUN!$A$6:$M$53,13,FALSE),0)</f>
        <v>0</v>
      </c>
      <c r="AU37" s="56">
        <f>_xlfn.IFNA(VLOOKUP(CONCATENATE($AU$5,$B37,$C37),'DAR2'!$A$6:$M$500,13,FALSE),0)</f>
        <v>0</v>
      </c>
      <c r="AV37" s="56"/>
      <c r="AW37" s="56">
        <f>_xlfn.IFNA(VLOOKUP(CONCATENATE($AW$5,$B37,$C37),FEST!$A$6:$M$300,13,FALSE),0)</f>
        <v>0</v>
      </c>
      <c r="AX37" s="56">
        <f>_xlfn.IFNA(VLOOKUP(CONCATENATE($AX$5,$B37,$C37),FEST!$A$6:$M$300,13,FALSE),0)</f>
        <v>0</v>
      </c>
      <c r="AY37" s="56">
        <f>_xlfn.IFNA(VLOOKUP(CONCATENATE($AY$5,$B37,$C37),'DAR2'!$A$6:$M$60,13,FALSE),0)</f>
        <v>0</v>
      </c>
      <c r="AZ37" s="56"/>
      <c r="BA37" s="56">
        <f>_xlfn.IFNA(VLOOKUP(CONCATENATE($BA$5,$B37,$C37),'CAP2'!$A$6:$M$135,13,FALSE),0)</f>
        <v>0</v>
      </c>
      <c r="BB37" s="56"/>
      <c r="BC37" s="551"/>
      <c r="BD37" s="550">
        <f>_xlfn.IFNA(VLOOKUP(CONCATENATE($BD$5,$B37,$C37),'HOR2'!$A$6:$M$500,13,FALSE),0)</f>
        <v>0</v>
      </c>
      <c r="BE37" s="369"/>
      <c r="BF37" s="369"/>
      <c r="BG37" s="369"/>
      <c r="BH37" s="548">
        <f>_xlfn.IFNA(VLOOKUP(CONCATENATE($BH$5,$B37,$C37),SC!$A$6:$M$500,13,FALSE),0)</f>
        <v>0</v>
      </c>
      <c r="BI37" s="548">
        <f>_xlfn.IFNA(VLOOKUP(CONCATENATE($BI$5,$B37,$C37),SC!$A$6:$M$500,13,FALSE),0)</f>
        <v>0</v>
      </c>
      <c r="BJ37" s="548"/>
      <c r="BK37" s="548"/>
      <c r="BL37" s="548">
        <f>_xlfn.IFNA(VLOOKUP(CONCATENATE($BL$5,$B37,$C37),SCSUN!$A$6:$M$500,13,FALSE),0)</f>
        <v>0</v>
      </c>
      <c r="BM37" s="341">
        <f>_xlfn.IFNA(VLOOKUP(CONCATENATE($BM$5,$B37,$C37),SCSUN!$A$6:$M$500,13,FALSE),0)</f>
        <v>0</v>
      </c>
      <c r="BN37" s="47"/>
    </row>
    <row r="38" spans="1:66" x14ac:dyDescent="0.25">
      <c r="A38" s="835"/>
      <c r="B38" s="51"/>
      <c r="C38" s="57"/>
      <c r="D38" s="57"/>
      <c r="E38" s="57"/>
      <c r="F38" s="58"/>
      <c r="G38" s="64"/>
      <c r="H38" s="54">
        <f t="shared" si="9"/>
        <v>0</v>
      </c>
      <c r="I38" s="55">
        <f t="shared" si="8"/>
        <v>0</v>
      </c>
      <c r="J38" s="64"/>
      <c r="K38" s="63">
        <f>_xlfn.IFNA(VLOOKUP(CONCATENATE($K$5,$B38,$C38),'ESP1'!$A$6:$M$500,13,FALSE),0)</f>
        <v>0</v>
      </c>
      <c r="L38" s="63"/>
      <c r="M38" s="63"/>
      <c r="N38" s="63"/>
      <c r="O38" s="56">
        <f>_xlfn.IFNA(VLOOKUP(CONCATENATE($O$5,$B38,$C38),'MUR1'!$A$6:$M$133,13,FALSE),0)</f>
        <v>0</v>
      </c>
      <c r="P38" s="56"/>
      <c r="Q38" s="56">
        <f>_xlfn.IFNA(VLOOKUP(CONCATENATE($Q$5,$B38,$C38),'SER1'!$A$6:$M$133,13,FALSE),0)</f>
        <v>0</v>
      </c>
      <c r="R38" s="56"/>
      <c r="S38" s="56">
        <f>_xlfn.IFNA(VLOOKUP(CONCATENATE($S$5,$B38,$C38),'DAR1'!$A$6:$M$500,13,FALSE),0)</f>
        <v>0</v>
      </c>
      <c r="T38" s="56"/>
      <c r="U38" s="56">
        <f>_xlfn.IFNA(VLOOKUP(CONCATENATE($U$5,$B38,$C38),'SER2'!$A$6:$M$167,13,FALSE),0)</f>
        <v>0</v>
      </c>
      <c r="V38" s="56"/>
      <c r="W38" s="56">
        <f>_xlfn.IFNA(VLOOKUP(CONCATENATE($W$5,$B38,$C38),'BUS2'!$A$6:$M$135,13,FALSE),0)</f>
        <v>0</v>
      </c>
      <c r="X38" s="56">
        <f>_xlfn.IFNA(VLOOKUP(CONCATENATE($X$5,$B38,$C38),'ESP2'!$A$6:$M$192,13,FALSE),0)</f>
        <v>0</v>
      </c>
      <c r="Y38" s="56"/>
      <c r="Z38" s="56">
        <f>_xlfn.IFNA(VLOOKUP(CONCATENATE($Z$5,$B38,$C38),CAPE!$A$6:$M$133,13,FALSE),0)</f>
        <v>0</v>
      </c>
      <c r="AA38" s="56"/>
      <c r="AB38" s="56">
        <f>_xlfn.IFNA(VLOOKUP(CONCATENATE($AB$5,$B38,$C38),'OG1'!$A$6:$M$133,13,FALSE),0)</f>
        <v>0</v>
      </c>
      <c r="AC38" s="56"/>
      <c r="AD38" s="56">
        <f>_xlfn.IFNA(VLOOKUP(CONCATENATE($AD$5,$B38,$C38),'DRY1'!$A$8:$M$500,13,FALSE),0)</f>
        <v>0</v>
      </c>
      <c r="AE38" s="56">
        <f>_xlfn.IFNA(VLOOKUP(CONCATENATE($AE$5,$B38,$C38),'BAL3'!$A$6:$M$135,13,FALSE),0)</f>
        <v>0</v>
      </c>
      <c r="AF38" s="341"/>
      <c r="AG38" s="341">
        <f>_xlfn.IFNA(VLOOKUP(CONCATENATE($AG$5,$B38,$C38),'OG2'!$A$6:$M$132,13,FALSE),0)</f>
        <v>0</v>
      </c>
      <c r="AH38" s="56">
        <f>_xlfn.IFNA(VLOOKUP(CONCATENATE($AH$5,$B38,$C38),'SER3'!$A$6:$M$133,13,FALSE),0)</f>
        <v>0</v>
      </c>
      <c r="AI38" s="56">
        <f>_xlfn.IFNA(VLOOKUP(CONCATENATE($AI$5,$B38,$C38),'LOG1'!$A$6:$M$133,13,FALSE),0)</f>
        <v>0</v>
      </c>
      <c r="AJ38" s="56"/>
      <c r="AK38" s="56">
        <f>_xlfn.IFNA(VLOOKUP(CONCATENATE($AK$5,$B38,$C38),'DRY2'!$A$6:$M$300,13,FALSE),0)</f>
        <v>0</v>
      </c>
      <c r="AL38" s="56"/>
      <c r="AM38" s="56"/>
      <c r="AN38" s="56">
        <f>_xlfn.IFNA(VLOOKUP(CONCATENATE($AN$5,$B38,$C38),'ESP3'!$A$6:$M$500,13,FALSE),0)</f>
        <v>0</v>
      </c>
      <c r="AO38" s="56"/>
      <c r="AP38" s="56">
        <v>0</v>
      </c>
      <c r="AQ38" s="56"/>
      <c r="AR38" s="56">
        <f>_xlfn.IFNA(VLOOKUP(CONCATENATE($AR$5,$B38,$C38),SCSAT!$A$6:$M$53,13,FALSE),0)</f>
        <v>0</v>
      </c>
      <c r="AS38" s="56"/>
      <c r="AT38" s="56">
        <f>_xlfn.IFNA(VLOOKUP(CONCATENATE($AT$5,$B38,$C38),SCSUN!$A$6:$M$53,13,FALSE),0)</f>
        <v>0</v>
      </c>
      <c r="AU38" s="56">
        <f>_xlfn.IFNA(VLOOKUP(CONCATENATE($AU$5,$B38,$C38),'DAR2'!$A$6:$M$500,13,FALSE),0)</f>
        <v>0</v>
      </c>
      <c r="AV38" s="56"/>
      <c r="AW38" s="56">
        <f>_xlfn.IFNA(VLOOKUP(CONCATENATE($AW$5,$B38,$C38),FEST!$A$6:$M$300,13,FALSE),0)</f>
        <v>0</v>
      </c>
      <c r="AX38" s="56">
        <f>_xlfn.IFNA(VLOOKUP(CONCATENATE($AX$5,$B38,$C38),FEST!$A$6:$M$300,13,FALSE),0)</f>
        <v>0</v>
      </c>
      <c r="AY38" s="56">
        <f>_xlfn.IFNA(VLOOKUP(CONCATENATE($AY$5,$B38,$C38),'DAR2'!$A$6:$M$60,13,FALSE),0)</f>
        <v>0</v>
      </c>
      <c r="AZ38" s="56"/>
      <c r="BA38" s="56">
        <f>_xlfn.IFNA(VLOOKUP(CONCATENATE($BA$5,$B38,$C38),'CAP2'!$A$6:$M$135,13,FALSE),0)</f>
        <v>0</v>
      </c>
      <c r="BB38" s="56"/>
      <c r="BC38" s="551"/>
      <c r="BD38" s="550">
        <f>_xlfn.IFNA(VLOOKUP(CONCATENATE($BD$5,$B38,$C38),'HOR2'!$A$6:$M$500,13,FALSE),0)</f>
        <v>0</v>
      </c>
      <c r="BE38" s="369"/>
      <c r="BF38" s="369"/>
      <c r="BG38" s="369"/>
      <c r="BH38" s="548">
        <f>_xlfn.IFNA(VLOOKUP(CONCATENATE($BH$5,$B38,$C38),SC!$A$6:$M$500,13,FALSE),0)</f>
        <v>0</v>
      </c>
      <c r="BI38" s="548">
        <f>_xlfn.IFNA(VLOOKUP(CONCATENATE($BI$5,$B38,$C38),SC!$A$6:$M$500,13,FALSE),0)</f>
        <v>0</v>
      </c>
      <c r="BJ38" s="548"/>
      <c r="BK38" s="548"/>
      <c r="BL38" s="548">
        <f>_xlfn.IFNA(VLOOKUP(CONCATENATE($BL$5,$B38,$C38),SCSUN!$A$6:$M$500,13,FALSE),0)</f>
        <v>0</v>
      </c>
      <c r="BM38" s="341">
        <f>_xlfn.IFNA(VLOOKUP(CONCATENATE($BM$5,$B38,$C38),SCSUN!$A$6:$M$500,13,FALSE),0)</f>
        <v>0</v>
      </c>
      <c r="BN38" s="47"/>
    </row>
    <row r="39" spans="1:66" x14ac:dyDescent="0.25">
      <c r="A39" s="835"/>
      <c r="B39" s="51"/>
      <c r="C39" s="57"/>
      <c r="D39" s="57"/>
      <c r="E39" s="57"/>
      <c r="F39" s="58"/>
      <c r="G39" s="64"/>
      <c r="H39" s="54">
        <f t="shared" si="9"/>
        <v>0</v>
      </c>
      <c r="I39" s="55">
        <f t="shared" si="8"/>
        <v>0</v>
      </c>
      <c r="J39" s="64"/>
      <c r="K39" s="63">
        <f>_xlfn.IFNA(VLOOKUP(CONCATENATE($K$5,$B39,$C39),'ESP1'!$A$6:$M$500,13,FALSE),0)</f>
        <v>0</v>
      </c>
      <c r="L39" s="63"/>
      <c r="M39" s="63"/>
      <c r="N39" s="63"/>
      <c r="O39" s="56">
        <f>_xlfn.IFNA(VLOOKUP(CONCATENATE($O$5,$B39,$C39),'MUR1'!$A$6:$M$133,13,FALSE),0)</f>
        <v>0</v>
      </c>
      <c r="P39" s="56"/>
      <c r="Q39" s="56">
        <f>_xlfn.IFNA(VLOOKUP(CONCATENATE($Q$5,$B39,$C39),'SER1'!$A$6:$M$133,13,FALSE),0)</f>
        <v>0</v>
      </c>
      <c r="R39" s="56"/>
      <c r="S39" s="56">
        <f>_xlfn.IFNA(VLOOKUP(CONCATENATE($S$5,$B39,$C39),'DAR1'!$A$6:$M$500,13,FALSE),0)</f>
        <v>0</v>
      </c>
      <c r="T39" s="56"/>
      <c r="U39" s="56">
        <f>_xlfn.IFNA(VLOOKUP(CONCATENATE($U$5,$B39,$C39),'SER2'!$A$6:$M$167,13,FALSE),0)</f>
        <v>0</v>
      </c>
      <c r="V39" s="56"/>
      <c r="W39" s="56">
        <f>_xlfn.IFNA(VLOOKUP(CONCATENATE($W$5,$B39,$C39),'BUS2'!$A$6:$M$135,13,FALSE),0)</f>
        <v>0</v>
      </c>
      <c r="X39" s="56">
        <f>_xlfn.IFNA(VLOOKUP(CONCATENATE($X$5,$B39,$C39),'ESP2'!$A$6:$M$192,13,FALSE),0)</f>
        <v>0</v>
      </c>
      <c r="Y39" s="56"/>
      <c r="Z39" s="56">
        <f>_xlfn.IFNA(VLOOKUP(CONCATENATE($Z$5,$B39,$C39),CAPE!$A$6:$M$133,13,FALSE),0)</f>
        <v>0</v>
      </c>
      <c r="AA39" s="56"/>
      <c r="AB39" s="56">
        <f>_xlfn.IFNA(VLOOKUP(CONCATENATE($AB$5,$B39,$C39),'OG1'!$A$6:$M$133,13,FALSE),0)</f>
        <v>0</v>
      </c>
      <c r="AC39" s="56"/>
      <c r="AD39" s="56">
        <f>_xlfn.IFNA(VLOOKUP(CONCATENATE($AD$5,$B39,$C39),'DRY1'!$A$8:$M$500,13,FALSE),0)</f>
        <v>0</v>
      </c>
      <c r="AE39" s="56">
        <f>_xlfn.IFNA(VLOOKUP(CONCATENATE($AE$5,$B39,$C39),'BAL3'!$A$6:$M$135,13,FALSE),0)</f>
        <v>0</v>
      </c>
      <c r="AF39" s="341"/>
      <c r="AG39" s="341">
        <f>_xlfn.IFNA(VLOOKUP(CONCATENATE($AG$5,$B39,$C39),'OG2'!$A$6:$M$132,13,FALSE),0)</f>
        <v>0</v>
      </c>
      <c r="AH39" s="56">
        <f>_xlfn.IFNA(VLOOKUP(CONCATENATE($AH$5,$B39,$C39),'SER3'!$A$6:$M$133,13,FALSE),0)</f>
        <v>0</v>
      </c>
      <c r="AI39" s="56">
        <f>_xlfn.IFNA(VLOOKUP(CONCATENATE($AI$5,$B39,$C39),'LOG1'!$A$6:$M$133,13,FALSE),0)</f>
        <v>0</v>
      </c>
      <c r="AJ39" s="56"/>
      <c r="AK39" s="56">
        <f>_xlfn.IFNA(VLOOKUP(CONCATENATE($AK$5,$B39,$C39),'DRY2'!$A$6:$M$300,13,FALSE),0)</f>
        <v>0</v>
      </c>
      <c r="AL39" s="56"/>
      <c r="AM39" s="56"/>
      <c r="AN39" s="56">
        <f>_xlfn.IFNA(VLOOKUP(CONCATENATE($AN$5,$B39,$C39),'ESP3'!$A$6:$M$500,13,FALSE),0)</f>
        <v>0</v>
      </c>
      <c r="AO39" s="56"/>
      <c r="AP39" s="56">
        <v>0</v>
      </c>
      <c r="AQ39" s="56"/>
      <c r="AR39" s="56">
        <f>_xlfn.IFNA(VLOOKUP(CONCATENATE($AR$5,$B39,$C39),SCSAT!$A$6:$M$53,13,FALSE),0)</f>
        <v>0</v>
      </c>
      <c r="AS39" s="56"/>
      <c r="AT39" s="56">
        <f>_xlfn.IFNA(VLOOKUP(CONCATENATE($AT$5,$B39,$C39),SCSUN!$A$6:$M$53,13,FALSE),0)</f>
        <v>0</v>
      </c>
      <c r="AU39" s="56">
        <f>_xlfn.IFNA(VLOOKUP(CONCATENATE($AU$5,$B39,$C39),'DAR2'!$A$6:$M$500,13,FALSE),0)</f>
        <v>0</v>
      </c>
      <c r="AV39" s="56"/>
      <c r="AW39" s="56">
        <f>_xlfn.IFNA(VLOOKUP(CONCATENATE($AW$5,$B39,$C39),FEST!$A$6:$M$300,13,FALSE),0)</f>
        <v>0</v>
      </c>
      <c r="AX39" s="56">
        <f>_xlfn.IFNA(VLOOKUP(CONCATENATE($AX$5,$B39,$C39),FEST!$A$6:$M$300,13,FALSE),0)</f>
        <v>0</v>
      </c>
      <c r="AY39" s="56">
        <f>_xlfn.IFNA(VLOOKUP(CONCATENATE($AY$5,$B39,$C39),'DAR2'!$A$6:$M$60,13,FALSE),0)</f>
        <v>0</v>
      </c>
      <c r="AZ39" s="56"/>
      <c r="BA39" s="56">
        <f>_xlfn.IFNA(VLOOKUP(CONCATENATE($BA$5,$B39,$C39),'CAP2'!$A$6:$M$135,13,FALSE),0)</f>
        <v>0</v>
      </c>
      <c r="BB39" s="56"/>
      <c r="BC39" s="551"/>
      <c r="BD39" s="550">
        <f>_xlfn.IFNA(VLOOKUP(CONCATENATE($BD$5,$B39,$C39),'HOR2'!$A$6:$M$500,13,FALSE),0)</f>
        <v>0</v>
      </c>
      <c r="BE39" s="369"/>
      <c r="BF39" s="369"/>
      <c r="BG39" s="369"/>
      <c r="BH39" s="548">
        <f>_xlfn.IFNA(VLOOKUP(CONCATENATE($BH$5,$B39,$C39),SC!$A$6:$M$500,13,FALSE),0)</f>
        <v>0</v>
      </c>
      <c r="BI39" s="548">
        <f>_xlfn.IFNA(VLOOKUP(CONCATENATE($BI$5,$B39,$C39),SC!$A$6:$M$500,13,FALSE),0)</f>
        <v>0</v>
      </c>
      <c r="BJ39" s="548"/>
      <c r="BK39" s="548"/>
      <c r="BL39" s="548">
        <f>_xlfn.IFNA(VLOOKUP(CONCATENATE($BL$5,$B39,$C39),SCSUN!$A$6:$M$500,13,FALSE),0)</f>
        <v>0</v>
      </c>
      <c r="BM39" s="341">
        <f>_xlfn.IFNA(VLOOKUP(CONCATENATE($BM$5,$B39,$C39),SCSUN!$A$6:$M$500,13,FALSE),0)</f>
        <v>0</v>
      </c>
      <c r="BN39" s="47"/>
    </row>
    <row r="40" spans="1:66" ht="14.4" thickBot="1" x14ac:dyDescent="0.3">
      <c r="A40" s="835"/>
      <c r="B40" s="51"/>
      <c r="C40" s="57"/>
      <c r="D40" s="57"/>
      <c r="E40" s="57"/>
      <c r="F40" s="58"/>
      <c r="G40" s="64"/>
      <c r="H40" s="54">
        <f t="shared" si="9"/>
        <v>0</v>
      </c>
      <c r="I40" s="55">
        <f t="shared" si="8"/>
        <v>0</v>
      </c>
      <c r="J40" s="64"/>
      <c r="K40" s="63">
        <f>_xlfn.IFNA(VLOOKUP(CONCATENATE($K$5,$B40,$C40),'ESP1'!$A$6:$M$500,13,FALSE),0)</f>
        <v>0</v>
      </c>
      <c r="L40" s="63"/>
      <c r="M40" s="63"/>
      <c r="N40" s="63"/>
      <c r="O40" s="56">
        <f>_xlfn.IFNA(VLOOKUP(CONCATENATE($O$5,$B40,$C40),'MUR1'!$A$6:$M$133,13,FALSE),0)</f>
        <v>0</v>
      </c>
      <c r="P40" s="56"/>
      <c r="Q40" s="56">
        <f>_xlfn.IFNA(VLOOKUP(CONCATENATE($Q$5,$B40,$C40),'SER1'!$A$6:$M$133,13,FALSE),0)</f>
        <v>0</v>
      </c>
      <c r="R40" s="56"/>
      <c r="S40" s="56">
        <f>_xlfn.IFNA(VLOOKUP(CONCATENATE($S$5,$B40,$C40),'DAR1'!$A$6:$M$500,13,FALSE),0)</f>
        <v>0</v>
      </c>
      <c r="T40" s="56"/>
      <c r="U40" s="56">
        <f>_xlfn.IFNA(VLOOKUP(CONCATENATE($U$5,$B40,$C40),'SER2'!$A$6:$M$167,13,FALSE),0)</f>
        <v>0</v>
      </c>
      <c r="V40" s="56"/>
      <c r="W40" s="56">
        <f>_xlfn.IFNA(VLOOKUP(CONCATENATE($W$5,$B40,$C40),'BUS2'!$A$6:$M$135,13,FALSE),0)</f>
        <v>0</v>
      </c>
      <c r="X40" s="56">
        <f>_xlfn.IFNA(VLOOKUP(CONCATENATE($X$5,$B40,$C40),'ESP2'!$A$6:$M$192,13,FALSE),0)</f>
        <v>0</v>
      </c>
      <c r="Y40" s="56"/>
      <c r="Z40" s="56">
        <f>_xlfn.IFNA(VLOOKUP(CONCATENATE($Z$5,$B40,$C40),CAPE!$A$6:$M$133,13,FALSE),0)</f>
        <v>0</v>
      </c>
      <c r="AA40" s="56"/>
      <c r="AB40" s="56">
        <f>_xlfn.IFNA(VLOOKUP(CONCATENATE($AB$5,$B40,$C40),'OG1'!$A$6:$M$133,13,FALSE),0)</f>
        <v>0</v>
      </c>
      <c r="AC40" s="56"/>
      <c r="AD40" s="56">
        <f>_xlfn.IFNA(VLOOKUP(CONCATENATE($AD$5,$B40,$C40),'DRY1'!$A$8:$M$500,13,FALSE),0)</f>
        <v>0</v>
      </c>
      <c r="AE40" s="56">
        <f>_xlfn.IFNA(VLOOKUP(CONCATENATE($AE$5,$B40,$C40),'BAL3'!$A$6:$M$135,13,FALSE),0)</f>
        <v>0</v>
      </c>
      <c r="AF40" s="341"/>
      <c r="AG40" s="341">
        <f>_xlfn.IFNA(VLOOKUP(CONCATENATE($AG$5,$B40,$C40),'OG2'!$A$6:$M$132,13,FALSE),0)</f>
        <v>0</v>
      </c>
      <c r="AH40" s="56">
        <f>_xlfn.IFNA(VLOOKUP(CONCATENATE($AH$5,$B40,$C40),'SER3'!$A$6:$M$133,13,FALSE),0)</f>
        <v>0</v>
      </c>
      <c r="AI40" s="56">
        <f>_xlfn.IFNA(VLOOKUP(CONCATENATE($AI$5,$B40,$C40),'LOG1'!$A$6:$M$133,13,FALSE),0)</f>
        <v>0</v>
      </c>
      <c r="AJ40" s="56"/>
      <c r="AK40" s="56">
        <f>_xlfn.IFNA(VLOOKUP(CONCATENATE($AK$5,$B40,$C40),'DRY2'!$A$6:$M$300,13,FALSE),0)</f>
        <v>0</v>
      </c>
      <c r="AL40" s="56"/>
      <c r="AM40" s="56"/>
      <c r="AN40" s="56">
        <f>_xlfn.IFNA(VLOOKUP(CONCATENATE($AN$5,$B40,$C40),'ESP3'!$A$6:$M$500,13,FALSE),0)</f>
        <v>0</v>
      </c>
      <c r="AO40" s="56"/>
      <c r="AP40" s="56">
        <v>0</v>
      </c>
      <c r="AQ40" s="56"/>
      <c r="AR40" s="56">
        <f>_xlfn.IFNA(VLOOKUP(CONCATENATE($AR$5,$B40,$C40),SCSAT!$A$6:$M$53,13,FALSE),0)</f>
        <v>0</v>
      </c>
      <c r="AS40" s="56"/>
      <c r="AT40" s="56">
        <f>_xlfn.IFNA(VLOOKUP(CONCATENATE($AT$5,$B40,$C40),SCSUN!$A$6:$M$53,13,FALSE),0)</f>
        <v>0</v>
      </c>
      <c r="AU40" s="401">
        <f>_xlfn.IFNA(VLOOKUP(CONCATENATE($AU$5,$B40,$C40),'DAR2'!$A$6:$M$500,13,FALSE),0)</f>
        <v>0</v>
      </c>
      <c r="AV40" s="401"/>
      <c r="AW40" s="56">
        <f>_xlfn.IFNA(VLOOKUP(CONCATENATE($AW$5,$B40,$C40),FEST!$A$6:$M$300,13,FALSE),0)</f>
        <v>0</v>
      </c>
      <c r="AX40" s="56">
        <f>_xlfn.IFNA(VLOOKUP(CONCATENATE($AX$5,$B40,$C40),FEST!$A$6:$M$300,13,FALSE),0)</f>
        <v>0</v>
      </c>
      <c r="AY40" s="56">
        <f>_xlfn.IFNA(VLOOKUP(CONCATENATE($AY$5,$B40,$C40),'DAR2'!$A$6:$M$60,13,FALSE),0)</f>
        <v>0</v>
      </c>
      <c r="AZ40" s="56"/>
      <c r="BA40" s="56">
        <f>_xlfn.IFNA(VLOOKUP(CONCATENATE($BA$5,$B40,$C40),'CAP2'!$A$6:$M$135,13,FALSE),0)</f>
        <v>0</v>
      </c>
      <c r="BB40" s="56"/>
      <c r="BC40" s="551"/>
      <c r="BD40" s="550">
        <f>_xlfn.IFNA(VLOOKUP(CONCATENATE($BD$5,$B40,$C40),'HOR2'!$A$6:$M$500,13,FALSE),0)</f>
        <v>0</v>
      </c>
      <c r="BE40" s="369"/>
      <c r="BF40" s="369"/>
      <c r="BG40" s="369"/>
      <c r="BH40" s="548">
        <f>_xlfn.IFNA(VLOOKUP(CONCATENATE($BH$5,$B40,$C40),SC!$A$6:$M$500,13,FALSE),0)</f>
        <v>0</v>
      </c>
      <c r="BI40" s="548">
        <f>_xlfn.IFNA(VLOOKUP(CONCATENATE($BI$5,$B40,$C40),SC!$A$6:$M$500,13,FALSE),0)</f>
        <v>0</v>
      </c>
      <c r="BJ40" s="548"/>
      <c r="BK40" s="548"/>
      <c r="BL40" s="548">
        <f>_xlfn.IFNA(VLOOKUP(CONCATENATE($BL$5,$B40,$C40),SCSUN!$A$6:$M$500,13,FALSE),0)</f>
        <v>0</v>
      </c>
      <c r="BM40" s="341">
        <f>_xlfn.IFNA(VLOOKUP(CONCATENATE($BM$5,$B40,$C40),SCSUN!$A$6:$M$500,13,FALSE),0)</f>
        <v>0</v>
      </c>
      <c r="BN40" s="47"/>
    </row>
    <row r="41" spans="1:66" ht="14.4" thickBot="1" x14ac:dyDescent="0.3">
      <c r="A41" s="835"/>
      <c r="B41" s="51"/>
      <c r="C41" s="57"/>
      <c r="D41" s="57"/>
      <c r="E41" s="57"/>
      <c r="F41" s="58"/>
      <c r="G41" s="64"/>
      <c r="H41" s="54">
        <f t="shared" si="9"/>
        <v>0</v>
      </c>
      <c r="I41" s="55">
        <f t="shared" si="8"/>
        <v>0</v>
      </c>
      <c r="J41" s="64"/>
      <c r="K41" s="63">
        <f>_xlfn.IFNA(VLOOKUP(CONCATENATE($K$5,$B41,$C41),'ESP1'!$A$6:$M$500,13,FALSE),0)</f>
        <v>0</v>
      </c>
      <c r="L41" s="63"/>
      <c r="M41" s="63"/>
      <c r="N41" s="63"/>
      <c r="O41" s="56">
        <f>_xlfn.IFNA(VLOOKUP(CONCATENATE($O$5,$B41,$C41),'MUR1'!$A$6:$M$133,13,FALSE),0)</f>
        <v>0</v>
      </c>
      <c r="P41" s="56"/>
      <c r="Q41" s="56">
        <f>_xlfn.IFNA(VLOOKUP(CONCATENATE($Q$5,$B41,$C41),'SER1'!$A$6:$M$133,13,FALSE),0)</f>
        <v>0</v>
      </c>
      <c r="R41" s="56"/>
      <c r="S41" s="56">
        <f>_xlfn.IFNA(VLOOKUP(CONCATENATE($S$5,$B41,$C41),'DAR1'!$A$6:$M$500,13,FALSE),0)</f>
        <v>0</v>
      </c>
      <c r="T41" s="56"/>
      <c r="U41" s="56">
        <f>_xlfn.IFNA(VLOOKUP(CONCATENATE($U$5,$B41,$C41),'SER2'!$A$6:$M$167,13,FALSE),0)</f>
        <v>0</v>
      </c>
      <c r="V41" s="56"/>
      <c r="W41" s="56">
        <f>_xlfn.IFNA(VLOOKUP(CONCATENATE($W$5,$B41,$C41),'BUS2'!$A$6:$M$135,13,FALSE),0)</f>
        <v>0</v>
      </c>
      <c r="X41" s="56">
        <f>_xlfn.IFNA(VLOOKUP(CONCATENATE($X$5,$B41,$C41),'ESP2'!$A$6:$M$192,13,FALSE),0)</f>
        <v>0</v>
      </c>
      <c r="Y41" s="56"/>
      <c r="Z41" s="56">
        <f>_xlfn.IFNA(VLOOKUP(CONCATENATE($Z$5,$B41,$C41),CAPE!$A$6:$M$133,13,FALSE),0)</f>
        <v>0</v>
      </c>
      <c r="AA41" s="56"/>
      <c r="AB41" s="56">
        <f>_xlfn.IFNA(VLOOKUP(CONCATENATE($AB$5,$B41,$C41),'OG1'!$A$6:$M$133,13,FALSE),0)</f>
        <v>0</v>
      </c>
      <c r="AC41" s="56"/>
      <c r="AD41" s="56">
        <f>_xlfn.IFNA(VLOOKUP(CONCATENATE($AD$5,$B41,$C41),'DRY1'!$A$8:$M$500,13,FALSE),0)</f>
        <v>0</v>
      </c>
      <c r="AE41" s="56">
        <f>_xlfn.IFNA(VLOOKUP(CONCATENATE($AE$5,$B41,$C41),'BAL3'!$A$6:$M$135,13,FALSE),0)</f>
        <v>0</v>
      </c>
      <c r="AF41" s="341"/>
      <c r="AG41" s="341">
        <f>_xlfn.IFNA(VLOOKUP(CONCATENATE($AG$5,$B41,$C41),'OG2'!$A$6:$M$132,13,FALSE),0)</f>
        <v>0</v>
      </c>
      <c r="AH41" s="56">
        <f>_xlfn.IFNA(VLOOKUP(CONCATENATE($AH$5,$B41,$C41),'SER3'!$A$6:$M$133,13,FALSE),0)</f>
        <v>0</v>
      </c>
      <c r="AI41" s="56">
        <f>_xlfn.IFNA(VLOOKUP(CONCATENATE($AI$5,$B41,$C41),'LOG1'!$A$6:$M$133,13,FALSE),0)</f>
        <v>0</v>
      </c>
      <c r="AJ41" s="56"/>
      <c r="AK41" s="56">
        <f>_xlfn.IFNA(VLOOKUP(CONCATENATE($AK$5,$B41,$C41),'DRY2'!$A$6:$M$300,13,FALSE),0)</f>
        <v>0</v>
      </c>
      <c r="AL41" s="56"/>
      <c r="AM41" s="56"/>
      <c r="AN41" s="56">
        <f>_xlfn.IFNA(VLOOKUP(CONCATENATE($AN$5,$B41,$C41),'ESP3'!$A$6:$M$500,13,FALSE),0)</f>
        <v>0</v>
      </c>
      <c r="AO41" s="56"/>
      <c r="AP41" s="56">
        <v>0</v>
      </c>
      <c r="AQ41" s="56"/>
      <c r="AR41" s="56">
        <f>_xlfn.IFNA(VLOOKUP(CONCATENATE($AR$5,$B41,$C41),SCSAT!$A$6:$M$53,13,FALSE),0)</f>
        <v>0</v>
      </c>
      <c r="AS41" s="56"/>
      <c r="AT41" s="56">
        <f>_xlfn.IFNA(VLOOKUP(CONCATENATE($AT$5,$B41,$C41),SCSUN!$A$6:$M$53,13,FALSE),0)</f>
        <v>0</v>
      </c>
      <c r="AU41" s="266">
        <f>_xlfn.IFNA(VLOOKUP(CONCATENATE($AU$5,$B41,$C41),'DAR2'!$A$6:$M$500,13,FALSE),0)</f>
        <v>0</v>
      </c>
      <c r="AV41" s="401"/>
      <c r="AW41" s="56">
        <f>_xlfn.IFNA(VLOOKUP(CONCATENATE($AW$5,$B41,$C41),FEST!$A$6:$M$300,13,FALSE),0)</f>
        <v>0</v>
      </c>
      <c r="AX41" s="56">
        <f>_xlfn.IFNA(VLOOKUP(CONCATENATE($AX$5,$B41,$C41),FEST!$A$6:$M$300,13,FALSE),0)</f>
        <v>0</v>
      </c>
      <c r="AY41" s="56">
        <f>_xlfn.IFNA(VLOOKUP(CONCATENATE($AY$5,$B41,$C41),'DAR2'!$A$6:$M$60,13,FALSE),0)</f>
        <v>0</v>
      </c>
      <c r="AZ41" s="56"/>
      <c r="BA41" s="56">
        <f>_xlfn.IFNA(VLOOKUP(CONCATENATE($BA$5,$B41,$C41),'CAP2'!$A$6:$M$135,13,FALSE),0)</f>
        <v>0</v>
      </c>
      <c r="BB41" s="56"/>
      <c r="BC41" s="551"/>
      <c r="BD41" s="550">
        <f>_xlfn.IFNA(VLOOKUP(CONCATENATE($BD$5,$B41,$C41),'HOR2'!$A$6:$M$500,13,FALSE),0)</f>
        <v>0</v>
      </c>
      <c r="BE41" s="369"/>
      <c r="BF41" s="369"/>
      <c r="BG41" s="369"/>
      <c r="BH41" s="548">
        <f>_xlfn.IFNA(VLOOKUP(CONCATENATE($BH$5,$B41,$C41),SC!$A$6:$M$500,13,FALSE),0)</f>
        <v>0</v>
      </c>
      <c r="BI41" s="548">
        <f>_xlfn.IFNA(VLOOKUP(CONCATENATE($BI$5,$B41,$C41),SC!$A$6:$M$500,13,FALSE),0)</f>
        <v>0</v>
      </c>
      <c r="BJ41" s="548"/>
      <c r="BK41" s="548"/>
      <c r="BL41" s="548">
        <f>_xlfn.IFNA(VLOOKUP(CONCATENATE($BL$5,$B41,$C41),SCSUN!$A$6:$M$500,13,FALSE),0)</f>
        <v>0</v>
      </c>
      <c r="BM41" s="341">
        <f>_xlfn.IFNA(VLOOKUP(CONCATENATE($BM$5,$B41,$C41),SCSUN!$A$6:$M$500,13,FALSE),0)</f>
        <v>0</v>
      </c>
      <c r="BN41" s="47"/>
    </row>
    <row r="42" spans="1:66" ht="14.4" thickBot="1" x14ac:dyDescent="0.3">
      <c r="A42" s="835"/>
      <c r="B42" s="51"/>
      <c r="C42" s="57"/>
      <c r="D42" s="57"/>
      <c r="E42" s="57"/>
      <c r="F42" s="58"/>
      <c r="G42" s="64"/>
      <c r="H42" s="54">
        <f t="shared" si="9"/>
        <v>0</v>
      </c>
      <c r="I42" s="55">
        <f t="shared" si="8"/>
        <v>0</v>
      </c>
      <c r="J42" s="64"/>
      <c r="K42" s="63">
        <f>_xlfn.IFNA(VLOOKUP(CONCATENATE($K$5,$B42,$C42),'ESP1'!$A$6:$M$500,13,FALSE),0)</f>
        <v>0</v>
      </c>
      <c r="L42" s="63"/>
      <c r="M42" s="63"/>
      <c r="N42" s="63"/>
      <c r="O42" s="56">
        <f>_xlfn.IFNA(VLOOKUP(CONCATENATE($O$5,$B42,$C42),'MUR1'!$A$6:$M$133,13,FALSE),0)</f>
        <v>0</v>
      </c>
      <c r="P42" s="56"/>
      <c r="Q42" s="56">
        <f>_xlfn.IFNA(VLOOKUP(CONCATENATE($Q$5,$B42,$C42),'SER1'!$A$6:$M$133,13,FALSE),0)</f>
        <v>0</v>
      </c>
      <c r="R42" s="56"/>
      <c r="S42" s="56">
        <f>_xlfn.IFNA(VLOOKUP(CONCATENATE($S$5,$B42,$C42),'DAR1'!$A$6:$M$500,13,FALSE),0)</f>
        <v>0</v>
      </c>
      <c r="T42" s="56"/>
      <c r="U42" s="56">
        <f>_xlfn.IFNA(VLOOKUP(CONCATENATE($U$5,$B42,$C42),'SER2'!$A$6:$M$167,13,FALSE),0)</f>
        <v>0</v>
      </c>
      <c r="V42" s="56"/>
      <c r="W42" s="56">
        <f>_xlfn.IFNA(VLOOKUP(CONCATENATE($W$5,$B42,$C42),'BUS2'!$A$6:$M$135,13,FALSE),0)</f>
        <v>0</v>
      </c>
      <c r="X42" s="56">
        <f>_xlfn.IFNA(VLOOKUP(CONCATENATE($X$5,$B42,$C42),'ESP2'!$A$6:$M$192,13,FALSE),0)</f>
        <v>0</v>
      </c>
      <c r="Y42" s="56"/>
      <c r="Z42" s="56">
        <f>_xlfn.IFNA(VLOOKUP(CONCATENATE($Z$5,$B42,$C42),CAPE!$A$6:$M$133,13,FALSE),0)</f>
        <v>0</v>
      </c>
      <c r="AA42" s="56"/>
      <c r="AB42" s="56">
        <f>_xlfn.IFNA(VLOOKUP(CONCATENATE($AB$5,$B42,$C42),'OG1'!$A$6:$M$133,13,FALSE),0)</f>
        <v>0</v>
      </c>
      <c r="AC42" s="56"/>
      <c r="AD42" s="56">
        <f>_xlfn.IFNA(VLOOKUP(CONCATENATE($AD$5,$B42,$C42),'DRY1'!$A$8:$M$500,13,FALSE),0)</f>
        <v>0</v>
      </c>
      <c r="AE42" s="56">
        <f>_xlfn.IFNA(VLOOKUP(CONCATENATE($AE$5,$B42,$C42),'BAL3'!$A$6:$M$135,13,FALSE),0)</f>
        <v>0</v>
      </c>
      <c r="AF42" s="341"/>
      <c r="AG42" s="341">
        <f>_xlfn.IFNA(VLOOKUP(CONCATENATE($AG$5,$B42,$C42),'OG2'!$A$6:$M$132,13,FALSE),0)</f>
        <v>0</v>
      </c>
      <c r="AH42" s="56">
        <f>_xlfn.IFNA(VLOOKUP(CONCATENATE($AH$5,$B42,$C42),'SER3'!$A$6:$M$133,13,FALSE),0)</f>
        <v>0</v>
      </c>
      <c r="AI42" s="56">
        <f>_xlfn.IFNA(VLOOKUP(CONCATENATE($AI$5,$B42,$C42),'LOG1'!$A$6:$M$133,13,FALSE),0)</f>
        <v>0</v>
      </c>
      <c r="AJ42" s="56"/>
      <c r="AK42" s="56">
        <f>_xlfn.IFNA(VLOOKUP(CONCATENATE($AK$5,$B42,$C42),'DRY2'!$A$6:$M$300,13,FALSE),0)</f>
        <v>0</v>
      </c>
      <c r="AL42" s="56"/>
      <c r="AM42" s="56"/>
      <c r="AN42" s="56">
        <f>_xlfn.IFNA(VLOOKUP(CONCATENATE($AN$5,$B42,$C42),'ESP3'!$A$6:$M$500,13,FALSE),0)</f>
        <v>0</v>
      </c>
      <c r="AO42" s="56"/>
      <c r="AP42" s="56">
        <v>0</v>
      </c>
      <c r="AQ42" s="56"/>
      <c r="AR42" s="56">
        <f>_xlfn.IFNA(VLOOKUP(CONCATENATE($AR$5,$B42,$C42),SCSAT!$A$6:$M$53,13,FALSE),0)</f>
        <v>0</v>
      </c>
      <c r="AS42" s="56"/>
      <c r="AT42" s="56">
        <f>_xlfn.IFNA(VLOOKUP(CONCATENATE($AT$5,$B42,$C42),SCSUN!$A$6:$M$53,13,FALSE),0)</f>
        <v>0</v>
      </c>
      <c r="AU42" s="266">
        <f>_xlfn.IFNA(VLOOKUP(CONCATENATE($AU$5,$B42,$C42),'DAR2'!$A$6:$M$500,13,FALSE),0)</f>
        <v>0</v>
      </c>
      <c r="AV42" s="401"/>
      <c r="AW42" s="56">
        <f>_xlfn.IFNA(VLOOKUP(CONCATENATE($AW$5,$B42,$C42),FEST!$A$6:$M$300,13,FALSE),0)</f>
        <v>0</v>
      </c>
      <c r="AX42" s="56">
        <f>_xlfn.IFNA(VLOOKUP(CONCATENATE($AX$5,$B42,$C42),FEST!$A$6:$M$300,13,FALSE),0)</f>
        <v>0</v>
      </c>
      <c r="AY42" s="56">
        <f>_xlfn.IFNA(VLOOKUP(CONCATENATE($AY$5,$B42,$C42),'DAR2'!$A$6:$M$60,13,FALSE),0)</f>
        <v>0</v>
      </c>
      <c r="AZ42" s="56"/>
      <c r="BA42" s="56">
        <f>_xlfn.IFNA(VLOOKUP(CONCATENATE($BA$5,$B42,$C42),'CAP2'!$A$6:$M$135,13,FALSE),0)</f>
        <v>0</v>
      </c>
      <c r="BB42" s="56"/>
      <c r="BC42" s="551"/>
      <c r="BD42" s="550">
        <f>_xlfn.IFNA(VLOOKUP(CONCATENATE($BD$5,$B42,$C42),'HOR2'!$A$6:$M$500,13,FALSE),0)</f>
        <v>0</v>
      </c>
      <c r="BE42" s="369"/>
      <c r="BF42" s="369"/>
      <c r="BG42" s="369"/>
      <c r="BH42" s="548">
        <f>_xlfn.IFNA(VLOOKUP(CONCATENATE($BH$5,$B42,$C42),SC!$A$6:$M$500,13,FALSE),0)</f>
        <v>0</v>
      </c>
      <c r="BI42" s="548">
        <f>_xlfn.IFNA(VLOOKUP(CONCATENATE($BI$5,$B42,$C42),SC!$A$6:$M$500,13,FALSE),0)</f>
        <v>0</v>
      </c>
      <c r="BJ42" s="548"/>
      <c r="BK42" s="548"/>
      <c r="BL42" s="548">
        <f>_xlfn.IFNA(VLOOKUP(CONCATENATE($BL$5,$B42,$C42),SCSUN!$A$6:$M$500,13,FALSE),0)</f>
        <v>0</v>
      </c>
      <c r="BM42" s="341">
        <f>_xlfn.IFNA(VLOOKUP(CONCATENATE($BM$5,$B42,$C42),SCSUN!$A$6:$M$500,13,FALSE),0)</f>
        <v>0</v>
      </c>
      <c r="BN42" s="47"/>
    </row>
    <row r="43" spans="1:66" ht="14.4" thickBot="1" x14ac:dyDescent="0.3">
      <c r="A43" s="835"/>
      <c r="B43" s="51"/>
      <c r="C43" s="57"/>
      <c r="D43" s="57"/>
      <c r="E43" s="57"/>
      <c r="F43" s="58"/>
      <c r="G43" s="64"/>
      <c r="H43" s="54">
        <f t="shared" si="9"/>
        <v>0</v>
      </c>
      <c r="I43" s="55">
        <f t="shared" si="8"/>
        <v>0</v>
      </c>
      <c r="J43" s="64"/>
      <c r="K43" s="63">
        <f>_xlfn.IFNA(VLOOKUP(CONCATENATE($K$5,$B43,$C43),'ESP1'!$A$6:$M$500,13,FALSE),0)</f>
        <v>0</v>
      </c>
      <c r="L43" s="63"/>
      <c r="M43" s="63"/>
      <c r="N43" s="63"/>
      <c r="O43" s="56">
        <f>_xlfn.IFNA(VLOOKUP(CONCATENATE($O$5,$B43,$C43),'MUR1'!$A$6:$M$133,13,FALSE),0)</f>
        <v>0</v>
      </c>
      <c r="P43" s="56"/>
      <c r="Q43" s="56">
        <f>_xlfn.IFNA(VLOOKUP(CONCATENATE($Q$5,$B43,$C43),'SER1'!$A$6:$M$133,13,FALSE),0)</f>
        <v>0</v>
      </c>
      <c r="R43" s="56"/>
      <c r="S43" s="56">
        <f>_xlfn.IFNA(VLOOKUP(CONCATENATE($S$5,$B43,$C43),'DAR1'!$A$6:$M$500,13,FALSE),0)</f>
        <v>0</v>
      </c>
      <c r="T43" s="56"/>
      <c r="U43" s="56">
        <f>_xlfn.IFNA(VLOOKUP(CONCATENATE($U$5,$B43,$C43),'SER2'!$A$6:$M$167,13,FALSE),0)</f>
        <v>0</v>
      </c>
      <c r="V43" s="56"/>
      <c r="W43" s="56">
        <f>_xlfn.IFNA(VLOOKUP(CONCATENATE($W$5,$B43,$C43),'BUS2'!$A$6:$M$135,13,FALSE),0)</f>
        <v>0</v>
      </c>
      <c r="X43" s="56">
        <f>_xlfn.IFNA(VLOOKUP(CONCATENATE($X$5,$B43,$C43),'ESP2'!$A$6:$M$192,13,FALSE),0)</f>
        <v>0</v>
      </c>
      <c r="Y43" s="56"/>
      <c r="Z43" s="56">
        <f>_xlfn.IFNA(VLOOKUP(CONCATENATE($Z$5,$B43,$C43),CAPE!$A$6:$M$133,13,FALSE),0)</f>
        <v>0</v>
      </c>
      <c r="AA43" s="56"/>
      <c r="AB43" s="56">
        <f>_xlfn.IFNA(VLOOKUP(CONCATENATE($AB$5,$B43,$C43),'OG1'!$A$6:$M$133,13,FALSE),0)</f>
        <v>0</v>
      </c>
      <c r="AC43" s="56"/>
      <c r="AD43" s="56">
        <f>_xlfn.IFNA(VLOOKUP(CONCATENATE($AD$5,$B43,$C43),'DRY1'!$A$8:$M$500,13,FALSE),0)</f>
        <v>0</v>
      </c>
      <c r="AE43" s="56">
        <f>_xlfn.IFNA(VLOOKUP(CONCATENATE($AE$5,$B43,$C43),'BAL3'!$A$6:$M$135,13,FALSE),0)</f>
        <v>0</v>
      </c>
      <c r="AF43" s="341"/>
      <c r="AG43" s="341">
        <f>_xlfn.IFNA(VLOOKUP(CONCATENATE($AG$5,$B43,$C43),'OG2'!$A$6:$M$132,13,FALSE),0)</f>
        <v>0</v>
      </c>
      <c r="AH43" s="56">
        <f>_xlfn.IFNA(VLOOKUP(CONCATENATE($AH$5,$B43,$C43),'SER3'!$A$6:$M$133,13,FALSE),0)</f>
        <v>0</v>
      </c>
      <c r="AI43" s="56">
        <f>_xlfn.IFNA(VLOOKUP(CONCATENATE($AI$5,$B43,$C43),'LOG1'!$A$6:$M$133,13,FALSE),0)</f>
        <v>0</v>
      </c>
      <c r="AJ43" s="56"/>
      <c r="AK43" s="56">
        <f>_xlfn.IFNA(VLOOKUP(CONCATENATE($AK$5,$B43,$C43),'DRY2'!$A$6:$M$300,13,FALSE),0)</f>
        <v>0</v>
      </c>
      <c r="AL43" s="56"/>
      <c r="AM43" s="56"/>
      <c r="AN43" s="56">
        <f>_xlfn.IFNA(VLOOKUP(CONCATENATE($AN$5,$B43,$C43),'ESP3'!$A$6:$M$500,13,FALSE),0)</f>
        <v>0</v>
      </c>
      <c r="AO43" s="56"/>
      <c r="AP43" s="56">
        <v>0</v>
      </c>
      <c r="AQ43" s="56"/>
      <c r="AR43" s="56">
        <f>_xlfn.IFNA(VLOOKUP(CONCATENATE($AR$5,$B43,$C43),SCSAT!$A$6:$M$53,13,FALSE),0)</f>
        <v>0</v>
      </c>
      <c r="AS43" s="56"/>
      <c r="AT43" s="56">
        <f>_xlfn.IFNA(VLOOKUP(CONCATENATE($AT$5,$B43,$C43),SCSUN!$A$6:$M$53,13,FALSE),0)</f>
        <v>0</v>
      </c>
      <c r="AU43" s="266">
        <f>_xlfn.IFNA(VLOOKUP(CONCATENATE($AU$5,$B43,$C43),'DAR2'!$A$6:$M$500,13,FALSE),0)</f>
        <v>0</v>
      </c>
      <c r="AV43" s="401"/>
      <c r="AW43" s="56">
        <f>_xlfn.IFNA(VLOOKUP(CONCATENATE($AW$5,$B43,$C43),FEST!$A$6:$M$300,13,FALSE),0)</f>
        <v>0</v>
      </c>
      <c r="AX43" s="56">
        <f>_xlfn.IFNA(VLOOKUP(CONCATENATE($AX$5,$B43,$C43),FEST!$A$6:$M$300,13,FALSE),0)</f>
        <v>0</v>
      </c>
      <c r="AY43" s="56">
        <f>_xlfn.IFNA(VLOOKUP(CONCATENATE($AY$5,$B43,$C43),'DAR2'!$A$6:$M$60,13,FALSE),0)</f>
        <v>0</v>
      </c>
      <c r="AZ43" s="56"/>
      <c r="BA43" s="56">
        <f>_xlfn.IFNA(VLOOKUP(CONCATENATE($BA$5,$B43,$C43),'CAP2'!$A$6:$M$135,13,FALSE),0)</f>
        <v>0</v>
      </c>
      <c r="BB43" s="56"/>
      <c r="BC43" s="551"/>
      <c r="BD43" s="550">
        <f>_xlfn.IFNA(VLOOKUP(CONCATENATE($BD$5,$B43,$C43),'HOR2'!$A$6:$M$500,13,FALSE),0)</f>
        <v>0</v>
      </c>
      <c r="BE43" s="369"/>
      <c r="BF43" s="369"/>
      <c r="BG43" s="369"/>
      <c r="BH43" s="548">
        <f>_xlfn.IFNA(VLOOKUP(CONCATENATE($BH$5,$B43,$C43),SC!$A$6:$M$500,13,FALSE),0)</f>
        <v>0</v>
      </c>
      <c r="BI43" s="548">
        <f>_xlfn.IFNA(VLOOKUP(CONCATENATE($BI$5,$B43,$C43),SC!$A$6:$M$500,13,FALSE),0)</f>
        <v>0</v>
      </c>
      <c r="BJ43" s="548"/>
      <c r="BK43" s="548"/>
      <c r="BL43" s="548">
        <f>_xlfn.IFNA(VLOOKUP(CONCATENATE($BL$5,$B43,$C43),SCSUN!$A$6:$M$500,13,FALSE),0)</f>
        <v>0</v>
      </c>
      <c r="BM43" s="341">
        <f>_xlfn.IFNA(VLOOKUP(CONCATENATE($BM$5,$B43,$C43),SCSUN!$A$6:$M$500,13,FALSE),0)</f>
        <v>0</v>
      </c>
      <c r="BN43" s="47"/>
    </row>
    <row r="44" spans="1:66" ht="14.4" thickBot="1" x14ac:dyDescent="0.3">
      <c r="A44" s="835"/>
      <c r="B44" s="51"/>
      <c r="C44" s="57"/>
      <c r="D44" s="57"/>
      <c r="E44" s="57"/>
      <c r="F44" s="58"/>
      <c r="G44" s="64"/>
      <c r="H44" s="54">
        <f t="shared" si="9"/>
        <v>0</v>
      </c>
      <c r="I44" s="55">
        <f t="shared" si="8"/>
        <v>0</v>
      </c>
      <c r="J44" s="64"/>
      <c r="K44" s="63">
        <f>_xlfn.IFNA(VLOOKUP(CONCATENATE($K$5,$B44,$C44),'ESP1'!$A$6:$M$500,13,FALSE),0)</f>
        <v>0</v>
      </c>
      <c r="L44" s="63"/>
      <c r="M44" s="63"/>
      <c r="N44" s="63"/>
      <c r="O44" s="56">
        <f>_xlfn.IFNA(VLOOKUP(CONCATENATE($O$5,$B44,$C44),'MUR1'!$A$6:$M$133,13,FALSE),0)</f>
        <v>0</v>
      </c>
      <c r="P44" s="56"/>
      <c r="Q44" s="56">
        <f>_xlfn.IFNA(VLOOKUP(CONCATENATE($Q$5,$B44,$C44),'SER1'!$A$6:$M$133,13,FALSE),0)</f>
        <v>0</v>
      </c>
      <c r="R44" s="56"/>
      <c r="S44" s="56">
        <f>_xlfn.IFNA(VLOOKUP(CONCATENATE($S$5,$B44,$C44),'DAR1'!$A$6:$M$500,13,FALSE),0)</f>
        <v>0</v>
      </c>
      <c r="T44" s="56"/>
      <c r="U44" s="56">
        <f>_xlfn.IFNA(VLOOKUP(CONCATENATE($U$5,$B44,$C44),'SER2'!$A$6:$M$167,13,FALSE),0)</f>
        <v>0</v>
      </c>
      <c r="V44" s="56"/>
      <c r="W44" s="56">
        <f>_xlfn.IFNA(VLOOKUP(CONCATENATE($W$5,$B44,$C44),'BUS2'!$A$6:$M$135,13,FALSE),0)</f>
        <v>0</v>
      </c>
      <c r="X44" s="56">
        <f>_xlfn.IFNA(VLOOKUP(CONCATENATE($X$5,$B44,$C44),'ESP2'!$A$6:$M$192,13,FALSE),0)</f>
        <v>0</v>
      </c>
      <c r="Y44" s="56"/>
      <c r="Z44" s="56">
        <f>_xlfn.IFNA(VLOOKUP(CONCATENATE($Z$5,$B44,$C44),CAPE!$A$6:$M$133,13,FALSE),0)</f>
        <v>0</v>
      </c>
      <c r="AA44" s="56"/>
      <c r="AB44" s="56">
        <f>_xlfn.IFNA(VLOOKUP(CONCATENATE($AB$5,$B44,$C44),'OG1'!$A$6:$M$133,13,FALSE),0)</f>
        <v>0</v>
      </c>
      <c r="AC44" s="56"/>
      <c r="AD44" s="56">
        <f>_xlfn.IFNA(VLOOKUP(CONCATENATE($AD$5,$B44,$C44),'DRY1'!$A$8:$M$500,13,FALSE),0)</f>
        <v>0</v>
      </c>
      <c r="AE44" s="56">
        <f>_xlfn.IFNA(VLOOKUP(CONCATENATE($AE$5,$B44,$C44),'BAL3'!$A$6:$M$135,13,FALSE),0)</f>
        <v>0</v>
      </c>
      <c r="AF44" s="341"/>
      <c r="AG44" s="341">
        <f>_xlfn.IFNA(VLOOKUP(CONCATENATE($AG$5,$B44,$C44),'OG2'!$A$6:$M$132,13,FALSE),0)</f>
        <v>0</v>
      </c>
      <c r="AH44" s="56">
        <f>_xlfn.IFNA(VLOOKUP(CONCATENATE($AH$5,$B44,$C44),'SER3'!$A$6:$M$133,13,FALSE),0)</f>
        <v>0</v>
      </c>
      <c r="AI44" s="56">
        <f>_xlfn.IFNA(VLOOKUP(CONCATENATE($AI$5,$B44,$C44),'LOG1'!$A$6:$M$133,13,FALSE),0)</f>
        <v>0</v>
      </c>
      <c r="AJ44" s="56"/>
      <c r="AK44" s="56">
        <f>_xlfn.IFNA(VLOOKUP(CONCATENATE($AK$5,$B44,$C44),'DRY2'!$A$6:$M$300,13,FALSE),0)</f>
        <v>0</v>
      </c>
      <c r="AL44" s="56"/>
      <c r="AM44" s="56"/>
      <c r="AN44" s="56">
        <f>_xlfn.IFNA(VLOOKUP(CONCATENATE($AN$5,$B44,$C44),'ESP3'!$A$6:$M$500,13,FALSE),0)</f>
        <v>0</v>
      </c>
      <c r="AO44" s="56"/>
      <c r="AP44" s="56">
        <v>0</v>
      </c>
      <c r="AQ44" s="56"/>
      <c r="AR44" s="56">
        <f>_xlfn.IFNA(VLOOKUP(CONCATENATE($AR$5,$B44,$C44),SCSAT!$A$6:$M$53,13,FALSE),0)</f>
        <v>0</v>
      </c>
      <c r="AS44" s="56"/>
      <c r="AT44" s="56">
        <f>_xlfn.IFNA(VLOOKUP(CONCATENATE($AT$5,$B44,$C44),SCSUN!$A$6:$M$53,13,FALSE),0)</f>
        <v>0</v>
      </c>
      <c r="AU44" s="266">
        <f>_xlfn.IFNA(VLOOKUP(CONCATENATE($AU$5,$B44,$C44),'DAR2'!$A$6:$M$500,13,FALSE),0)</f>
        <v>0</v>
      </c>
      <c r="AV44" s="401"/>
      <c r="AW44" s="56">
        <f>_xlfn.IFNA(VLOOKUP(CONCATENATE($AW$5,$B44,$C44),FEST!$A$6:$M$300,13,FALSE),0)</f>
        <v>0</v>
      </c>
      <c r="AX44" s="56">
        <f>_xlfn.IFNA(VLOOKUP(CONCATENATE($AX$5,$B44,$C44),FEST!$A$6:$M$300,13,FALSE),0)</f>
        <v>0</v>
      </c>
      <c r="AY44" s="56">
        <f>_xlfn.IFNA(VLOOKUP(CONCATENATE($AY$5,$B44,$C44),'DAR2'!$A$6:$M$60,13,FALSE),0)</f>
        <v>0</v>
      </c>
      <c r="AZ44" s="56"/>
      <c r="BA44" s="56">
        <f>_xlfn.IFNA(VLOOKUP(CONCATENATE($BA$5,$B44,$C44),'CAP2'!$A$6:$M$135,13,FALSE),0)</f>
        <v>0</v>
      </c>
      <c r="BB44" s="56"/>
      <c r="BC44" s="551"/>
      <c r="BD44" s="550">
        <f>_xlfn.IFNA(VLOOKUP(CONCATENATE($BD$5,$B44,$C44),'HOR2'!$A$6:$M$500,13,FALSE),0)</f>
        <v>0</v>
      </c>
      <c r="BE44" s="369"/>
      <c r="BF44" s="369"/>
      <c r="BG44" s="369"/>
      <c r="BH44" s="548">
        <f>_xlfn.IFNA(VLOOKUP(CONCATENATE($BH$5,$B44,$C44),SC!$A$6:$M$500,13,FALSE),0)</f>
        <v>0</v>
      </c>
      <c r="BI44" s="548">
        <f>_xlfn.IFNA(VLOOKUP(CONCATENATE($BI$5,$B44,$C44),SC!$A$6:$M$500,13,FALSE),0)</f>
        <v>0</v>
      </c>
      <c r="BJ44" s="548"/>
      <c r="BK44" s="548"/>
      <c r="BL44" s="548">
        <f>_xlfn.IFNA(VLOOKUP(CONCATENATE($BL$5,$B44,$C44),SCSUN!$A$6:$M$500,13,FALSE),0)</f>
        <v>0</v>
      </c>
      <c r="BM44" s="341">
        <f>_xlfn.IFNA(VLOOKUP(CONCATENATE($BM$5,$B44,$C44),SCSUN!$A$6:$M$500,13,FALSE),0)</f>
        <v>0</v>
      </c>
      <c r="BN44" s="47"/>
    </row>
    <row r="45" spans="1:66" ht="14.4" thickBot="1" x14ac:dyDescent="0.3">
      <c r="A45" s="835"/>
      <c r="B45" s="51"/>
      <c r="C45" s="57"/>
      <c r="D45" s="57"/>
      <c r="E45" s="57"/>
      <c r="F45" s="58"/>
      <c r="G45" s="64"/>
      <c r="H45" s="54">
        <f t="shared" si="9"/>
        <v>0</v>
      </c>
      <c r="I45" s="55">
        <f t="shared" si="8"/>
        <v>0</v>
      </c>
      <c r="J45" s="64"/>
      <c r="K45" s="63">
        <f>_xlfn.IFNA(VLOOKUP(CONCATENATE($K$5,$B45,$C45),'ESP1'!$A$6:$M$500,13,FALSE),0)</f>
        <v>0</v>
      </c>
      <c r="L45" s="63"/>
      <c r="M45" s="63"/>
      <c r="N45" s="63"/>
      <c r="O45" s="56">
        <f>_xlfn.IFNA(VLOOKUP(CONCATENATE($O$5,$B45,$C45),'MUR1'!$A$6:$M$133,13,FALSE),0)</f>
        <v>0</v>
      </c>
      <c r="P45" s="56"/>
      <c r="Q45" s="56">
        <f>_xlfn.IFNA(VLOOKUP(CONCATENATE($Q$5,$B45,$C45),'SER1'!$A$6:$M$133,13,FALSE),0)</f>
        <v>0</v>
      </c>
      <c r="R45" s="56"/>
      <c r="S45" s="56">
        <f>_xlfn.IFNA(VLOOKUP(CONCATENATE($S$5,$B45,$C45),'DAR1'!$A$6:$M$500,13,FALSE),0)</f>
        <v>0</v>
      </c>
      <c r="T45" s="56"/>
      <c r="U45" s="56">
        <f>_xlfn.IFNA(VLOOKUP(CONCATENATE($U$5,$B45,$C45),'SER2'!$A$6:$M$167,13,FALSE),0)</f>
        <v>0</v>
      </c>
      <c r="V45" s="56"/>
      <c r="W45" s="56">
        <f>_xlfn.IFNA(VLOOKUP(CONCATENATE($W$5,$B45,$C45),'BUS2'!$A$6:$M$135,13,FALSE),0)</f>
        <v>0</v>
      </c>
      <c r="X45" s="56">
        <f>_xlfn.IFNA(VLOOKUP(CONCATENATE($X$5,$B45,$C45),'ESP2'!$A$6:$M$192,13,FALSE),0)</f>
        <v>0</v>
      </c>
      <c r="Y45" s="56"/>
      <c r="Z45" s="56">
        <f>_xlfn.IFNA(VLOOKUP(CONCATENATE($Z$5,$B45,$C45),CAPE!$A$6:$M$133,13,FALSE),0)</f>
        <v>0</v>
      </c>
      <c r="AA45" s="56"/>
      <c r="AB45" s="56">
        <f>_xlfn.IFNA(VLOOKUP(CONCATENATE($AB$5,$B45,$C45),'OG1'!$A$6:$M$133,13,FALSE),0)</f>
        <v>0</v>
      </c>
      <c r="AC45" s="56"/>
      <c r="AD45" s="56">
        <f>_xlfn.IFNA(VLOOKUP(CONCATENATE($AD$5,$B45,$C45),'DRY1'!$A$8:$M$500,13,FALSE),0)</f>
        <v>0</v>
      </c>
      <c r="AE45" s="56">
        <f>_xlfn.IFNA(VLOOKUP(CONCATENATE($AE$5,$B45,$C45),'BAL3'!$A$6:$M$135,13,FALSE),0)</f>
        <v>0</v>
      </c>
      <c r="AF45" s="341"/>
      <c r="AG45" s="341">
        <f>_xlfn.IFNA(VLOOKUP(CONCATENATE($AG$5,$B45,$C45),'OG2'!$A$6:$M$132,13,FALSE),0)</f>
        <v>0</v>
      </c>
      <c r="AH45" s="56">
        <f>_xlfn.IFNA(VLOOKUP(CONCATENATE($AH$5,$B45,$C45),'SER3'!$A$6:$M$133,13,FALSE),0)</f>
        <v>0</v>
      </c>
      <c r="AI45" s="56">
        <f>_xlfn.IFNA(VLOOKUP(CONCATENATE($AI$5,$B45,$C45),'LOG1'!$A$6:$M$133,13,FALSE),0)</f>
        <v>0</v>
      </c>
      <c r="AJ45" s="56"/>
      <c r="AK45" s="56">
        <f>_xlfn.IFNA(VLOOKUP(CONCATENATE($AK$5,$B45,$C45),'DRY2'!$A$6:$M$300,13,FALSE),0)</f>
        <v>0</v>
      </c>
      <c r="AL45" s="56"/>
      <c r="AM45" s="56"/>
      <c r="AN45" s="56">
        <f>_xlfn.IFNA(VLOOKUP(CONCATENATE($AN$5,$B45,$C45),'ESP3'!$A$6:$M$500,13,FALSE),0)</f>
        <v>0</v>
      </c>
      <c r="AO45" s="56"/>
      <c r="AP45" s="56">
        <v>0</v>
      </c>
      <c r="AQ45" s="56"/>
      <c r="AR45" s="56">
        <f>_xlfn.IFNA(VLOOKUP(CONCATENATE($AR$5,$B45,$C45),SCSAT!$A$6:$M$53,13,FALSE),0)</f>
        <v>0</v>
      </c>
      <c r="AS45" s="56"/>
      <c r="AT45" s="56">
        <f>_xlfn.IFNA(VLOOKUP(CONCATENATE($AT$5,$B45,$C45),SCSUN!$A$6:$M$53,13,FALSE),0)</f>
        <v>0</v>
      </c>
      <c r="AU45" s="266">
        <f>_xlfn.IFNA(VLOOKUP(CONCATENATE($AU$5,$B45,$C45),'DAR2'!$A$6:$M$500,13,FALSE),0)</f>
        <v>0</v>
      </c>
      <c r="AV45" s="401"/>
      <c r="AW45" s="56">
        <f>_xlfn.IFNA(VLOOKUP(CONCATENATE($AW$5,$B45,$C45),FEST!$A$6:$M$300,13,FALSE),0)</f>
        <v>0</v>
      </c>
      <c r="AX45" s="56">
        <f>_xlfn.IFNA(VLOOKUP(CONCATENATE($AX$5,$B45,$C45),FEST!$A$6:$M$300,13,FALSE),0)</f>
        <v>0</v>
      </c>
      <c r="AY45" s="56">
        <f>_xlfn.IFNA(VLOOKUP(CONCATENATE($AY$5,$B45,$C45),'DAR2'!$A$6:$M$60,13,FALSE),0)</f>
        <v>0</v>
      </c>
      <c r="AZ45" s="56"/>
      <c r="BA45" s="56">
        <f>_xlfn.IFNA(VLOOKUP(CONCATENATE($BA$5,$B45,$C45),'CAP2'!$A$6:$M$135,13,FALSE),0)</f>
        <v>0</v>
      </c>
      <c r="BB45" s="56"/>
      <c r="BC45" s="551"/>
      <c r="BD45" s="550">
        <f>_xlfn.IFNA(VLOOKUP(CONCATENATE($BD$5,$B45,$C45),'HOR2'!$A$6:$M$500,13,FALSE),0)</f>
        <v>0</v>
      </c>
      <c r="BE45" s="369"/>
      <c r="BF45" s="369"/>
      <c r="BG45" s="369"/>
      <c r="BH45" s="548">
        <f>_xlfn.IFNA(VLOOKUP(CONCATENATE($BH$5,$B45,$C45),SC!$A$6:$M$500,13,FALSE),0)</f>
        <v>0</v>
      </c>
      <c r="BI45" s="548">
        <f>_xlfn.IFNA(VLOOKUP(CONCATENATE($BI$5,$B45,$C45),SC!$A$6:$M$500,13,FALSE),0)</f>
        <v>0</v>
      </c>
      <c r="BJ45" s="548"/>
      <c r="BK45" s="548"/>
      <c r="BL45" s="548">
        <f>_xlfn.IFNA(VLOOKUP(CONCATENATE($BL$5,$B45,$C45),SCSUN!$A$6:$M$500,13,FALSE),0)</f>
        <v>0</v>
      </c>
      <c r="BM45" s="341">
        <f>_xlfn.IFNA(VLOOKUP(CONCATENATE($BM$5,$B45,$C45),SCSUN!$A$6:$M$500,13,FALSE),0)</f>
        <v>0</v>
      </c>
      <c r="BN45" s="47"/>
    </row>
    <row r="46" spans="1:66" x14ac:dyDescent="0.25">
      <c r="A46" s="835"/>
      <c r="B46" s="51"/>
      <c r="C46" s="57"/>
      <c r="D46" s="57"/>
      <c r="E46" s="57"/>
      <c r="F46" s="58"/>
      <c r="G46" s="64"/>
      <c r="H46" s="54">
        <f t="shared" si="9"/>
        <v>0</v>
      </c>
      <c r="I46" s="55">
        <f t="shared" si="8"/>
        <v>0</v>
      </c>
      <c r="J46" s="64"/>
      <c r="K46" s="63">
        <f>_xlfn.IFNA(VLOOKUP(CONCATENATE($K$5,$B46,$C46),'ESP1'!$A$6:$M$500,13,FALSE),0)</f>
        <v>0</v>
      </c>
      <c r="L46" s="63"/>
      <c r="M46" s="63"/>
      <c r="N46" s="63"/>
      <c r="O46" s="56">
        <f>_xlfn.IFNA(VLOOKUP(CONCATENATE($O$5,$B46,$C46),'MUR1'!$A$6:$M$133,13,FALSE),0)</f>
        <v>0</v>
      </c>
      <c r="P46" s="56"/>
      <c r="Q46" s="56">
        <f>_xlfn.IFNA(VLOOKUP(CONCATENATE($Q$5,$B46,$C46),'SER1'!$A$6:$M$133,13,FALSE),0)</f>
        <v>0</v>
      </c>
      <c r="R46" s="56"/>
      <c r="S46" s="56">
        <f>_xlfn.IFNA(VLOOKUP(CONCATENATE($S$5,$B46,$C46),'DAR1'!$A$6:$M$500,13,FALSE),0)</f>
        <v>0</v>
      </c>
      <c r="T46" s="56"/>
      <c r="U46" s="56">
        <f>_xlfn.IFNA(VLOOKUP(CONCATENATE($U$5,$B46,$C46),'SER2'!$A$6:$M$167,13,FALSE),0)</f>
        <v>0</v>
      </c>
      <c r="V46" s="56"/>
      <c r="W46" s="56">
        <f>_xlfn.IFNA(VLOOKUP(CONCATENATE($W$5,$B46,$C46),'BUS2'!$A$6:$M$135,13,FALSE),0)</f>
        <v>0</v>
      </c>
      <c r="X46" s="56">
        <f>_xlfn.IFNA(VLOOKUP(CONCATENATE($X$5,$B46,$C46),'ESP2'!$A$6:$M$192,13,FALSE),0)</f>
        <v>0</v>
      </c>
      <c r="Y46" s="56"/>
      <c r="Z46" s="56">
        <f>_xlfn.IFNA(VLOOKUP(CONCATENATE($Z$5,$B46,$C46),CAPE!$A$6:$M$133,13,FALSE),0)</f>
        <v>0</v>
      </c>
      <c r="AA46" s="56"/>
      <c r="AB46" s="56">
        <f>_xlfn.IFNA(VLOOKUP(CONCATENATE($AB$5,$B46,$C46),'OG1'!$A$6:$M$133,13,FALSE),0)</f>
        <v>0</v>
      </c>
      <c r="AC46" s="56"/>
      <c r="AD46" s="56">
        <f>_xlfn.IFNA(VLOOKUP(CONCATENATE($AD$5,$B46,$C46),'DRY1'!$A$8:$M$500,13,FALSE),0)</f>
        <v>0</v>
      </c>
      <c r="AE46" s="56">
        <f>_xlfn.IFNA(VLOOKUP(CONCATENATE($AE$5,$B46,$C46),'BAL3'!$A$6:$M$135,13,FALSE),0)</f>
        <v>0</v>
      </c>
      <c r="AF46" s="341"/>
      <c r="AG46" s="341">
        <f>_xlfn.IFNA(VLOOKUP(CONCATENATE($AG$5,$B46,$C46),'OG2'!$A$6:$M$132,13,FALSE),0)</f>
        <v>0</v>
      </c>
      <c r="AH46" s="56">
        <f>_xlfn.IFNA(VLOOKUP(CONCATENATE($AH$5,$B46,$C46),'SER3'!$A$6:$M$133,13,FALSE),0)</f>
        <v>0</v>
      </c>
      <c r="AI46" s="56">
        <f>_xlfn.IFNA(VLOOKUP(CONCATENATE($AI$5,$B46,$C46),'LOG1'!$A$6:$M$133,13,FALSE),0)</f>
        <v>0</v>
      </c>
      <c r="AJ46" s="56"/>
      <c r="AK46" s="56">
        <f>_xlfn.IFNA(VLOOKUP(CONCATENATE($AK$5,$B46,$C46),'DRY2'!$A$6:$M$300,13,FALSE),0)</f>
        <v>0</v>
      </c>
      <c r="AL46" s="56"/>
      <c r="AM46" s="56"/>
      <c r="AN46" s="56">
        <f>_xlfn.IFNA(VLOOKUP(CONCATENATE($AN$5,$B46,$C46),'ESP3'!$A$6:$M$500,13,FALSE),0)</f>
        <v>0</v>
      </c>
      <c r="AO46" s="56"/>
      <c r="AP46" s="56">
        <v>0</v>
      </c>
      <c r="AQ46" s="56"/>
      <c r="AR46" s="56">
        <f>_xlfn.IFNA(VLOOKUP(CONCATENATE($AR$5,$B46,$C46),SCSAT!$A$6:$M$53,13,FALSE),0)</f>
        <v>0</v>
      </c>
      <c r="AS46" s="56"/>
      <c r="AT46" s="56">
        <f>_xlfn.IFNA(VLOOKUP(CONCATENATE($AT$5,$B46,$C46),SCSUN!$A$6:$M$53,13,FALSE),0)</f>
        <v>0</v>
      </c>
      <c r="AU46" s="266">
        <f>_xlfn.IFNA(VLOOKUP(CONCATENATE($AU$5,$B46,$C46),'DAR2'!$A$6:$M$500,13,FALSE),0)</f>
        <v>0</v>
      </c>
      <c r="AV46" s="401"/>
      <c r="AW46" s="56">
        <f>_xlfn.IFNA(VLOOKUP(CONCATENATE($AW$5,$B46,$C46),FEST!$A$6:$M$300,13,FALSE),0)</f>
        <v>0</v>
      </c>
      <c r="AX46" s="56">
        <f>_xlfn.IFNA(VLOOKUP(CONCATENATE($AX$5,$B46,$C46),FEST!$A$6:$M$300,13,FALSE),0)</f>
        <v>0</v>
      </c>
      <c r="AY46" s="56">
        <f>_xlfn.IFNA(VLOOKUP(CONCATENATE($AY$5,$B46,$C46),'DAR2'!$A$6:$M$60,13,FALSE),0)</f>
        <v>0</v>
      </c>
      <c r="AZ46" s="56"/>
      <c r="BA46" s="56">
        <f>_xlfn.IFNA(VLOOKUP(CONCATENATE($BA$5,$B46,$C46),'CAP2'!$A$6:$M$135,13,FALSE),0)</f>
        <v>0</v>
      </c>
      <c r="BB46" s="56"/>
      <c r="BC46" s="551"/>
      <c r="BD46" s="550">
        <f>_xlfn.IFNA(VLOOKUP(CONCATENATE($BD$5,$B46,$C46),'HOR2'!$A$6:$M$500,13,FALSE),0)</f>
        <v>0</v>
      </c>
      <c r="BE46" s="369"/>
      <c r="BF46" s="369"/>
      <c r="BG46" s="369"/>
      <c r="BH46" s="548">
        <f>_xlfn.IFNA(VLOOKUP(CONCATENATE($BH$5,$B46,$C46),SC!$A$6:$M$500,13,FALSE),0)</f>
        <v>0</v>
      </c>
      <c r="BI46" s="548">
        <f>_xlfn.IFNA(VLOOKUP(CONCATENATE($BI$5,$B46,$C46),SC!$A$6:$M$500,13,FALSE),0)</f>
        <v>0</v>
      </c>
      <c r="BJ46" s="548"/>
      <c r="BK46" s="548"/>
      <c r="BL46" s="548">
        <f>_xlfn.IFNA(VLOOKUP(CONCATENATE($BL$5,$B46,$C46),SCSUN!$A$6:$M$500,13,FALSE),0)</f>
        <v>0</v>
      </c>
      <c r="BM46" s="341">
        <f>_xlfn.IFNA(VLOOKUP(CONCATENATE($BM$5,$B46,$C46),SCSUN!$A$6:$M$500,13,FALSE),0)</f>
        <v>0</v>
      </c>
      <c r="BN46" s="47"/>
    </row>
    <row r="47" spans="1:66" x14ac:dyDescent="0.25">
      <c r="A47" s="835"/>
      <c r="B47" s="51"/>
      <c r="C47" s="57"/>
      <c r="D47" s="57"/>
      <c r="E47" s="57"/>
      <c r="F47" s="58"/>
      <c r="G47" s="64"/>
      <c r="H47" s="54">
        <f t="shared" si="9"/>
        <v>0</v>
      </c>
      <c r="I47" s="55">
        <f t="shared" si="8"/>
        <v>0</v>
      </c>
      <c r="J47" s="64"/>
      <c r="K47" s="63">
        <f>_xlfn.IFNA(VLOOKUP(CONCATENATE($K$5,$B47,$C47),'ESP1'!$A$6:$M$500,13,FALSE),0)</f>
        <v>0</v>
      </c>
      <c r="L47" s="63"/>
      <c r="M47" s="63"/>
      <c r="N47" s="63"/>
      <c r="O47" s="56">
        <f>_xlfn.IFNA(VLOOKUP(CONCATENATE($O$5,$B47,$C47),'MUR1'!$A$6:$M$133,13,FALSE),0)</f>
        <v>0</v>
      </c>
      <c r="P47" s="56"/>
      <c r="Q47" s="56">
        <f>_xlfn.IFNA(VLOOKUP(CONCATENATE($Q$5,$B47,$C47),'SER1'!$A$6:$M$133,13,FALSE),0)</f>
        <v>0</v>
      </c>
      <c r="R47" s="56"/>
      <c r="S47" s="56">
        <f>_xlfn.IFNA(VLOOKUP(CONCATENATE($S$5,$B47,$C47),'DAR1'!$A$6:$M$500,13,FALSE),0)</f>
        <v>0</v>
      </c>
      <c r="T47" s="56"/>
      <c r="U47" s="56">
        <f>_xlfn.IFNA(VLOOKUP(CONCATENATE($U$5,$B47,$C47),'SER2'!$A$6:$M$167,13,FALSE),0)</f>
        <v>0</v>
      </c>
      <c r="V47" s="56"/>
      <c r="W47" s="56">
        <f>_xlfn.IFNA(VLOOKUP(CONCATENATE($W$5,$B47,$C47),'BUS2'!$A$6:$M$135,13,FALSE),0)</f>
        <v>0</v>
      </c>
      <c r="X47" s="56">
        <f>_xlfn.IFNA(VLOOKUP(CONCATENATE($X$5,$B47,$C47),'ESP2'!$A$6:$M$192,13,FALSE),0)</f>
        <v>0</v>
      </c>
      <c r="Y47" s="56"/>
      <c r="Z47" s="56">
        <f>_xlfn.IFNA(VLOOKUP(CONCATENATE($Z$5,$B47,$C47),CAPE!$A$6:$M$133,13,FALSE),0)</f>
        <v>0</v>
      </c>
      <c r="AA47" s="56"/>
      <c r="AB47" s="56">
        <f>_xlfn.IFNA(VLOOKUP(CONCATENATE($AB$5,$B47,$C47),'OG1'!$A$6:$M$133,13,FALSE),0)</f>
        <v>0</v>
      </c>
      <c r="AC47" s="56"/>
      <c r="AD47" s="56">
        <f>_xlfn.IFNA(VLOOKUP(CONCATENATE($AD$5,$B47,$C47),'DRY1'!$A$8:$M$500,13,FALSE),0)</f>
        <v>0</v>
      </c>
      <c r="AE47" s="56">
        <f>_xlfn.IFNA(VLOOKUP(CONCATENATE($AE$5,$B47,$C47),'BAL3'!$A$6:$M$135,13,FALSE),0)</f>
        <v>0</v>
      </c>
      <c r="AF47" s="341"/>
      <c r="AG47" s="341">
        <f>_xlfn.IFNA(VLOOKUP(CONCATENATE($AG$5,$B47,$C47),'OG2'!$A$6:$M$132,13,FALSE),0)</f>
        <v>0</v>
      </c>
      <c r="AH47" s="56">
        <f>_xlfn.IFNA(VLOOKUP(CONCATENATE($AH$5,$B47,$C47),'SER3'!$A$6:$M$133,13,FALSE),0)</f>
        <v>0</v>
      </c>
      <c r="AI47" s="56">
        <f>_xlfn.IFNA(VLOOKUP(CONCATENATE($AI$5,$B47,$C47),'LOG1'!$A$6:$M$133,13,FALSE),0)</f>
        <v>0</v>
      </c>
      <c r="AJ47" s="56"/>
      <c r="AK47" s="56">
        <f>_xlfn.IFNA(VLOOKUP(CONCATENATE($AK$5,$B47,$C47),'DRY2'!$A$6:$M$300,13,FALSE),0)</f>
        <v>0</v>
      </c>
      <c r="AL47" s="56"/>
      <c r="AM47" s="56"/>
      <c r="AN47" s="56">
        <f>_xlfn.IFNA(VLOOKUP(CONCATENATE($AN$5,$B47,$C47),'ESP3'!$A$6:$M$500,13,FALSE),0)</f>
        <v>0</v>
      </c>
      <c r="AO47" s="56"/>
      <c r="AP47" s="56">
        <v>0</v>
      </c>
      <c r="AQ47" s="56"/>
      <c r="AR47" s="56">
        <f>_xlfn.IFNA(VLOOKUP(CONCATENATE($AR$5,$B47,$C47),SCSAT!$A$6:$M$53,13,FALSE),0)</f>
        <v>0</v>
      </c>
      <c r="AS47" s="56"/>
      <c r="AT47" s="56">
        <f>_xlfn.IFNA(VLOOKUP(CONCATENATE($AT$5,$B47,$C47),SCSUN!$A$6:$M$53,13,FALSE),0)</f>
        <v>0</v>
      </c>
      <c r="AU47" s="56">
        <f>_xlfn.IFNA(VLOOKUP(CONCATENATE($AU$5,$B47,$C47),'MUR2'!$A$6:$M$500,13,FALSE),0)</f>
        <v>0</v>
      </c>
      <c r="AV47" s="56"/>
      <c r="AW47" s="56">
        <f>_xlfn.IFNA(VLOOKUP(CONCATENATE($AW$5,$B47,$C47),FEST!$A$6:$M$300,13,FALSE),0)</f>
        <v>0</v>
      </c>
      <c r="AX47" s="56">
        <f>_xlfn.IFNA(VLOOKUP(CONCATENATE($AX$5,$B47,$C47),FEST!$A$6:$M$300,13,FALSE),0)</f>
        <v>0</v>
      </c>
      <c r="AY47" s="56">
        <f>_xlfn.IFNA(VLOOKUP(CONCATENATE($AY$5,$B47,$C47),'DAR2'!$A$6:$M$60,13,FALSE),0)</f>
        <v>0</v>
      </c>
      <c r="AZ47" s="56"/>
      <c r="BA47" s="56">
        <f>_xlfn.IFNA(VLOOKUP(CONCATENATE($BA$5,$B47,$C47),'CAP2'!$A$6:$M$135,13,FALSE),0)</f>
        <v>0</v>
      </c>
      <c r="BB47" s="56"/>
      <c r="BC47" s="551"/>
      <c r="BD47" s="550">
        <f>_xlfn.IFNA(VLOOKUP(CONCATENATE($BD$5,$B47,$C47),'HOR2'!$A$6:$M$500,13,FALSE),0)</f>
        <v>0</v>
      </c>
      <c r="BE47" s="369"/>
      <c r="BF47" s="369"/>
      <c r="BG47" s="369"/>
      <c r="BH47" s="548">
        <f>_xlfn.IFNA(VLOOKUP(CONCATENATE($BH$5,$B47,$C47),SC!$A$6:$M$500,13,FALSE),0)</f>
        <v>0</v>
      </c>
      <c r="BI47" s="548">
        <f>_xlfn.IFNA(VLOOKUP(CONCATENATE($BI$5,$B47,$C47),SC!$A$6:$M$500,13,FALSE),0)</f>
        <v>0</v>
      </c>
      <c r="BJ47" s="548"/>
      <c r="BK47" s="548"/>
      <c r="BL47" s="548">
        <f>_xlfn.IFNA(VLOOKUP(CONCATENATE($BL$5,$B47,$C47),SCSUN!$A$6:$M$500,13,FALSE),0)</f>
        <v>0</v>
      </c>
      <c r="BM47" s="341">
        <f>_xlfn.IFNA(VLOOKUP(CONCATENATE($BM$5,$B47,$C47),SCSUN!$A$6:$M$500,13,FALSE),0)</f>
        <v>0</v>
      </c>
      <c r="BN47" s="47"/>
    </row>
    <row r="48" spans="1:66" x14ac:dyDescent="0.25">
      <c r="A48" s="835"/>
      <c r="B48" s="51"/>
      <c r="C48" s="57"/>
      <c r="D48" s="57"/>
      <c r="E48" s="57"/>
      <c r="F48" s="58"/>
      <c r="G48" s="64"/>
      <c r="H48" s="54">
        <f t="shared" si="9"/>
        <v>0</v>
      </c>
      <c r="I48" s="55">
        <f t="shared" si="8"/>
        <v>0</v>
      </c>
      <c r="J48" s="64"/>
      <c r="K48" s="63">
        <f>_xlfn.IFNA(VLOOKUP(CONCATENATE($K$5,$B48,$C48),'ESP1'!$A$6:$M$500,13,FALSE),0)</f>
        <v>0</v>
      </c>
      <c r="L48" s="63"/>
      <c r="M48" s="63"/>
      <c r="N48" s="63"/>
      <c r="O48" s="56">
        <f>_xlfn.IFNA(VLOOKUP(CONCATENATE($O$5,$B48,$C48),'MUR1'!$A$6:$M$133,13,FALSE),0)</f>
        <v>0</v>
      </c>
      <c r="P48" s="56"/>
      <c r="Q48" s="56">
        <f>_xlfn.IFNA(VLOOKUP(CONCATENATE($Q$5,$B48,$C48),'SER1'!$A$6:$M$133,13,FALSE),0)</f>
        <v>0</v>
      </c>
      <c r="R48" s="56"/>
      <c r="S48" s="56">
        <f>_xlfn.IFNA(VLOOKUP(CONCATENATE($S$5,$B48,$C48),'DAR1'!$A$6:$M$500,13,FALSE),0)</f>
        <v>0</v>
      </c>
      <c r="T48" s="56"/>
      <c r="U48" s="56">
        <f>_xlfn.IFNA(VLOOKUP(CONCATENATE($U$5,$B48,$C48),'SER2'!$A$6:$M$167,13,FALSE),0)</f>
        <v>0</v>
      </c>
      <c r="V48" s="56"/>
      <c r="W48" s="56">
        <f>_xlfn.IFNA(VLOOKUP(CONCATENATE($W$5,$B48,$C48),'BUS2'!$A$6:$M$135,13,FALSE),0)</f>
        <v>0</v>
      </c>
      <c r="X48" s="56">
        <f>_xlfn.IFNA(VLOOKUP(CONCATENATE($X$5,$B48,$C48),'ESP2'!$A$6:$M$192,13,FALSE),0)</f>
        <v>0</v>
      </c>
      <c r="Y48" s="56"/>
      <c r="Z48" s="56">
        <f>_xlfn.IFNA(VLOOKUP(CONCATENATE($Z$5,$B48,$C48),CAPE!$A$6:$M$133,13,FALSE),0)</f>
        <v>0</v>
      </c>
      <c r="AA48" s="56"/>
      <c r="AB48" s="56">
        <f>_xlfn.IFNA(VLOOKUP(CONCATENATE($AB$5,$B48,$C48),'OG1'!$A$6:$M$133,13,FALSE),0)</f>
        <v>0</v>
      </c>
      <c r="AC48" s="56"/>
      <c r="AD48" s="56">
        <f>_xlfn.IFNA(VLOOKUP(CONCATENATE($AD$5,$B48,$C48),'DRY1'!$A$8:$M$500,13,FALSE),0)</f>
        <v>0</v>
      </c>
      <c r="AE48" s="56">
        <f>_xlfn.IFNA(VLOOKUP(CONCATENATE($AE$5,$B48,$C48),'BAL3'!$A$6:$M$135,13,FALSE),0)</f>
        <v>0</v>
      </c>
      <c r="AF48" s="341"/>
      <c r="AG48" s="341">
        <f>_xlfn.IFNA(VLOOKUP(CONCATENATE($AG$5,$B48,$C48),'OG2'!$A$6:$M$132,13,FALSE),0)</f>
        <v>0</v>
      </c>
      <c r="AH48" s="56">
        <f>_xlfn.IFNA(VLOOKUP(CONCATENATE($AH$5,$B48,$C48),'SER3'!$A$6:$M$133,13,FALSE),0)</f>
        <v>0</v>
      </c>
      <c r="AI48" s="56">
        <f>_xlfn.IFNA(VLOOKUP(CONCATENATE($AI$5,$B48,$C48),'LOG1'!$A$6:$M$133,13,FALSE),0)</f>
        <v>0</v>
      </c>
      <c r="AJ48" s="56"/>
      <c r="AK48" s="56">
        <f>_xlfn.IFNA(VLOOKUP(CONCATENATE($AK$5,$B48,$C48),'DRY2'!$A$6:$M$300,13,FALSE),0)</f>
        <v>0</v>
      </c>
      <c r="AL48" s="56"/>
      <c r="AM48" s="56"/>
      <c r="AN48" s="56">
        <f>_xlfn.IFNA(VLOOKUP(CONCATENATE($AN$5,$B48,$C48),'ESP3'!$A$6:$M$500,13,FALSE),0)</f>
        <v>0</v>
      </c>
      <c r="AO48" s="56"/>
      <c r="AP48" s="56">
        <v>0</v>
      </c>
      <c r="AQ48" s="56"/>
      <c r="AR48" s="56">
        <f>_xlfn.IFNA(VLOOKUP(CONCATENATE($AR$5,$B48,$C48),SCSAT!$A$6:$M$53,13,FALSE),0)</f>
        <v>0</v>
      </c>
      <c r="AS48" s="56"/>
      <c r="AT48" s="56">
        <f>_xlfn.IFNA(VLOOKUP(CONCATENATE($AT$5,$B48,$C48),SCSUN!$A$6:$M$53,13,FALSE),0)</f>
        <v>0</v>
      </c>
      <c r="AU48" s="56">
        <f>_xlfn.IFNA(VLOOKUP(CONCATENATE($AU$5,$B48,$C48),'MUR2'!$A$6:$M$500,13,FALSE),0)</f>
        <v>0</v>
      </c>
      <c r="AV48" s="56"/>
      <c r="AW48" s="56">
        <f>_xlfn.IFNA(VLOOKUP(CONCATENATE($AW$5,$B48,$C48),FEST!$A$6:$M$300,13,FALSE),0)</f>
        <v>0</v>
      </c>
      <c r="AX48" s="56">
        <f>_xlfn.IFNA(VLOOKUP(CONCATENATE($AX$5,$B48,$C48),FEST!$A$6:$M$300,13,FALSE),0)</f>
        <v>0</v>
      </c>
      <c r="AY48" s="56">
        <f>_xlfn.IFNA(VLOOKUP(CONCATENATE($AY$5,$B48,$C48),'DAR2'!$A$6:$M$60,13,FALSE),0)</f>
        <v>0</v>
      </c>
      <c r="AZ48" s="56"/>
      <c r="BA48" s="56">
        <f>_xlfn.IFNA(VLOOKUP(CONCATENATE($BA$5,$B48,$C48),'CAP2'!$A$6:$M$135,13,FALSE),0)</f>
        <v>0</v>
      </c>
      <c r="BB48" s="56"/>
      <c r="BC48" s="551"/>
      <c r="BD48" s="550">
        <f>_xlfn.IFNA(VLOOKUP(CONCATENATE($BD$5,$B48,$C48),'HOR2'!$A$6:$M$500,13,FALSE),0)</f>
        <v>0</v>
      </c>
      <c r="BE48" s="369"/>
      <c r="BF48" s="369"/>
      <c r="BG48" s="369"/>
      <c r="BH48" s="548">
        <f>_xlfn.IFNA(VLOOKUP(CONCATENATE($BH$5,$B48,$C48),SC!$A$6:$M$500,13,FALSE),0)</f>
        <v>0</v>
      </c>
      <c r="BI48" s="548">
        <f>_xlfn.IFNA(VLOOKUP(CONCATENATE($BI$5,$B48,$C48),SC!$A$6:$M$500,13,FALSE),0)</f>
        <v>0</v>
      </c>
      <c r="BJ48" s="548"/>
      <c r="BK48" s="548"/>
      <c r="BL48" s="548">
        <f>_xlfn.IFNA(VLOOKUP(CONCATENATE($BL$5,$B48,$C48),SCSUN!$A$6:$M$500,13,FALSE),0)</f>
        <v>0</v>
      </c>
      <c r="BM48" s="341">
        <f>_xlfn.IFNA(VLOOKUP(CONCATENATE($BM$5,$B48,$C48),SCSUN!$A$6:$M$500,13,FALSE),0)</f>
        <v>0</v>
      </c>
      <c r="BN48" s="47"/>
    </row>
    <row r="49" spans="1:66" x14ac:dyDescent="0.25">
      <c r="A49" s="835"/>
      <c r="B49" s="51"/>
      <c r="C49" s="57"/>
      <c r="D49" s="57"/>
      <c r="E49" s="57"/>
      <c r="F49" s="58"/>
      <c r="G49" s="64"/>
      <c r="H49" s="54">
        <f t="shared" si="9"/>
        <v>0</v>
      </c>
      <c r="I49" s="55">
        <f t="shared" si="8"/>
        <v>0</v>
      </c>
      <c r="J49" s="64"/>
      <c r="K49" s="63">
        <f>_xlfn.IFNA(VLOOKUP(CONCATENATE($K$5,$B49,$C49),'ESP1'!$A$6:$M$500,13,FALSE),0)</f>
        <v>0</v>
      </c>
      <c r="L49" s="63"/>
      <c r="M49" s="63"/>
      <c r="N49" s="63"/>
      <c r="O49" s="56">
        <f>_xlfn.IFNA(VLOOKUP(CONCATENATE($O$5,$B49,$C49),'MUR1'!$A$6:$M$133,13,FALSE),0)</f>
        <v>0</v>
      </c>
      <c r="P49" s="56"/>
      <c r="Q49" s="56">
        <f>_xlfn.IFNA(VLOOKUP(CONCATENATE($Q$5,$B49,$C49),'SER1'!$A$6:$M$133,13,FALSE),0)</f>
        <v>0</v>
      </c>
      <c r="R49" s="56"/>
      <c r="S49" s="56">
        <f>_xlfn.IFNA(VLOOKUP(CONCATENATE($S$5,$B49,$C49),'DAR1'!$A$6:$M$500,13,FALSE),0)</f>
        <v>0</v>
      </c>
      <c r="T49" s="56"/>
      <c r="U49" s="56">
        <f>_xlfn.IFNA(VLOOKUP(CONCATENATE($U$5,$B49,$C49),'SER2'!$A$6:$M$167,13,FALSE),0)</f>
        <v>0</v>
      </c>
      <c r="V49" s="56"/>
      <c r="W49" s="56">
        <f>_xlfn.IFNA(VLOOKUP(CONCATENATE($W$5,$B49,$C49),'BUS2'!$A$6:$M$135,13,FALSE),0)</f>
        <v>0</v>
      </c>
      <c r="X49" s="56">
        <f>_xlfn.IFNA(VLOOKUP(CONCATENATE($X$5,$B49,$C49),'ESP2'!$A$6:$M$192,13,FALSE),0)</f>
        <v>0</v>
      </c>
      <c r="Y49" s="56"/>
      <c r="Z49" s="56">
        <f>_xlfn.IFNA(VLOOKUP(CONCATENATE($Z$5,$B49,$C49),CAPE!$A$6:$M$133,13,FALSE),0)</f>
        <v>0</v>
      </c>
      <c r="AA49" s="56"/>
      <c r="AB49" s="56">
        <f>_xlfn.IFNA(VLOOKUP(CONCATENATE($AB$5,$B49,$C49),'OG1'!$A$6:$M$133,13,FALSE),0)</f>
        <v>0</v>
      </c>
      <c r="AC49" s="56"/>
      <c r="AD49" s="56">
        <f>_xlfn.IFNA(VLOOKUP(CONCATENATE($AD$5,$B49,$C49),'DRY1'!$A$8:$M$500,13,FALSE),0)</f>
        <v>0</v>
      </c>
      <c r="AE49" s="56">
        <f>_xlfn.IFNA(VLOOKUP(CONCATENATE($AE$5,$B49,$C49),'BAL3'!$A$6:$M$135,13,FALSE),0)</f>
        <v>0</v>
      </c>
      <c r="AF49" s="341"/>
      <c r="AG49" s="341">
        <f>_xlfn.IFNA(VLOOKUP(CONCATENATE($AG$5,$B49,$C49),'OG2'!$A$6:$M$132,13,FALSE),0)</f>
        <v>0</v>
      </c>
      <c r="AH49" s="56">
        <f>_xlfn.IFNA(VLOOKUP(CONCATENATE($AH$5,$B49,$C49),'SER3'!$A$6:$M$133,13,FALSE),0)</f>
        <v>0</v>
      </c>
      <c r="AI49" s="56">
        <f>_xlfn.IFNA(VLOOKUP(CONCATENATE($AI$5,$B49,$C49),'LOG1'!$A$6:$M$133,13,FALSE),0)</f>
        <v>0</v>
      </c>
      <c r="AJ49" s="56"/>
      <c r="AK49" s="56">
        <f>_xlfn.IFNA(VLOOKUP(CONCATENATE($AK$5,$B49,$C49),'DRY2'!$A$6:$M$300,13,FALSE),0)</f>
        <v>0</v>
      </c>
      <c r="AL49" s="56"/>
      <c r="AM49" s="56"/>
      <c r="AN49" s="56">
        <f>_xlfn.IFNA(VLOOKUP(CONCATENATE($AN$5,$B49,$C49),'ESP3'!$A$6:$M$500,13,FALSE),0)</f>
        <v>0</v>
      </c>
      <c r="AO49" s="56"/>
      <c r="AP49" s="56">
        <v>0</v>
      </c>
      <c r="AQ49" s="56"/>
      <c r="AR49" s="56">
        <f>_xlfn.IFNA(VLOOKUP(CONCATENATE($AR$5,$B49,$C49),SCSAT!$A$6:$M$53,13,FALSE),0)</f>
        <v>0</v>
      </c>
      <c r="AS49" s="56"/>
      <c r="AT49" s="56">
        <f>_xlfn.IFNA(VLOOKUP(CONCATENATE($AT$5,$B49,$C49),SCSUN!$A$6:$M$53,13,FALSE),0)</f>
        <v>0</v>
      </c>
      <c r="AU49" s="56">
        <f>_xlfn.IFNA(VLOOKUP(CONCATENATE($AU$5,$B49,$C49),'MUR2'!$A$6:$M$500,13,FALSE),0)</f>
        <v>0</v>
      </c>
      <c r="AV49" s="56"/>
      <c r="AW49" s="56">
        <f>_xlfn.IFNA(VLOOKUP(CONCATENATE($AW$5,$B49,$C49),FEST!$A$6:$M$300,13,FALSE),0)</f>
        <v>0</v>
      </c>
      <c r="AX49" s="56">
        <f>_xlfn.IFNA(VLOOKUP(CONCATENATE($AX$5,$B49,$C49),FEST!$A$6:$M$300,13,FALSE),0)</f>
        <v>0</v>
      </c>
      <c r="AY49" s="56">
        <f>_xlfn.IFNA(VLOOKUP(CONCATENATE($AY$5,$B49,$C49),'DAR2'!$A$6:$M$60,13,FALSE),0)</f>
        <v>0</v>
      </c>
      <c r="AZ49" s="56"/>
      <c r="BA49" s="56">
        <f>_xlfn.IFNA(VLOOKUP(CONCATENATE($BA$5,$B49,$C49),'CAP2'!$A$6:$M$135,13,FALSE),0)</f>
        <v>0</v>
      </c>
      <c r="BB49" s="56"/>
      <c r="BC49" s="550"/>
      <c r="BD49" s="550">
        <f>_xlfn.IFNA(VLOOKUP(CONCATENATE($BD$5,$B49,$C49),'HOR2'!$A$6:$M$500,13,FALSE),0)</f>
        <v>0</v>
      </c>
      <c r="BE49" s="369"/>
      <c r="BF49" s="369"/>
      <c r="BG49" s="369"/>
      <c r="BH49" s="548">
        <f>_xlfn.IFNA(VLOOKUP(CONCATENATE($BH$5,$B49,$C49),SC!$A$6:$M$500,13,FALSE),0)</f>
        <v>0</v>
      </c>
      <c r="BI49" s="548">
        <f>_xlfn.IFNA(VLOOKUP(CONCATENATE($BI$5,$B49,$C49),SC!$A$6:$M$500,13,FALSE),0)</f>
        <v>0</v>
      </c>
      <c r="BJ49" s="548"/>
      <c r="BK49" s="548"/>
      <c r="BL49" s="548">
        <f>_xlfn.IFNA(VLOOKUP(CONCATENATE($BL$5,$B49,$C49),SCSUN!$A$6:$M$500,13,FALSE),0)</f>
        <v>0</v>
      </c>
      <c r="BM49" s="341">
        <f>_xlfn.IFNA(VLOOKUP(CONCATENATE($BM$5,$B49,$C49),SCSUN!$A$6:$M$500,13,FALSE),0)</f>
        <v>0</v>
      </c>
      <c r="BN49" s="47"/>
    </row>
    <row r="50" spans="1:66" x14ac:dyDescent="0.25">
      <c r="A50" s="835"/>
      <c r="B50" s="51"/>
      <c r="C50" s="57"/>
      <c r="D50" s="52"/>
      <c r="E50" s="52"/>
      <c r="F50" s="58"/>
      <c r="G50" s="64"/>
      <c r="H50" s="54">
        <f t="shared" si="9"/>
        <v>0</v>
      </c>
      <c r="I50" s="55">
        <f t="shared" si="8"/>
        <v>0</v>
      </c>
      <c r="J50" s="64"/>
      <c r="K50" s="63">
        <f>_xlfn.IFNA(VLOOKUP(CONCATENATE($K$5,$B50,$C50),'ESP1'!$A$6:$M$500,13,FALSE),0)</f>
        <v>0</v>
      </c>
      <c r="L50" s="63"/>
      <c r="M50" s="63"/>
      <c r="N50" s="63"/>
      <c r="O50" s="56">
        <f>_xlfn.IFNA(VLOOKUP(CONCATENATE($O$5,$B50,$C50),'MUR1'!$A$6:$M$133,13,FALSE),0)</f>
        <v>0</v>
      </c>
      <c r="P50" s="56"/>
      <c r="Q50" s="56">
        <f>_xlfn.IFNA(VLOOKUP(CONCATENATE($Q$5,$B50,$C50),'SER1'!$A$6:$M$133,13,FALSE),0)</f>
        <v>0</v>
      </c>
      <c r="R50" s="56"/>
      <c r="S50" s="56">
        <f>_xlfn.IFNA(VLOOKUP(CONCATENATE($S$5,$B50,$C50),'DAR1'!$A$6:$M$500,13,FALSE),0)</f>
        <v>0</v>
      </c>
      <c r="T50" s="56"/>
      <c r="U50" s="56">
        <f>_xlfn.IFNA(VLOOKUP(CONCATENATE($U$5,$B50,$C50),'SER2'!$A$6:$M$167,13,FALSE),0)</f>
        <v>0</v>
      </c>
      <c r="V50" s="56"/>
      <c r="W50" s="56">
        <f>_xlfn.IFNA(VLOOKUP(CONCATENATE($W$5,$B50,$C50),'BUS2'!$A$6:$M$135,13,FALSE),0)</f>
        <v>0</v>
      </c>
      <c r="X50" s="56">
        <f>_xlfn.IFNA(VLOOKUP(CONCATENATE($X$5,$B50,$C50),'ESP2'!$A$6:$M$192,13,FALSE),0)</f>
        <v>0</v>
      </c>
      <c r="Y50" s="56"/>
      <c r="Z50" s="56">
        <f>_xlfn.IFNA(VLOOKUP(CONCATENATE($Z$5,$B50,$C50),CAPE!$A$6:$M$133,13,FALSE),0)</f>
        <v>0</v>
      </c>
      <c r="AA50" s="56"/>
      <c r="AB50" s="56">
        <f>_xlfn.IFNA(VLOOKUP(CONCATENATE($AB$5,$B50,$C50),'OG1'!$A$6:$M$133,13,FALSE),0)</f>
        <v>0</v>
      </c>
      <c r="AC50" s="56"/>
      <c r="AD50" s="56">
        <f>_xlfn.IFNA(VLOOKUP(CONCATENATE($AD$5,$B50,$C50),'DRY1'!$A$8:$M$500,13,FALSE),0)</f>
        <v>0</v>
      </c>
      <c r="AE50" s="56">
        <f>_xlfn.IFNA(VLOOKUP(CONCATENATE($AE$5,$B50,$C50),'BAL3'!$A$6:$M$135,13,FALSE),0)</f>
        <v>0</v>
      </c>
      <c r="AF50" s="341"/>
      <c r="AG50" s="341">
        <f>_xlfn.IFNA(VLOOKUP(CONCATENATE($AG$5,$B50,$C50),'OG2'!$A$6:$M$132,13,FALSE),0)</f>
        <v>0</v>
      </c>
      <c r="AH50" s="56">
        <f>_xlfn.IFNA(VLOOKUP(CONCATENATE($AH$5,$B50,$C50),'SER3'!$A$6:$M$133,13,FALSE),0)</f>
        <v>0</v>
      </c>
      <c r="AI50" s="56">
        <f>_xlfn.IFNA(VLOOKUP(CONCATENATE($AI$5,$B50,$C50),'LOG1'!$A$6:$M$133,13,FALSE),0)</f>
        <v>0</v>
      </c>
      <c r="AJ50" s="56"/>
      <c r="AK50" s="56">
        <f>_xlfn.IFNA(VLOOKUP(CONCATENATE($AK$5,$B50,$C50),'DRY2'!$A$6:$M$300,13,FALSE),0)</f>
        <v>0</v>
      </c>
      <c r="AL50" s="56"/>
      <c r="AM50" s="56"/>
      <c r="AN50" s="56">
        <f>_xlfn.IFNA(VLOOKUP(CONCATENATE($AN$5,$B50,$C50),'ESP3'!$A$6:$M$500,13,FALSE),0)</f>
        <v>0</v>
      </c>
      <c r="AO50" s="56"/>
      <c r="AP50" s="56">
        <v>0</v>
      </c>
      <c r="AQ50" s="56"/>
      <c r="AR50" s="56">
        <f>_xlfn.IFNA(VLOOKUP(CONCATENATE($AR$5,$B50,$C50),SCSAT!$A$6:$M$53,13,FALSE),0)</f>
        <v>0</v>
      </c>
      <c r="AS50" s="56"/>
      <c r="AT50" s="56">
        <f>_xlfn.IFNA(VLOOKUP(CONCATENATE($AT$5,$B50,$C50),SCSUN!$A$6:$M$53,13,FALSE),0)</f>
        <v>0</v>
      </c>
      <c r="AU50" s="56">
        <f>_xlfn.IFNA(VLOOKUP(CONCATENATE($AU$5,$B50,$C50),'MUR2'!$A$6:$M$500,13,FALSE),0)</f>
        <v>0</v>
      </c>
      <c r="AV50" s="56"/>
      <c r="AW50" s="56">
        <f>_xlfn.IFNA(VLOOKUP(CONCATENATE($AW$5,$B50,$C50),FEST!$A$6:$M$300,13,FALSE),0)</f>
        <v>0</v>
      </c>
      <c r="AX50" s="56">
        <f>_xlfn.IFNA(VLOOKUP(CONCATENATE($AX$5,$B50,$C50),FEST!$A$6:$M$300,13,FALSE),0)</f>
        <v>0</v>
      </c>
      <c r="AY50" s="56">
        <f>_xlfn.IFNA(VLOOKUP(CONCATENATE($AY$5,$B50,$C50),'DAR2'!$A$6:$M$60,13,FALSE),0)</f>
        <v>0</v>
      </c>
      <c r="AZ50" s="56"/>
      <c r="BA50" s="56">
        <f>_xlfn.IFNA(VLOOKUP(CONCATENATE($BA$5,$B50,$C50),'CAP2'!$A$6:$M$135,13,FALSE),0)</f>
        <v>0</v>
      </c>
      <c r="BB50" s="56"/>
      <c r="BC50" s="550"/>
      <c r="BD50" s="550">
        <f>_xlfn.IFNA(VLOOKUP(CONCATENATE($BD$5,$B50,$C50),'HOR2'!$A$6:$M$500,13,FALSE),0)</f>
        <v>0</v>
      </c>
      <c r="BE50" s="369"/>
      <c r="BF50" s="369"/>
      <c r="BG50" s="369"/>
      <c r="BH50" s="548">
        <f>_xlfn.IFNA(VLOOKUP(CONCATENATE($BH$5,$B50,$C50),SC!$A$6:$M$500,13,FALSE),0)</f>
        <v>0</v>
      </c>
      <c r="BI50" s="548">
        <f>_xlfn.IFNA(VLOOKUP(CONCATENATE($BI$5,$B50,$C50),SC!$A$6:$M$500,13,FALSE),0)</f>
        <v>0</v>
      </c>
      <c r="BJ50" s="548"/>
      <c r="BK50" s="548"/>
      <c r="BL50" s="548">
        <f>_xlfn.IFNA(VLOOKUP(CONCATENATE($BL$5,$B50,$C50),SCSUN!$A$6:$M$500,13,FALSE),0)</f>
        <v>0</v>
      </c>
      <c r="BM50" s="341">
        <f>_xlfn.IFNA(VLOOKUP(CONCATENATE($BM$5,$B50,$C50),SCSUN!$A$6:$M$500,13,FALSE),0)</f>
        <v>0</v>
      </c>
      <c r="BN50" s="47"/>
    </row>
    <row r="51" spans="1:66" x14ac:dyDescent="0.25">
      <c r="A51" s="835"/>
      <c r="B51" s="51"/>
      <c r="C51" s="57"/>
      <c r="D51" s="57"/>
      <c r="E51" s="57"/>
      <c r="F51" s="58"/>
      <c r="G51" s="64"/>
      <c r="H51" s="54">
        <f t="shared" si="9"/>
        <v>0</v>
      </c>
      <c r="I51" s="55">
        <f t="shared" si="8"/>
        <v>0</v>
      </c>
      <c r="J51" s="64"/>
      <c r="K51" s="63">
        <f>_xlfn.IFNA(VLOOKUP(CONCATENATE($K$5,$B51,$C51),'ESP1'!$A$6:$M$500,13,FALSE),0)</f>
        <v>0</v>
      </c>
      <c r="L51" s="63"/>
      <c r="M51" s="63"/>
      <c r="N51" s="63"/>
      <c r="O51" s="56">
        <f>_xlfn.IFNA(VLOOKUP(CONCATENATE($O$5,$B51,$C51),'MUR1'!$A$6:$M$133,13,FALSE),0)</f>
        <v>0</v>
      </c>
      <c r="P51" s="56"/>
      <c r="Q51" s="56">
        <f>_xlfn.IFNA(VLOOKUP(CONCATENATE($Q$5,$B51,$C51),'SER1'!$A$6:$M$133,13,FALSE),0)</f>
        <v>0</v>
      </c>
      <c r="R51" s="56"/>
      <c r="S51" s="56">
        <f>_xlfn.IFNA(VLOOKUP(CONCATENATE($S$5,$B51,$C51),'DAR1'!$A$6:$M$500,13,FALSE),0)</f>
        <v>0</v>
      </c>
      <c r="T51" s="56"/>
      <c r="U51" s="56">
        <f>_xlfn.IFNA(VLOOKUP(CONCATENATE($U$5,$B51,$C51),'SER2'!$A$6:$M$167,13,FALSE),0)</f>
        <v>0</v>
      </c>
      <c r="V51" s="56"/>
      <c r="W51" s="56">
        <f>_xlfn.IFNA(VLOOKUP(CONCATENATE($W$5,$B51,$C51),'BUS2'!$A$6:$M$135,13,FALSE),0)</f>
        <v>0</v>
      </c>
      <c r="X51" s="56">
        <f>_xlfn.IFNA(VLOOKUP(CONCATENATE($X$5,$B51,$C51),'ESP2'!$A$6:$M$192,13,FALSE),0)</f>
        <v>0</v>
      </c>
      <c r="Y51" s="56"/>
      <c r="Z51" s="56">
        <f>_xlfn.IFNA(VLOOKUP(CONCATENATE($Z$5,$B51,$C51),CAPE!$A$6:$M$133,13,FALSE),0)</f>
        <v>0</v>
      </c>
      <c r="AA51" s="56"/>
      <c r="AB51" s="56">
        <f>_xlfn.IFNA(VLOOKUP(CONCATENATE($AB$5,$B51,$C51),'OG1'!$A$6:$M$133,13,FALSE),0)</f>
        <v>0</v>
      </c>
      <c r="AC51" s="56"/>
      <c r="AD51" s="56">
        <f>_xlfn.IFNA(VLOOKUP(CONCATENATE($AD$5,$B51,$C51),'DRY1'!$A$8:$M$500,13,FALSE),0)</f>
        <v>0</v>
      </c>
      <c r="AE51" s="56">
        <f>_xlfn.IFNA(VLOOKUP(CONCATENATE($AE$5,$B51,$C51),'BAL3'!$A$6:$M$135,13,FALSE),0)</f>
        <v>0</v>
      </c>
      <c r="AF51" s="341"/>
      <c r="AG51" s="341">
        <f>_xlfn.IFNA(VLOOKUP(CONCATENATE($AG$5,$B51,$C51),'OG2'!$A$6:$M$132,13,FALSE),0)</f>
        <v>0</v>
      </c>
      <c r="AH51" s="56">
        <f>_xlfn.IFNA(VLOOKUP(CONCATENATE($AH$5,$B51,$C51),'SER3'!$A$6:$M$133,13,FALSE),0)</f>
        <v>0</v>
      </c>
      <c r="AI51" s="56">
        <f>_xlfn.IFNA(VLOOKUP(CONCATENATE($AI$5,$B51,$C51),'LOG1'!$A$6:$M$133,13,FALSE),0)</f>
        <v>0</v>
      </c>
      <c r="AJ51" s="56"/>
      <c r="AK51" s="56">
        <f>_xlfn.IFNA(VLOOKUP(CONCATENATE($AK$5,$B51,$C51),'DRY2'!$A$6:$M$300,13,FALSE),0)</f>
        <v>0</v>
      </c>
      <c r="AL51" s="56"/>
      <c r="AM51" s="56"/>
      <c r="AN51" s="56">
        <f>_xlfn.IFNA(VLOOKUP(CONCATENATE($AN$5,$B51,$C51),'ESP3'!$A$6:$M$500,13,FALSE),0)</f>
        <v>0</v>
      </c>
      <c r="AO51" s="56"/>
      <c r="AP51" s="56">
        <v>0</v>
      </c>
      <c r="AQ51" s="56"/>
      <c r="AR51" s="56">
        <f>_xlfn.IFNA(VLOOKUP(CONCATENATE($AR$5,$B51,$C51),SCSAT!$A$6:$M$53,13,FALSE),0)</f>
        <v>0</v>
      </c>
      <c r="AS51" s="56"/>
      <c r="AT51" s="56">
        <f>_xlfn.IFNA(VLOOKUP(CONCATENATE($AT$5,$B51,$C51),SCSUN!$A$6:$M$53,13,FALSE),0)</f>
        <v>0</v>
      </c>
      <c r="AU51" s="56">
        <f>_xlfn.IFNA(VLOOKUP(CONCATENATE($AU$5,$B51,$C51),'MUR2'!$A$6:$M$500,13,FALSE),0)</f>
        <v>0</v>
      </c>
      <c r="AV51" s="56"/>
      <c r="AW51" s="56">
        <f>_xlfn.IFNA(VLOOKUP(CONCATENATE($AW$5,$B51,$C51),FEST!$A$6:$M$300,13,FALSE),0)</f>
        <v>0</v>
      </c>
      <c r="AX51" s="56">
        <f>_xlfn.IFNA(VLOOKUP(CONCATENATE($AX$5,$B51,$C51),FEST!$A$6:$M$300,13,FALSE),0)</f>
        <v>0</v>
      </c>
      <c r="AY51" s="56">
        <f>_xlfn.IFNA(VLOOKUP(CONCATENATE($AY$5,$B51,$C51),'DAR2'!$A$6:$M$60,13,FALSE),0)</f>
        <v>0</v>
      </c>
      <c r="AZ51" s="56"/>
      <c r="BA51" s="56">
        <f>_xlfn.IFNA(VLOOKUP(CONCATENATE($BA$5,$B51,$C51),'CAP2'!$A$6:$M$135,13,FALSE),0)</f>
        <v>0</v>
      </c>
      <c r="BB51" s="56"/>
      <c r="BC51" s="551"/>
      <c r="BD51" s="550">
        <f>_xlfn.IFNA(VLOOKUP(CONCATENATE($BD$5,$B51,$C51),'HOR2'!$A$6:$M$500,13,FALSE),0)</f>
        <v>0</v>
      </c>
      <c r="BE51" s="369"/>
      <c r="BF51" s="369"/>
      <c r="BG51" s="369"/>
      <c r="BH51" s="548">
        <f>_xlfn.IFNA(VLOOKUP(CONCATENATE($BH$5,$B51,$C51),SC!$A$6:$M$500,13,FALSE),0)</f>
        <v>0</v>
      </c>
      <c r="BI51" s="548">
        <f>_xlfn.IFNA(VLOOKUP(CONCATENATE($BI$5,$B51,$C51),SC!$A$6:$M$500,13,FALSE),0)</f>
        <v>0</v>
      </c>
      <c r="BJ51" s="548"/>
      <c r="BK51" s="548"/>
      <c r="BL51" s="548">
        <f>_xlfn.IFNA(VLOOKUP(CONCATENATE($BL$5,$B51,$C51),SCSUN!$A$6:$M$500,13,FALSE),0)</f>
        <v>0</v>
      </c>
      <c r="BM51" s="341">
        <f>_xlfn.IFNA(VLOOKUP(CONCATENATE($BM$5,$B51,$C51),SCSUN!$A$6:$M$500,13,FALSE),0)</f>
        <v>0</v>
      </c>
      <c r="BN51" s="47"/>
    </row>
    <row r="52" spans="1:66" x14ac:dyDescent="0.25">
      <c r="A52" s="835"/>
      <c r="B52" s="51"/>
      <c r="C52" s="57"/>
      <c r="D52" s="57"/>
      <c r="E52" s="57"/>
      <c r="F52" s="58"/>
      <c r="G52" s="64"/>
      <c r="H52" s="54">
        <f t="shared" si="9"/>
        <v>0</v>
      </c>
      <c r="I52" s="55">
        <f t="shared" si="8"/>
        <v>0</v>
      </c>
      <c r="J52" s="64"/>
      <c r="K52" s="63">
        <f>_xlfn.IFNA(VLOOKUP(CONCATENATE($K$5,$B52,$C52),'ESP1'!$A$6:$M$500,13,FALSE),0)</f>
        <v>0</v>
      </c>
      <c r="L52" s="63"/>
      <c r="M52" s="63"/>
      <c r="N52" s="63"/>
      <c r="O52" s="56">
        <f>_xlfn.IFNA(VLOOKUP(CONCATENATE($O$5,$B52,$C52),'MUR1'!$A$6:$M$133,13,FALSE),0)</f>
        <v>0</v>
      </c>
      <c r="P52" s="56"/>
      <c r="Q52" s="56">
        <f>_xlfn.IFNA(VLOOKUP(CONCATENATE($Q$5,$B52,$C52),'SER1'!$A$6:$M$133,13,FALSE),0)</f>
        <v>0</v>
      </c>
      <c r="R52" s="56"/>
      <c r="S52" s="56">
        <f>_xlfn.IFNA(VLOOKUP(CONCATENATE($S$5,$B52,$C52),'DAR1'!$A$6:$M$500,13,FALSE),0)</f>
        <v>0</v>
      </c>
      <c r="T52" s="56"/>
      <c r="U52" s="56">
        <f>_xlfn.IFNA(VLOOKUP(CONCATENATE($U$5,$B52,$C52),'SER2'!$A$6:$M$167,13,FALSE),0)</f>
        <v>0</v>
      </c>
      <c r="V52" s="56"/>
      <c r="W52" s="56">
        <f>_xlfn.IFNA(VLOOKUP(CONCATENATE($W$5,$B52,$C52),'BUS2'!$A$6:$M$135,13,FALSE),0)</f>
        <v>0</v>
      </c>
      <c r="X52" s="56">
        <f>_xlfn.IFNA(VLOOKUP(CONCATENATE($X$5,$B52,$C52),'ESP2'!$A$6:$M$192,13,FALSE),0)</f>
        <v>0</v>
      </c>
      <c r="Y52" s="56"/>
      <c r="Z52" s="56">
        <f>_xlfn.IFNA(VLOOKUP(CONCATENATE($Z$5,$B52,$C52),CAPE!$A$6:$M$133,13,FALSE),0)</f>
        <v>0</v>
      </c>
      <c r="AA52" s="56"/>
      <c r="AB52" s="56">
        <f>_xlfn.IFNA(VLOOKUP(CONCATENATE($AB$5,$B52,$C52),'OG1'!$A$6:$M$133,13,FALSE),0)</f>
        <v>0</v>
      </c>
      <c r="AC52" s="56"/>
      <c r="AD52" s="56">
        <f>_xlfn.IFNA(VLOOKUP(CONCATENATE($AD$5,$B52,$C52),'DRY1'!$A$8:$M$500,13,FALSE),0)</f>
        <v>0</v>
      </c>
      <c r="AE52" s="56">
        <f>_xlfn.IFNA(VLOOKUP(CONCATENATE($AE$5,$B52,$C52),'BAL3'!$A$6:$M$135,13,FALSE),0)</f>
        <v>0</v>
      </c>
      <c r="AF52" s="341"/>
      <c r="AG52" s="341">
        <f>_xlfn.IFNA(VLOOKUP(CONCATENATE($AG$5,$B52,$C52),'OG2'!$A$6:$M$132,13,FALSE),0)</f>
        <v>0</v>
      </c>
      <c r="AH52" s="56">
        <f>_xlfn.IFNA(VLOOKUP(CONCATENATE($AH$5,$B52,$C52),'SER3'!$A$6:$M$133,13,FALSE),0)</f>
        <v>0</v>
      </c>
      <c r="AI52" s="56">
        <f>_xlfn.IFNA(VLOOKUP(CONCATENATE($AI$5,$B52,$C52),'LOG1'!$A$6:$M$133,13,FALSE),0)</f>
        <v>0</v>
      </c>
      <c r="AJ52" s="56"/>
      <c r="AK52" s="56">
        <f>_xlfn.IFNA(VLOOKUP(CONCATENATE($AK$5,$B52,$C52),'DRY2'!$A$6:$M$300,13,FALSE),0)</f>
        <v>0</v>
      </c>
      <c r="AL52" s="56"/>
      <c r="AM52" s="56"/>
      <c r="AN52" s="56">
        <f>_xlfn.IFNA(VLOOKUP(CONCATENATE($AN$5,$B52,$C52),'ESP3'!$A$6:$M$500,13,FALSE),0)</f>
        <v>0</v>
      </c>
      <c r="AO52" s="56"/>
      <c r="AP52" s="56">
        <v>0</v>
      </c>
      <c r="AQ52" s="56"/>
      <c r="AR52" s="56">
        <f>_xlfn.IFNA(VLOOKUP(CONCATENATE($AR$5,$B52,$C52),SCSAT!$A$6:$M$53,13,FALSE),0)</f>
        <v>0</v>
      </c>
      <c r="AS52" s="56"/>
      <c r="AT52" s="56">
        <f>_xlfn.IFNA(VLOOKUP(CONCATENATE($AT$5,$B52,$C52),SCSUN!$A$6:$M$53,13,FALSE),0)</f>
        <v>0</v>
      </c>
      <c r="AU52" s="56">
        <f>_xlfn.IFNA(VLOOKUP(CONCATENATE($AU$5,$B52,$C52),'MUR2'!$A$6:$M$500,13,FALSE),0)</f>
        <v>0</v>
      </c>
      <c r="AV52" s="56"/>
      <c r="AW52" s="56">
        <f>_xlfn.IFNA(VLOOKUP(CONCATENATE($AW$5,$B52,$C52),FEST!$A$6:$M$300,13,FALSE),0)</f>
        <v>0</v>
      </c>
      <c r="AX52" s="56">
        <f>_xlfn.IFNA(VLOOKUP(CONCATENATE($AX$5,$B52,$C52),FEST!$A$6:$M$300,13,FALSE),0)</f>
        <v>0</v>
      </c>
      <c r="AY52" s="56">
        <f>_xlfn.IFNA(VLOOKUP(CONCATENATE($AY$5,$B52,$C52),'DAR2'!$A$6:$M$60,13,FALSE),0)</f>
        <v>0</v>
      </c>
      <c r="AZ52" s="56"/>
      <c r="BA52" s="56">
        <f>_xlfn.IFNA(VLOOKUP(CONCATENATE($BA$5,$B52,$C52),'CAP2'!$A$6:$M$135,13,FALSE),0)</f>
        <v>0</v>
      </c>
      <c r="BB52" s="56"/>
      <c r="BC52" s="551"/>
      <c r="BD52" s="550">
        <f>_xlfn.IFNA(VLOOKUP(CONCATENATE($BD$5,$B52,$C52),'HOR2'!$A$6:$M$500,13,FALSE),0)</f>
        <v>0</v>
      </c>
      <c r="BE52" s="369"/>
      <c r="BF52" s="369"/>
      <c r="BG52" s="369"/>
      <c r="BH52" s="548">
        <f>_xlfn.IFNA(VLOOKUP(CONCATENATE($BH$5,$B52,$C52),SC!$A$6:$M$500,13,FALSE),0)</f>
        <v>0</v>
      </c>
      <c r="BI52" s="548">
        <f>_xlfn.IFNA(VLOOKUP(CONCATENATE($BI$5,$B52,$C52),SC!$A$6:$M$500,13,FALSE),0)</f>
        <v>0</v>
      </c>
      <c r="BJ52" s="548"/>
      <c r="BK52" s="548"/>
      <c r="BL52" s="548">
        <f>_xlfn.IFNA(VLOOKUP(CONCATENATE($BL$5,$B52,$C52),SCSUN!$A$6:$M$500,13,FALSE),0)</f>
        <v>0</v>
      </c>
      <c r="BM52" s="341">
        <f>_xlfn.IFNA(VLOOKUP(CONCATENATE($BM$5,$B52,$C52),SCSUN!$A$6:$M$500,13,FALSE),0)</f>
        <v>0</v>
      </c>
      <c r="BN52" s="47"/>
    </row>
    <row r="53" spans="1:66" x14ac:dyDescent="0.25">
      <c r="A53" s="835"/>
      <c r="B53" s="51"/>
      <c r="C53" s="57"/>
      <c r="D53" s="57"/>
      <c r="E53" s="57"/>
      <c r="F53" s="58"/>
      <c r="G53" s="64"/>
      <c r="H53" s="54">
        <f t="shared" si="9"/>
        <v>0</v>
      </c>
      <c r="I53" s="55">
        <f t="shared" si="8"/>
        <v>0</v>
      </c>
      <c r="J53" s="64"/>
      <c r="K53" s="63">
        <f>_xlfn.IFNA(VLOOKUP(CONCATENATE($K$5,$B53,$C53),'ESP1'!$A$6:$M$500,13,FALSE),0)</f>
        <v>0</v>
      </c>
      <c r="L53" s="63"/>
      <c r="M53" s="63"/>
      <c r="N53" s="63"/>
      <c r="O53" s="56">
        <f>_xlfn.IFNA(VLOOKUP(CONCATENATE($O$5,$B53,$C53),'MUR1'!$A$6:$M$133,13,FALSE),0)</f>
        <v>0</v>
      </c>
      <c r="P53" s="56"/>
      <c r="Q53" s="56">
        <f>_xlfn.IFNA(VLOOKUP(CONCATENATE($Q$5,$B53,$C53),'SER1'!$A$6:$M$133,13,FALSE),0)</f>
        <v>0</v>
      </c>
      <c r="R53" s="56"/>
      <c r="S53" s="56">
        <f>_xlfn.IFNA(VLOOKUP(CONCATENATE($S$5,$B53,$C53),'DAR1'!$A$6:$M$500,13,FALSE),0)</f>
        <v>0</v>
      </c>
      <c r="T53" s="56"/>
      <c r="U53" s="56">
        <f>_xlfn.IFNA(VLOOKUP(CONCATENATE($U$5,$B53,$C53),'SER2'!$A$6:$M$167,13,FALSE),0)</f>
        <v>0</v>
      </c>
      <c r="V53" s="56"/>
      <c r="W53" s="56">
        <f>_xlfn.IFNA(VLOOKUP(CONCATENATE($W$5,$B53,$C53),'BUS2'!$A$6:$M$135,13,FALSE),0)</f>
        <v>0</v>
      </c>
      <c r="X53" s="56">
        <f>_xlfn.IFNA(VLOOKUP(CONCATENATE($X$5,$B53,$C53),'ESP2'!$A$6:$M$192,13,FALSE),0)</f>
        <v>0</v>
      </c>
      <c r="Y53" s="56"/>
      <c r="Z53" s="56">
        <f>_xlfn.IFNA(VLOOKUP(CONCATENATE($Z$5,$B53,$C53),CAPE!$A$6:$M$133,13,FALSE),0)</f>
        <v>0</v>
      </c>
      <c r="AA53" s="56"/>
      <c r="AB53" s="56">
        <f>_xlfn.IFNA(VLOOKUP(CONCATENATE($AB$5,$B53,$C53),'OG1'!$A$6:$M$133,13,FALSE),0)</f>
        <v>0</v>
      </c>
      <c r="AC53" s="56"/>
      <c r="AD53" s="56">
        <f>_xlfn.IFNA(VLOOKUP(CONCATENATE($AD$5,$B53,$C53),'DRY1'!$A$8:$M$500,13,FALSE),0)</f>
        <v>0</v>
      </c>
      <c r="AE53" s="56">
        <f>_xlfn.IFNA(VLOOKUP(CONCATENATE($AE$5,$B53,$C53),'BAL3'!$A$6:$M$135,13,FALSE),0)</f>
        <v>0</v>
      </c>
      <c r="AF53" s="341"/>
      <c r="AG53" s="341">
        <f>_xlfn.IFNA(VLOOKUP(CONCATENATE($AG$5,$B53,$C53),'OG2'!$A$6:$M$132,13,FALSE),0)</f>
        <v>0</v>
      </c>
      <c r="AH53" s="56">
        <f>_xlfn.IFNA(VLOOKUP(CONCATENATE($AH$5,$B53,$C53),'SER3'!$A$6:$M$133,13,FALSE),0)</f>
        <v>0</v>
      </c>
      <c r="AI53" s="56">
        <f>_xlfn.IFNA(VLOOKUP(CONCATENATE($AI$5,$B53,$C53),'LOG1'!$A$6:$M$133,13,FALSE),0)</f>
        <v>0</v>
      </c>
      <c r="AJ53" s="56"/>
      <c r="AK53" s="56">
        <f>_xlfn.IFNA(VLOOKUP(CONCATENATE($AK$5,$B53,$C53),'DRY2'!$A$6:$M$300,13,FALSE),0)</f>
        <v>0</v>
      </c>
      <c r="AL53" s="56"/>
      <c r="AM53" s="56"/>
      <c r="AN53" s="56">
        <f>_xlfn.IFNA(VLOOKUP(CONCATENATE($AN$5,$B53,$C53),'ESP3'!$A$6:$M$500,13,FALSE),0)</f>
        <v>0</v>
      </c>
      <c r="AO53" s="56"/>
      <c r="AP53" s="56">
        <v>0</v>
      </c>
      <c r="AQ53" s="56"/>
      <c r="AR53" s="56">
        <f>_xlfn.IFNA(VLOOKUP(CONCATENATE($AR$5,$B53,$C53),SCSAT!$A$6:$M$53,13,FALSE),0)</f>
        <v>0</v>
      </c>
      <c r="AS53" s="56"/>
      <c r="AT53" s="56">
        <f>_xlfn.IFNA(VLOOKUP(CONCATENATE($AT$5,$B53,$C53),SCSUN!$A$6:$M$53,13,FALSE),0)</f>
        <v>0</v>
      </c>
      <c r="AU53" s="56">
        <f>_xlfn.IFNA(VLOOKUP(CONCATENATE($AU$5,$B53,$C53),'MUR2'!$A$6:$M$500,13,FALSE),0)</f>
        <v>0</v>
      </c>
      <c r="AV53" s="56"/>
      <c r="AW53" s="56">
        <f>_xlfn.IFNA(VLOOKUP(CONCATENATE($AW$5,$B53,$C53),FEST!$A$6:$M$300,13,FALSE),0)</f>
        <v>0</v>
      </c>
      <c r="AX53" s="56">
        <f>_xlfn.IFNA(VLOOKUP(CONCATENATE($AX$5,$B53,$C53),FEST!$A$6:$M$300,13,FALSE),0)</f>
        <v>0</v>
      </c>
      <c r="AY53" s="56">
        <f>_xlfn.IFNA(VLOOKUP(CONCATENATE($AY$5,$B53,$C53),'DAR2'!$A$6:$M$60,13,FALSE),0)</f>
        <v>0</v>
      </c>
      <c r="AZ53" s="56"/>
      <c r="BA53" s="56">
        <f>_xlfn.IFNA(VLOOKUP(CONCATENATE($BA$5,$B53,$C53),'CAP2'!$A$6:$M$135,13,FALSE),0)</f>
        <v>0</v>
      </c>
      <c r="BB53" s="56"/>
      <c r="BC53" s="551"/>
      <c r="BD53" s="550">
        <f>_xlfn.IFNA(VLOOKUP(CONCATENATE($BD$5,$B53,$C53),'HOR2'!$A$6:$M$500,13,FALSE),0)</f>
        <v>0</v>
      </c>
      <c r="BE53" s="369"/>
      <c r="BF53" s="369"/>
      <c r="BG53" s="369"/>
      <c r="BH53" s="548">
        <f>_xlfn.IFNA(VLOOKUP(CONCATENATE($BH$5,$B53,$C53),SC!$A$6:$M$500,13,FALSE),0)</f>
        <v>0</v>
      </c>
      <c r="BI53" s="548">
        <f>_xlfn.IFNA(VLOOKUP(CONCATENATE($BI$5,$B53,$C53),SC!$A$6:$M$500,13,FALSE),0)</f>
        <v>0</v>
      </c>
      <c r="BJ53" s="548"/>
      <c r="BK53" s="548"/>
      <c r="BL53" s="548">
        <f>_xlfn.IFNA(VLOOKUP(CONCATENATE($BL$5,$B53,$C53),SCSUN!$A$6:$M$500,13,FALSE),0)</f>
        <v>0</v>
      </c>
      <c r="BM53" s="341">
        <f>_xlfn.IFNA(VLOOKUP(CONCATENATE($BM$5,$B53,$C53),SCSUN!$A$6:$M$500,13,FALSE),0)</f>
        <v>0</v>
      </c>
      <c r="BN53" s="47"/>
    </row>
    <row r="54" spans="1:66" x14ac:dyDescent="0.25">
      <c r="A54" s="835"/>
      <c r="B54" s="51"/>
      <c r="C54" s="57"/>
      <c r="D54" s="57"/>
      <c r="E54" s="57"/>
      <c r="F54" s="58"/>
      <c r="G54" s="64"/>
      <c r="H54" s="54">
        <f t="shared" si="9"/>
        <v>0</v>
      </c>
      <c r="I54" s="55">
        <f t="shared" si="8"/>
        <v>0</v>
      </c>
      <c r="J54" s="64"/>
      <c r="K54" s="63">
        <f>_xlfn.IFNA(VLOOKUP(CONCATENATE($K$5,$B54,$C54),'ESP1'!$A$6:$M$500,13,FALSE),0)</f>
        <v>0</v>
      </c>
      <c r="L54" s="63"/>
      <c r="M54" s="63"/>
      <c r="N54" s="63"/>
      <c r="O54" s="56">
        <f>_xlfn.IFNA(VLOOKUP(CONCATENATE($O$5,$B54,$C54),'MUR1'!$A$6:$M$133,13,FALSE),0)</f>
        <v>0</v>
      </c>
      <c r="P54" s="56"/>
      <c r="Q54" s="56">
        <f>_xlfn.IFNA(VLOOKUP(CONCATENATE($Q$5,$B54,$C54),'SER1'!$A$6:$M$133,13,FALSE),0)</f>
        <v>0</v>
      </c>
      <c r="R54" s="56"/>
      <c r="S54" s="56">
        <f>_xlfn.IFNA(VLOOKUP(CONCATENATE($S$5,$B54,$C54),'DAR1'!$A$6:$M$500,13,FALSE),0)</f>
        <v>0</v>
      </c>
      <c r="T54" s="56"/>
      <c r="U54" s="56">
        <f>_xlfn.IFNA(VLOOKUP(CONCATENATE($U$5,$B54,$C54),'SER2'!$A$6:$M$167,13,FALSE),0)</f>
        <v>0</v>
      </c>
      <c r="V54" s="56"/>
      <c r="W54" s="56">
        <f>_xlfn.IFNA(VLOOKUP(CONCATENATE($W$5,$B54,$C54),'BUS2'!$A$6:$M$135,13,FALSE),0)</f>
        <v>0</v>
      </c>
      <c r="X54" s="56">
        <f>_xlfn.IFNA(VLOOKUP(CONCATENATE($X$5,$B54,$C54),'ESP2'!$A$6:$M$192,13,FALSE),0)</f>
        <v>0</v>
      </c>
      <c r="Y54" s="56"/>
      <c r="Z54" s="56">
        <f>_xlfn.IFNA(VLOOKUP(CONCATENATE($Z$5,$B54,$C54),CAPE!$A$6:$M$133,13,FALSE),0)</f>
        <v>0</v>
      </c>
      <c r="AA54" s="56"/>
      <c r="AB54" s="56">
        <f>_xlfn.IFNA(VLOOKUP(CONCATENATE($AB$5,$B54,$C54),'OG1'!$A$6:$M$133,13,FALSE),0)</f>
        <v>0</v>
      </c>
      <c r="AC54" s="56"/>
      <c r="AD54" s="56">
        <f>_xlfn.IFNA(VLOOKUP(CONCATENATE($AD$5,$B54,$C54),'DRY1'!$A$8:$M$500,13,FALSE),0)</f>
        <v>0</v>
      </c>
      <c r="AE54" s="56">
        <f>_xlfn.IFNA(VLOOKUP(CONCATENATE($AE$5,$B54,$C54),'BAL3'!$A$6:$M$135,13,FALSE),0)</f>
        <v>0</v>
      </c>
      <c r="AF54" s="341"/>
      <c r="AG54" s="341">
        <f>_xlfn.IFNA(VLOOKUP(CONCATENATE($AG$5,$B54,$C54),'OG2'!$A$6:$M$132,13,FALSE),0)</f>
        <v>0</v>
      </c>
      <c r="AH54" s="56">
        <f>_xlfn.IFNA(VLOOKUP(CONCATENATE($AH$5,$B54,$C54),'SER3'!$A$6:$M$133,13,FALSE),0)</f>
        <v>0</v>
      </c>
      <c r="AI54" s="56">
        <f>_xlfn.IFNA(VLOOKUP(CONCATENATE($AI$5,$B54,$C54),'LOG1'!$A$6:$M$133,13,FALSE),0)</f>
        <v>0</v>
      </c>
      <c r="AJ54" s="56"/>
      <c r="AK54" s="56">
        <f>_xlfn.IFNA(VLOOKUP(CONCATENATE($AK$5,$B54,$C54),'DRY2'!$A$6:$M$300,13,FALSE),0)</f>
        <v>0</v>
      </c>
      <c r="AL54" s="56"/>
      <c r="AM54" s="56"/>
      <c r="AN54" s="56">
        <f>_xlfn.IFNA(VLOOKUP(CONCATENATE($AN$5,$B54,$C54),'ESP3'!$A$6:$M$500,13,FALSE),0)</f>
        <v>0</v>
      </c>
      <c r="AO54" s="56"/>
      <c r="AP54" s="56">
        <v>0</v>
      </c>
      <c r="AQ54" s="56"/>
      <c r="AR54" s="56">
        <f>_xlfn.IFNA(VLOOKUP(CONCATENATE($AR$5,$B54,$C54),SCSAT!$A$6:$M$53,13,FALSE),0)</f>
        <v>0</v>
      </c>
      <c r="AS54" s="56"/>
      <c r="AT54" s="56">
        <f>_xlfn.IFNA(VLOOKUP(CONCATENATE($AT$5,$B54,$C54),SCSUN!$A$6:$M$53,13,FALSE),0)</f>
        <v>0</v>
      </c>
      <c r="AU54" s="56">
        <f>_xlfn.IFNA(VLOOKUP(CONCATENATE($AU$5,$B54,$C54),'MUR2'!$A$6:$M$500,13,FALSE),0)</f>
        <v>0</v>
      </c>
      <c r="AV54" s="56"/>
      <c r="AW54" s="56">
        <f>_xlfn.IFNA(VLOOKUP(CONCATENATE($AW$5,$B54,$C54),FEST!$A$6:$M$300,13,FALSE),0)</f>
        <v>0</v>
      </c>
      <c r="AX54" s="56">
        <f>_xlfn.IFNA(VLOOKUP(CONCATENATE($AX$5,$B54,$C54),FEST!$A$6:$M$300,13,FALSE),0)</f>
        <v>0</v>
      </c>
      <c r="AY54" s="56">
        <f>_xlfn.IFNA(VLOOKUP(CONCATENATE($AY$5,$B54,$C54),'DAR2'!$A$6:$M$60,13,FALSE),0)</f>
        <v>0</v>
      </c>
      <c r="AZ54" s="56"/>
      <c r="BA54" s="56">
        <f>_xlfn.IFNA(VLOOKUP(CONCATENATE($BA$5,$B54,$C54),'CAP2'!$A$6:$M$135,13,FALSE),0)</f>
        <v>0</v>
      </c>
      <c r="BB54" s="56"/>
      <c r="BC54" s="551"/>
      <c r="BD54" s="550">
        <f>_xlfn.IFNA(VLOOKUP(CONCATENATE($BD$5,$B54,$C54),'HOR2'!$A$6:$M$500,13,FALSE),0)</f>
        <v>0</v>
      </c>
      <c r="BE54" s="369"/>
      <c r="BF54" s="369"/>
      <c r="BG54" s="369"/>
      <c r="BH54" s="548">
        <f>_xlfn.IFNA(VLOOKUP(CONCATENATE($BH$5,$B54,$C54),SC!$A$6:$M$500,13,FALSE),0)</f>
        <v>0</v>
      </c>
      <c r="BI54" s="548">
        <f>_xlfn.IFNA(VLOOKUP(CONCATENATE($BI$5,$B54,$C54),SC!$A$6:$M$500,13,FALSE),0)</f>
        <v>0</v>
      </c>
      <c r="BJ54" s="548"/>
      <c r="BK54" s="548"/>
      <c r="BL54" s="548">
        <f>_xlfn.IFNA(VLOOKUP(CONCATENATE($BL$5,$B54,$C54),SCSUN!$A$6:$M$500,13,FALSE),0)</f>
        <v>0</v>
      </c>
      <c r="BM54" s="341">
        <f>_xlfn.IFNA(VLOOKUP(CONCATENATE($BM$5,$B54,$C54),SCSUN!$A$6:$M$500,13,FALSE),0)</f>
        <v>0</v>
      </c>
      <c r="BN54" s="47"/>
    </row>
    <row r="55" spans="1:66" x14ac:dyDescent="0.25">
      <c r="A55" s="835"/>
      <c r="B55" s="51"/>
      <c r="C55" s="57"/>
      <c r="D55" s="57"/>
      <c r="E55" s="57"/>
      <c r="F55" s="58"/>
      <c r="G55" s="64"/>
      <c r="H55" s="54">
        <f t="shared" si="9"/>
        <v>0</v>
      </c>
      <c r="I55" s="55">
        <f t="shared" si="8"/>
        <v>0</v>
      </c>
      <c r="J55" s="64"/>
      <c r="K55" s="63">
        <f>_xlfn.IFNA(VLOOKUP(CONCATENATE($K$5,$B55,$C55),'ESP1'!$A$6:$M$500,13,FALSE),0)</f>
        <v>0</v>
      </c>
      <c r="L55" s="63"/>
      <c r="M55" s="63"/>
      <c r="N55" s="63"/>
      <c r="O55" s="56">
        <f>_xlfn.IFNA(VLOOKUP(CONCATENATE($O$5,$B55,$C55),'MUR1'!$A$6:$M$133,13,FALSE),0)</f>
        <v>0</v>
      </c>
      <c r="P55" s="56"/>
      <c r="Q55" s="56">
        <f>_xlfn.IFNA(VLOOKUP(CONCATENATE($Q$5,$B55,$C55),'SER1'!$A$6:$M$133,13,FALSE),0)</f>
        <v>0</v>
      </c>
      <c r="R55" s="56"/>
      <c r="S55" s="56">
        <f>_xlfn.IFNA(VLOOKUP(CONCATENATE($S$5,$B55,$C55),'DAR1'!$A$6:$M$500,13,FALSE),0)</f>
        <v>0</v>
      </c>
      <c r="T55" s="56"/>
      <c r="U55" s="56">
        <f>_xlfn.IFNA(VLOOKUP(CONCATENATE($U$5,$B55,$C55),'SER2'!$A$6:$M$167,13,FALSE),0)</f>
        <v>0</v>
      </c>
      <c r="V55" s="56"/>
      <c r="W55" s="56">
        <f>_xlfn.IFNA(VLOOKUP(CONCATENATE($W$5,$B55,$C55),'BUS2'!$A$6:$M$135,13,FALSE),0)</f>
        <v>0</v>
      </c>
      <c r="X55" s="56">
        <f>_xlfn.IFNA(VLOOKUP(CONCATENATE($X$5,$B55,$C55),'ESP2'!$A$6:$M$192,13,FALSE),0)</f>
        <v>0</v>
      </c>
      <c r="Y55" s="56"/>
      <c r="Z55" s="56">
        <f>_xlfn.IFNA(VLOOKUP(CONCATENATE($Z$5,$B55,$C55),CAPE!$A$6:$M$133,13,FALSE),0)</f>
        <v>0</v>
      </c>
      <c r="AA55" s="56"/>
      <c r="AB55" s="56">
        <f>_xlfn.IFNA(VLOOKUP(CONCATENATE($AB$5,$B55,$C55),'OG1'!$A$6:$M$133,13,FALSE),0)</f>
        <v>0</v>
      </c>
      <c r="AC55" s="56"/>
      <c r="AD55" s="56">
        <f>_xlfn.IFNA(VLOOKUP(CONCATENATE($AD$5,$B55,$C55),'DRY1'!$A$8:$M$500,13,FALSE),0)</f>
        <v>0</v>
      </c>
      <c r="AE55" s="56">
        <f>_xlfn.IFNA(VLOOKUP(CONCATENATE($AE$5,$B55,$C55),'BAL3'!$A$6:$M$135,13,FALSE),0)</f>
        <v>0</v>
      </c>
      <c r="AF55" s="341"/>
      <c r="AG55" s="341">
        <f>_xlfn.IFNA(VLOOKUP(CONCATENATE($AG$5,$B55,$C55),'OG2'!$A$6:$M$132,13,FALSE),0)</f>
        <v>0</v>
      </c>
      <c r="AH55" s="56">
        <f>_xlfn.IFNA(VLOOKUP(CONCATENATE($AH$5,$B55,$C55),'SER3'!$A$6:$M$133,13,FALSE),0)</f>
        <v>0</v>
      </c>
      <c r="AI55" s="56">
        <f>_xlfn.IFNA(VLOOKUP(CONCATENATE($AI$5,$B55,$C55),'LOG1'!$A$6:$M$133,13,FALSE),0)</f>
        <v>0</v>
      </c>
      <c r="AJ55" s="56"/>
      <c r="AK55" s="56">
        <f>_xlfn.IFNA(VLOOKUP(CONCATENATE($AK$5,$B55,$C55),'DRY2'!$A$6:$M$300,13,FALSE),0)</f>
        <v>0</v>
      </c>
      <c r="AL55" s="56"/>
      <c r="AM55" s="56"/>
      <c r="AN55" s="56">
        <f>_xlfn.IFNA(VLOOKUP(CONCATENATE($AN$5,$B55,$C55),'ESP3'!$A$6:$M$500,13,FALSE),0)</f>
        <v>0</v>
      </c>
      <c r="AO55" s="56"/>
      <c r="AP55" s="56">
        <v>0</v>
      </c>
      <c r="AQ55" s="56"/>
      <c r="AR55" s="56">
        <f>_xlfn.IFNA(VLOOKUP(CONCATENATE($AR$5,$B55,$C55),SCSAT!$A$6:$M$53,13,FALSE),0)</f>
        <v>0</v>
      </c>
      <c r="AS55" s="56"/>
      <c r="AT55" s="56">
        <f>_xlfn.IFNA(VLOOKUP(CONCATENATE($AT$5,$B55,$C55),SCSUN!$A$6:$M$53,13,FALSE),0)</f>
        <v>0</v>
      </c>
      <c r="AU55" s="56">
        <f>_xlfn.IFNA(VLOOKUP(CONCATENATE($AU$5,$B55,$C55),'MUR2'!$A$6:$M$500,13,FALSE),0)</f>
        <v>0</v>
      </c>
      <c r="AV55" s="56"/>
      <c r="AW55" s="56">
        <f>_xlfn.IFNA(VLOOKUP(CONCATENATE($AW$5,$B55,$C55),FEST!$A$6:$M$300,13,FALSE),0)</f>
        <v>0</v>
      </c>
      <c r="AX55" s="56">
        <f>_xlfn.IFNA(VLOOKUP(CONCATENATE($AX$5,$B55,$C55),FEST!$A$6:$M$300,13,FALSE),0)</f>
        <v>0</v>
      </c>
      <c r="AY55" s="56">
        <f>_xlfn.IFNA(VLOOKUP(CONCATENATE($AY$5,$B55,$C55),'DAR2'!$A$6:$M$60,13,FALSE),0)</f>
        <v>0</v>
      </c>
      <c r="AZ55" s="56"/>
      <c r="BA55" s="56">
        <f>_xlfn.IFNA(VLOOKUP(CONCATENATE($BA$5,$B55,$C55),'CAP2'!$A$6:$M$135,13,FALSE),0)</f>
        <v>0</v>
      </c>
      <c r="BB55" s="56"/>
      <c r="BC55" s="551"/>
      <c r="BD55" s="550">
        <f>_xlfn.IFNA(VLOOKUP(CONCATENATE($BD$5,$B55,$C55),'HOR2'!$A$6:$M$500,13,FALSE),0)</f>
        <v>0</v>
      </c>
      <c r="BE55" s="369"/>
      <c r="BF55" s="369"/>
      <c r="BG55" s="369"/>
      <c r="BH55" s="548">
        <f>_xlfn.IFNA(VLOOKUP(CONCATENATE($BH$5,$B55,$C55),SC!$A$6:$M$500,13,FALSE),0)</f>
        <v>0</v>
      </c>
      <c r="BI55" s="548">
        <f>_xlfn.IFNA(VLOOKUP(CONCATENATE($BI$5,$B55,$C55),SC!$A$6:$M$500,13,FALSE),0)</f>
        <v>0</v>
      </c>
      <c r="BJ55" s="548"/>
      <c r="BK55" s="548"/>
      <c r="BL55" s="548">
        <f>_xlfn.IFNA(VLOOKUP(CONCATENATE($BL$5,$B55,$C55),SCSUN!$A$6:$M$500,13,FALSE),0)</f>
        <v>0</v>
      </c>
      <c r="BM55" s="341">
        <f>_xlfn.IFNA(VLOOKUP(CONCATENATE($BM$5,$B55,$C55),SCSUN!$A$6:$M$500,13,FALSE),0)</f>
        <v>0</v>
      </c>
      <c r="BN55" s="47"/>
    </row>
    <row r="56" spans="1:66" x14ac:dyDescent="0.25">
      <c r="A56" s="835"/>
      <c r="B56" s="51"/>
      <c r="C56" s="57"/>
      <c r="D56" s="52"/>
      <c r="E56" s="52"/>
      <c r="F56" s="58"/>
      <c r="G56" s="64"/>
      <c r="H56" s="54">
        <f t="shared" si="9"/>
        <v>0</v>
      </c>
      <c r="I56" s="55">
        <f t="shared" si="8"/>
        <v>0</v>
      </c>
      <c r="J56" s="64"/>
      <c r="K56" s="63">
        <f>_xlfn.IFNA(VLOOKUP(CONCATENATE($K$5,$B56,$C56),'ESP1'!$A$6:$M$500,13,FALSE),0)</f>
        <v>0</v>
      </c>
      <c r="L56" s="63"/>
      <c r="M56" s="63"/>
      <c r="N56" s="63"/>
      <c r="O56" s="56">
        <f>_xlfn.IFNA(VLOOKUP(CONCATENATE($O$5,$B56,$C56),'MUR1'!$A$6:$M$133,13,FALSE),0)</f>
        <v>0</v>
      </c>
      <c r="P56" s="56"/>
      <c r="Q56" s="56">
        <f>_xlfn.IFNA(VLOOKUP(CONCATENATE($Q$5,$B56,$C56),'SER1'!$A$6:$M$133,13,FALSE),0)</f>
        <v>0</v>
      </c>
      <c r="R56" s="56"/>
      <c r="S56" s="56">
        <f>_xlfn.IFNA(VLOOKUP(CONCATENATE($S$5,$B56,$C56),'DAR1'!$A$6:$M$500,13,FALSE),0)</f>
        <v>0</v>
      </c>
      <c r="T56" s="56"/>
      <c r="U56" s="56">
        <f>_xlfn.IFNA(VLOOKUP(CONCATENATE($U$5,$B56,$C56),'SER2'!$A$6:$M$167,13,FALSE),0)</f>
        <v>0</v>
      </c>
      <c r="V56" s="56"/>
      <c r="W56" s="56">
        <f>_xlfn.IFNA(VLOOKUP(CONCATENATE($W$5,$B56,$C56),'BUS2'!$A$6:$M$135,13,FALSE),0)</f>
        <v>0</v>
      </c>
      <c r="X56" s="56">
        <f>_xlfn.IFNA(VLOOKUP(CONCATENATE($X$5,$B56,$C56),'ESP2'!$A$6:$M$192,13,FALSE),0)</f>
        <v>0</v>
      </c>
      <c r="Y56" s="56"/>
      <c r="Z56" s="56">
        <f>_xlfn.IFNA(VLOOKUP(CONCATENATE($Z$5,$B56,$C56),CAPE!$A$6:$M$133,13,FALSE),0)</f>
        <v>0</v>
      </c>
      <c r="AA56" s="56"/>
      <c r="AB56" s="56">
        <f>_xlfn.IFNA(VLOOKUP(CONCATENATE($AB$5,$B56,$C56),'OG1'!$A$6:$M$133,13,FALSE),0)</f>
        <v>0</v>
      </c>
      <c r="AC56" s="56"/>
      <c r="AD56" s="56">
        <f>_xlfn.IFNA(VLOOKUP(CONCATENATE($AD$5,$B56,$C56),'DRY1'!$A$8:$M$500,13,FALSE),0)</f>
        <v>0</v>
      </c>
      <c r="AE56" s="56">
        <f>_xlfn.IFNA(VLOOKUP(CONCATENATE($AE$5,$B56,$C56),'BAL3'!$A$6:$M$135,13,FALSE),0)</f>
        <v>0</v>
      </c>
      <c r="AF56" s="341"/>
      <c r="AG56" s="341">
        <f>_xlfn.IFNA(VLOOKUP(CONCATENATE($AG$5,$B56,$C56),'OG2'!$A$6:$M$132,13,FALSE),0)</f>
        <v>0</v>
      </c>
      <c r="AH56" s="56">
        <f>_xlfn.IFNA(VLOOKUP(CONCATENATE($AH$5,$B56,$C56),'SER3'!$A$6:$M$133,13,FALSE),0)</f>
        <v>0</v>
      </c>
      <c r="AI56" s="56">
        <f>_xlfn.IFNA(VLOOKUP(CONCATENATE($AI$5,$B56,$C56),'LOG1'!$A$6:$M$133,13,FALSE),0)</f>
        <v>0</v>
      </c>
      <c r="AJ56" s="56"/>
      <c r="AK56" s="56">
        <f>_xlfn.IFNA(VLOOKUP(CONCATENATE($AK$5,$B56,$C56),'DRY2'!$A$6:$M$300,13,FALSE),0)</f>
        <v>0</v>
      </c>
      <c r="AL56" s="56"/>
      <c r="AM56" s="56"/>
      <c r="AN56" s="56">
        <f>_xlfn.IFNA(VLOOKUP(CONCATENATE($AN$5,$B56,$C56),'ESP3'!$A$6:$M$500,13,FALSE),0)</f>
        <v>0</v>
      </c>
      <c r="AO56" s="56"/>
      <c r="AP56" s="56">
        <v>0</v>
      </c>
      <c r="AQ56" s="56"/>
      <c r="AR56" s="56">
        <f>_xlfn.IFNA(VLOOKUP(CONCATENATE($AR$5,$B56,$C56),SCSAT!$A$6:$M$53,13,FALSE),0)</f>
        <v>0</v>
      </c>
      <c r="AS56" s="56"/>
      <c r="AT56" s="56">
        <f>_xlfn.IFNA(VLOOKUP(CONCATENATE($AT$5,$B56,$C56),SCSUN!$A$6:$M$53,13,FALSE),0)</f>
        <v>0</v>
      </c>
      <c r="AU56" s="56">
        <f>_xlfn.IFNA(VLOOKUP(CONCATENATE($AU$5,$B56,$C56),'MUR2'!$A$6:$M$500,13,FALSE),0)</f>
        <v>0</v>
      </c>
      <c r="AV56" s="56"/>
      <c r="AW56" s="56">
        <f>_xlfn.IFNA(VLOOKUP(CONCATENATE($AW$5,$B56,$C56),FEST!$A$6:$M$300,13,FALSE),0)</f>
        <v>0</v>
      </c>
      <c r="AX56" s="56">
        <f>_xlfn.IFNA(VLOOKUP(CONCATENATE($AX$5,$B56,$C56),FEST!$A$6:$M$300,13,FALSE),0)</f>
        <v>0</v>
      </c>
      <c r="AY56" s="56">
        <f>_xlfn.IFNA(VLOOKUP(CONCATENATE($AY$5,$B56,$C56),'DAR2'!$A$6:$M$60,13,FALSE),0)</f>
        <v>0</v>
      </c>
      <c r="AZ56" s="56"/>
      <c r="BA56" s="56">
        <f>_xlfn.IFNA(VLOOKUP(CONCATENATE($BA$5,$B56,$C56),'CAP2'!$A$6:$M$135,13,FALSE),0)</f>
        <v>0</v>
      </c>
      <c r="BB56" s="56"/>
      <c r="BC56" s="551"/>
      <c r="BD56" s="550">
        <f>_xlfn.IFNA(VLOOKUP(CONCATENATE($BD$5,$B56,$C56),'HOR2'!$A$6:$M$500,13,FALSE),0)</f>
        <v>0</v>
      </c>
      <c r="BE56" s="369"/>
      <c r="BF56" s="369"/>
      <c r="BG56" s="369"/>
      <c r="BH56" s="548">
        <f>_xlfn.IFNA(VLOOKUP(CONCATENATE($BH$5,$B56,$C56),SC!$A$6:$M$500,13,FALSE),0)</f>
        <v>0</v>
      </c>
      <c r="BI56" s="548">
        <f>_xlfn.IFNA(VLOOKUP(CONCATENATE($BI$5,$B56,$C56),SC!$A$6:$M$500,13,FALSE),0)</f>
        <v>0</v>
      </c>
      <c r="BJ56" s="548"/>
      <c r="BK56" s="548"/>
      <c r="BL56" s="548">
        <f>_xlfn.IFNA(VLOOKUP(CONCATENATE($BL$5,$B56,$C56),SCSUN!$A$6:$M$500,13,FALSE),0)</f>
        <v>0</v>
      </c>
      <c r="BM56" s="341">
        <f>_xlfn.IFNA(VLOOKUP(CONCATENATE($BM$5,$B56,$C56),SCSUN!$A$6:$M$500,13,FALSE),0)</f>
        <v>0</v>
      </c>
      <c r="BN56" s="47"/>
    </row>
    <row r="57" spans="1:66" x14ac:dyDescent="0.25">
      <c r="A57" s="835"/>
      <c r="B57" s="51"/>
      <c r="C57" s="57"/>
      <c r="D57" s="57"/>
      <c r="E57" s="57"/>
      <c r="F57" s="58"/>
      <c r="G57" s="64"/>
      <c r="H57" s="54">
        <f t="shared" si="9"/>
        <v>0</v>
      </c>
      <c r="I57" s="55">
        <f t="shared" si="8"/>
        <v>0</v>
      </c>
      <c r="J57" s="64"/>
      <c r="K57" s="63">
        <f>_xlfn.IFNA(VLOOKUP(CONCATENATE($K$5,$B57,$C57),'ESP1'!$A$6:$M$500,13,FALSE),0)</f>
        <v>0</v>
      </c>
      <c r="L57" s="63"/>
      <c r="M57" s="63"/>
      <c r="N57" s="63"/>
      <c r="O57" s="56">
        <f>_xlfn.IFNA(VLOOKUP(CONCATENATE($O$5,$B57,$C57),'MUR1'!$A$6:$M$133,13,FALSE),0)</f>
        <v>0</v>
      </c>
      <c r="P57" s="56"/>
      <c r="Q57" s="56">
        <f>_xlfn.IFNA(VLOOKUP(CONCATENATE($Q$5,$B57,$C57),'SER1'!$A$6:$M$133,13,FALSE),0)</f>
        <v>0</v>
      </c>
      <c r="R57" s="56"/>
      <c r="S57" s="56">
        <f>_xlfn.IFNA(VLOOKUP(CONCATENATE($S$5,$B57,$C57),'DAR1'!$A$6:$M$500,13,FALSE),0)</f>
        <v>0</v>
      </c>
      <c r="T57" s="56"/>
      <c r="U57" s="56">
        <f>_xlfn.IFNA(VLOOKUP(CONCATENATE($U$5,$B57,$C57),'SER2'!$A$6:$M$167,13,FALSE),0)</f>
        <v>0</v>
      </c>
      <c r="V57" s="56"/>
      <c r="W57" s="56">
        <f>_xlfn.IFNA(VLOOKUP(CONCATENATE($W$5,$B57,$C57),'BUS2'!$A$6:$M$135,13,FALSE),0)</f>
        <v>0</v>
      </c>
      <c r="X57" s="56">
        <f>_xlfn.IFNA(VLOOKUP(CONCATENATE($X$5,$B57,$C57),'ESP2'!$A$6:$M$192,13,FALSE),0)</f>
        <v>0</v>
      </c>
      <c r="Y57" s="56"/>
      <c r="Z57" s="56">
        <f>_xlfn.IFNA(VLOOKUP(CONCATENATE($Z$5,$B57,$C57),CAPE!$A$6:$M$133,13,FALSE),0)</f>
        <v>0</v>
      </c>
      <c r="AA57" s="56"/>
      <c r="AB57" s="56">
        <f>_xlfn.IFNA(VLOOKUP(CONCATENATE($AB$5,$B57,$C57),'OG1'!$A$6:$M$133,13,FALSE),0)</f>
        <v>0</v>
      </c>
      <c r="AC57" s="56"/>
      <c r="AD57" s="56">
        <f>_xlfn.IFNA(VLOOKUP(CONCATENATE($AD$5,$B57,$C57),'DRY1'!$A$8:$M$500,13,FALSE),0)</f>
        <v>0</v>
      </c>
      <c r="AE57" s="56">
        <f>_xlfn.IFNA(VLOOKUP(CONCATENATE($AE$5,$B57,$C57),'BAL3'!$A$6:$M$135,13,FALSE),0)</f>
        <v>0</v>
      </c>
      <c r="AF57" s="341"/>
      <c r="AG57" s="341">
        <f>_xlfn.IFNA(VLOOKUP(CONCATENATE($AG$5,$B57,$C57),'OG2'!$A$6:$M$132,13,FALSE),0)</f>
        <v>0</v>
      </c>
      <c r="AH57" s="56">
        <f>_xlfn.IFNA(VLOOKUP(CONCATENATE($AH$5,$B57,$C57),'SER3'!$A$6:$M$133,13,FALSE),0)</f>
        <v>0</v>
      </c>
      <c r="AI57" s="56">
        <f>_xlfn.IFNA(VLOOKUP(CONCATENATE($AI$5,$B57,$C57),'LOG1'!$A$6:$M$133,13,FALSE),0)</f>
        <v>0</v>
      </c>
      <c r="AJ57" s="56"/>
      <c r="AK57" s="56">
        <f>_xlfn.IFNA(VLOOKUP(CONCATENATE($AK$5,$B57,$C57),'DRY2'!$A$6:$M$300,13,FALSE),0)</f>
        <v>0</v>
      </c>
      <c r="AL57" s="56"/>
      <c r="AM57" s="56"/>
      <c r="AN57" s="56">
        <f>_xlfn.IFNA(VLOOKUP(CONCATENATE($AN$5,$B57,$C57),'ESP3'!$A$6:$M$500,13,FALSE),0)</f>
        <v>0</v>
      </c>
      <c r="AO57" s="56"/>
      <c r="AP57" s="56">
        <v>0</v>
      </c>
      <c r="AQ57" s="56"/>
      <c r="AR57" s="56">
        <f>_xlfn.IFNA(VLOOKUP(CONCATENATE($AR$5,$B57,$C57),SCSAT!$A$6:$M$53,13,FALSE),0)</f>
        <v>0</v>
      </c>
      <c r="AS57" s="56"/>
      <c r="AT57" s="56">
        <f>_xlfn.IFNA(VLOOKUP(CONCATENATE($AT$5,$B57,$C57),SCSUN!$A$6:$M$53,13,FALSE),0)</f>
        <v>0</v>
      </c>
      <c r="AU57" s="56">
        <f>_xlfn.IFNA(VLOOKUP(CONCATENATE($AU$5,$B57,$C57),'MUR2'!$A$6:$M$500,13,FALSE),0)</f>
        <v>0</v>
      </c>
      <c r="AV57" s="56"/>
      <c r="AW57" s="56">
        <f>_xlfn.IFNA(VLOOKUP(CONCATENATE($AW$5,$B57,$C57),FEST!$A$6:$M$300,13,FALSE),0)</f>
        <v>0</v>
      </c>
      <c r="AX57" s="56">
        <f>_xlfn.IFNA(VLOOKUP(CONCATENATE($AX$5,$B57,$C57),FEST!$A$6:$M$300,13,FALSE),0)</f>
        <v>0</v>
      </c>
      <c r="AY57" s="56">
        <f>_xlfn.IFNA(VLOOKUP(CONCATENATE($AY$5,$B57,$C57),'DAR2'!$A$6:$M$60,13,FALSE),0)</f>
        <v>0</v>
      </c>
      <c r="AZ57" s="56"/>
      <c r="BA57" s="56">
        <f>_xlfn.IFNA(VLOOKUP(CONCATENATE($BA$5,$B57,$C57),'CAP2'!$A$6:$M$135,13,FALSE),0)</f>
        <v>0</v>
      </c>
      <c r="BB57" s="56"/>
      <c r="BC57" s="551"/>
      <c r="BD57" s="550">
        <f>_xlfn.IFNA(VLOOKUP(CONCATENATE($BD$5,$B57,$C57),'HOR2'!$A$6:$M$500,13,FALSE),0)</f>
        <v>0</v>
      </c>
      <c r="BE57" s="369"/>
      <c r="BF57" s="369"/>
      <c r="BG57" s="369"/>
      <c r="BH57" s="548">
        <f>_xlfn.IFNA(VLOOKUP(CONCATENATE($BH$5,$B57,$C57),SC!$A$6:$M$500,13,FALSE),0)</f>
        <v>0</v>
      </c>
      <c r="BI57" s="548">
        <f>_xlfn.IFNA(VLOOKUP(CONCATENATE($BI$5,$B57,$C57),SC!$A$6:$M$500,13,FALSE),0)</f>
        <v>0</v>
      </c>
      <c r="BJ57" s="548"/>
      <c r="BK57" s="548"/>
      <c r="BL57" s="548">
        <f>_xlfn.IFNA(VLOOKUP(CONCATENATE($BL$5,$B57,$C57),SCSUN!$A$6:$M$500,13,FALSE),0)</f>
        <v>0</v>
      </c>
      <c r="BM57" s="341">
        <f>_xlfn.IFNA(VLOOKUP(CONCATENATE($BM$5,$B57,$C57),SCSUN!$A$6:$M$500,13,FALSE),0)</f>
        <v>0</v>
      </c>
      <c r="BN57" s="47"/>
    </row>
    <row r="58" spans="1:66" x14ac:dyDescent="0.25">
      <c r="A58" s="835"/>
      <c r="B58" s="365"/>
      <c r="C58" s="366"/>
      <c r="D58" s="366"/>
      <c r="E58" s="366"/>
      <c r="F58" s="367"/>
      <c r="G58" s="368"/>
      <c r="H58" s="54">
        <f t="shared" si="9"/>
        <v>0</v>
      </c>
      <c r="I58" s="55">
        <f t="shared" si="8"/>
        <v>0</v>
      </c>
      <c r="J58" s="64"/>
      <c r="K58" s="63">
        <f>_xlfn.IFNA(VLOOKUP(CONCATENATE($K$5,$B58,$C58),'ESP1'!$A$6:$M$500,13,FALSE),0)</f>
        <v>0</v>
      </c>
      <c r="L58" s="63"/>
      <c r="M58" s="63"/>
      <c r="N58" s="63"/>
      <c r="O58" s="56">
        <f>_xlfn.IFNA(VLOOKUP(CONCATENATE($O$5,$B58,$C58),'MUR1'!$A$6:$M$133,13,FALSE),0)</f>
        <v>0</v>
      </c>
      <c r="P58" s="56"/>
      <c r="Q58" s="56">
        <f>_xlfn.IFNA(VLOOKUP(CONCATENATE($Q$5,$B58,$C58),'SER1'!$A$6:$M$133,13,FALSE),0)</f>
        <v>0</v>
      </c>
      <c r="R58" s="56"/>
      <c r="S58" s="56">
        <f>_xlfn.IFNA(VLOOKUP(CONCATENATE($S$5,$B58,$C58),'DAR1'!$A$6:$M$500,13,FALSE),0)</f>
        <v>0</v>
      </c>
      <c r="T58" s="56"/>
      <c r="U58" s="56">
        <f>_xlfn.IFNA(VLOOKUP(CONCATENATE($U$5,$B58,$C58),'SER2'!$A$6:$M$167,13,FALSE),0)</f>
        <v>0</v>
      </c>
      <c r="V58" s="56"/>
      <c r="W58" s="56">
        <f>_xlfn.IFNA(VLOOKUP(CONCATENATE($W$5,$B58,$C58),'BUS2'!$A$6:$M$135,13,FALSE),0)</f>
        <v>0</v>
      </c>
      <c r="X58" s="56">
        <f>_xlfn.IFNA(VLOOKUP(CONCATENATE($X$5,$B58,$C58),'ESP2'!$A$6:$M$192,13,FALSE),0)</f>
        <v>0</v>
      </c>
      <c r="Y58" s="56"/>
      <c r="Z58" s="56">
        <f>_xlfn.IFNA(VLOOKUP(CONCATENATE($Z$5,$B58,$C58),CAPE!$A$6:$M$133,13,FALSE),0)</f>
        <v>0</v>
      </c>
      <c r="AA58" s="56"/>
      <c r="AB58" s="56">
        <f>_xlfn.IFNA(VLOOKUP(CONCATENATE($AB$5,$B58,$C58),'OG1'!$A$6:$M$133,13,FALSE),0)</f>
        <v>0</v>
      </c>
      <c r="AC58" s="56"/>
      <c r="AD58" s="56">
        <f>_xlfn.IFNA(VLOOKUP(CONCATENATE($AD$5,$B58,$C58),'DRY1'!$A$8:$M$500,13,FALSE),0)</f>
        <v>0</v>
      </c>
      <c r="AE58" s="56">
        <f>_xlfn.IFNA(VLOOKUP(CONCATENATE($AE$5,$B58,$C58),'BAL3'!$A$6:$M$135,13,FALSE),0)</f>
        <v>0</v>
      </c>
      <c r="AF58" s="341"/>
      <c r="AG58" s="341">
        <f>_xlfn.IFNA(VLOOKUP(CONCATENATE($AG$5,$B58,$C58),'OG2'!$A$6:$M$132,13,FALSE),0)</f>
        <v>0</v>
      </c>
      <c r="AH58" s="56">
        <f>_xlfn.IFNA(VLOOKUP(CONCATENATE($AH$5,$B58,$C58),'SER3'!$A$6:$M$133,13,FALSE),0)</f>
        <v>0</v>
      </c>
      <c r="AI58" s="56">
        <f>_xlfn.IFNA(VLOOKUP(CONCATENATE($AI$5,$B58,$C58),'LOG1'!$A$6:$M$133,13,FALSE),0)</f>
        <v>0</v>
      </c>
      <c r="AJ58" s="56"/>
      <c r="AK58" s="56">
        <f>_xlfn.IFNA(VLOOKUP(CONCATENATE($AK$5,$B58,$C58),'DRY2'!$A$6:$M$300,13,FALSE),0)</f>
        <v>0</v>
      </c>
      <c r="AL58" s="56"/>
      <c r="AM58" s="56"/>
      <c r="AN58" s="56">
        <f>_xlfn.IFNA(VLOOKUP(CONCATENATE($AN$5,$B58,$C58),'ESP3'!$A$6:$M$500,13,FALSE),0)</f>
        <v>0</v>
      </c>
      <c r="AO58" s="56"/>
      <c r="AP58" s="56">
        <v>0</v>
      </c>
      <c r="AQ58" s="56"/>
      <c r="AR58" s="56">
        <f>_xlfn.IFNA(VLOOKUP(CONCATENATE($AR$5,$B58,$C58),SCSAT!$A$6:$M$53,13,FALSE),0)</f>
        <v>0</v>
      </c>
      <c r="AS58" s="56"/>
      <c r="AT58" s="56">
        <f>_xlfn.IFNA(VLOOKUP(CONCATENATE($AT$5,$B58,$C58),SCSUN!$A$6:$M$53,13,FALSE),0)</f>
        <v>0</v>
      </c>
      <c r="AU58" s="56">
        <f>_xlfn.IFNA(VLOOKUP(CONCATENATE($AU$5,$B58,$C58),'MUR2'!$A$6:$M$500,13,FALSE),0)</f>
        <v>0</v>
      </c>
      <c r="AV58" s="56"/>
      <c r="AW58" s="56">
        <f>_xlfn.IFNA(VLOOKUP(CONCATENATE($AW$5,$B58,$C58),FEST!$A$6:$M$300,13,FALSE),0)</f>
        <v>0</v>
      </c>
      <c r="AX58" s="56">
        <f>_xlfn.IFNA(VLOOKUP(CONCATENATE($AX$5,$B58,$C58),FEST!$A$6:$M$300,13,FALSE),0)</f>
        <v>0</v>
      </c>
      <c r="AY58" s="56">
        <f>_xlfn.IFNA(VLOOKUP(CONCATENATE($AY$5,$B58,$C58),'DAR2'!$A$6:$M$60,13,FALSE),0)</f>
        <v>0</v>
      </c>
      <c r="AZ58" s="56"/>
      <c r="BA58" s="56">
        <f>_xlfn.IFNA(VLOOKUP(CONCATENATE($BA$5,$B58,$C58),'CAP2'!$A$6:$M$135,13,FALSE),0)</f>
        <v>0</v>
      </c>
      <c r="BB58" s="56"/>
      <c r="BC58" s="551"/>
      <c r="BD58" s="551"/>
      <c r="BE58" s="369"/>
      <c r="BF58" s="369"/>
      <c r="BG58" s="369"/>
      <c r="BH58" s="548">
        <f>_xlfn.IFNA(VLOOKUP(CONCATENATE($BH$5,$B58,$C58),SC!$A$6:$M$500,13,FALSE),0)</f>
        <v>0</v>
      </c>
      <c r="BI58" s="548">
        <f>_xlfn.IFNA(VLOOKUP(CONCATENATE($BI$5,$B58,$C58),SC!$A$6:$M$500,13,FALSE),0)</f>
        <v>0</v>
      </c>
      <c r="BJ58" s="548"/>
      <c r="BK58" s="548"/>
      <c r="BL58" s="548">
        <f>_xlfn.IFNA(VLOOKUP(CONCATENATE($BL$5,$B58,$C58),SCSUN!$A$6:$M$500,13,FALSE),0)</f>
        <v>0</v>
      </c>
      <c r="BM58" s="341">
        <f>_xlfn.IFNA(VLOOKUP(CONCATENATE($BM$5,$B58,$C58),SCSUN!$A$6:$M$500,13,FALSE),0)</f>
        <v>0</v>
      </c>
      <c r="BN58" s="47"/>
    </row>
    <row r="59" spans="1:66" x14ac:dyDescent="0.25">
      <c r="A59" s="835"/>
      <c r="B59" s="57"/>
      <c r="C59" s="57"/>
      <c r="D59" s="57"/>
      <c r="E59" s="57"/>
      <c r="F59" s="369"/>
      <c r="G59" s="369"/>
      <c r="H59" s="364"/>
      <c r="I59" s="55"/>
      <c r="J59" s="64"/>
      <c r="K59" s="63">
        <f>_xlfn.IFNA(VLOOKUP(CONCATENATE($K$5,$B59,$C59),'ESP1'!$A$6:$M$500,13,FALSE),0)</f>
        <v>0</v>
      </c>
      <c r="L59" s="63"/>
      <c r="M59" s="63"/>
      <c r="N59" s="63"/>
      <c r="O59" s="56">
        <f>_xlfn.IFNA(VLOOKUP(CONCATENATE($O$5,$B59,$C59),'MUR1'!$A$6:$M$133,13,FALSE),0)</f>
        <v>0</v>
      </c>
      <c r="P59" s="56"/>
      <c r="Q59" s="56">
        <f>_xlfn.IFNA(VLOOKUP(CONCATENATE($Q$5,$B59,$C59),'SER1'!$A$6:$M$133,13,FALSE),0)</f>
        <v>0</v>
      </c>
      <c r="R59" s="56"/>
      <c r="S59" s="56">
        <f>_xlfn.IFNA(VLOOKUP(CONCATENATE($S$5,$B59,$C59),'DAR1'!$A$6:$M$500,13,FALSE),0)</f>
        <v>0</v>
      </c>
      <c r="T59" s="56"/>
      <c r="U59" s="56">
        <f>_xlfn.IFNA(VLOOKUP(CONCATENATE($U$5,$B59,$C59),'SER2'!$A$6:$M$167,13,FALSE),0)</f>
        <v>0</v>
      </c>
      <c r="V59" s="56"/>
      <c r="W59" s="56">
        <f>_xlfn.IFNA(VLOOKUP(CONCATENATE($W$5,$B59,$C59),'BUS2'!$A$6:$M$135,13,FALSE),0)</f>
        <v>0</v>
      </c>
      <c r="X59" s="56">
        <f>_xlfn.IFNA(VLOOKUP(CONCATENATE($X$5,$B59,$C59),'ESP2'!$A$6:$M$192,13,FALSE),0)</f>
        <v>0</v>
      </c>
      <c r="Y59" s="56"/>
      <c r="Z59" s="56">
        <f>_xlfn.IFNA(VLOOKUP(CONCATENATE($Z$5,$B59,$C59),CAPE!$A$6:$M$133,13,FALSE),0)</f>
        <v>0</v>
      </c>
      <c r="AA59" s="56"/>
      <c r="AB59" s="56">
        <f>_xlfn.IFNA(VLOOKUP(CONCATENATE($AB$5,$B59,$C59),'OG1'!$A$6:$M$133,13,FALSE),0)</f>
        <v>0</v>
      </c>
      <c r="AC59" s="56"/>
      <c r="AD59" s="56">
        <f>_xlfn.IFNA(VLOOKUP(CONCATENATE($AD$5,$B59,$C59),'DRY1'!$A$8:$M$500,13,FALSE),0)</f>
        <v>0</v>
      </c>
      <c r="AE59" s="56">
        <f>_xlfn.IFNA(VLOOKUP(CONCATENATE($AE$5,$B59,$C59),'BAL3'!$A$6:$M$135,13,FALSE),0)</f>
        <v>0</v>
      </c>
      <c r="AF59" s="341"/>
      <c r="AG59" s="341">
        <f>_xlfn.IFNA(VLOOKUP(CONCATENATE($AG$5,$B59,$C59),'OG2'!$A$6:$M$132,13,FALSE),0)</f>
        <v>0</v>
      </c>
      <c r="AH59" s="56">
        <f>_xlfn.IFNA(VLOOKUP(CONCATENATE($AH$5,$B59,$C59),'SER3'!$A$6:$M$133,13,FALSE),0)</f>
        <v>0</v>
      </c>
      <c r="AI59" s="56">
        <f>_xlfn.IFNA(VLOOKUP(CONCATENATE($AI$5,$B59,$C59),'LOG1'!$A$6:$M$133,13,FALSE),0)</f>
        <v>0</v>
      </c>
      <c r="AJ59" s="56"/>
      <c r="AK59" s="56">
        <f>_xlfn.IFNA(VLOOKUP(CONCATENATE($AK$5,$B59,$C59),'DRY2'!$A$6:$M$300,13,FALSE),0)</f>
        <v>0</v>
      </c>
      <c r="AL59" s="56"/>
      <c r="AM59" s="56"/>
      <c r="AN59" s="56">
        <f>_xlfn.IFNA(VLOOKUP(CONCATENATE($AN$5,$B59,$C59),'ESP3'!$A$6:$M$500,13,FALSE),0)</f>
        <v>0</v>
      </c>
      <c r="AO59" s="56"/>
      <c r="AP59" s="56">
        <v>0</v>
      </c>
      <c r="AQ59" s="56"/>
      <c r="AR59" s="56">
        <f>_xlfn.IFNA(VLOOKUP(CONCATENATE($AR$5,$B59,$C59),SCSAT!$A$6:$M$53,13,FALSE),0)</f>
        <v>0</v>
      </c>
      <c r="AS59" s="56"/>
      <c r="AT59" s="56">
        <f>_xlfn.IFNA(VLOOKUP(CONCATENATE($AT$5,$B59,$C59),SCSUN!$A$6:$M$53,13,FALSE),0)</f>
        <v>0</v>
      </c>
      <c r="AU59" s="56">
        <f>_xlfn.IFNA(VLOOKUP(CONCATENATE($AU$5,$B59,$C59),'MUR2'!$A$6:$M$500,13,FALSE),0)</f>
        <v>0</v>
      </c>
      <c r="AV59" s="56"/>
      <c r="AW59" s="56">
        <f>_xlfn.IFNA(VLOOKUP(CONCATENATE($AW$5,$B59,$C59),FEST!$A$6:$M$300,13,FALSE),0)</f>
        <v>0</v>
      </c>
      <c r="AX59" s="56">
        <f>_xlfn.IFNA(VLOOKUP(CONCATENATE($AX$5,$B59,$C59),FEST!$A$6:$M$300,13,FALSE),0)</f>
        <v>0</v>
      </c>
      <c r="AY59" s="56">
        <f>_xlfn.IFNA(VLOOKUP(CONCATENATE($AY$5,$B59,$C59),'DAR2'!$A$6:$M$60,13,FALSE),0)</f>
        <v>0</v>
      </c>
      <c r="AZ59" s="56"/>
      <c r="BA59" s="56">
        <f>_xlfn.IFNA(VLOOKUP(CONCATENATE($BA$5,$B59,$C59),'CAP2'!$A$6:$M$135,13,FALSE),0)</f>
        <v>0</v>
      </c>
      <c r="BB59" s="56"/>
      <c r="BC59" s="551"/>
      <c r="BD59" s="551"/>
      <c r="BE59" s="369"/>
      <c r="BF59" s="369"/>
      <c r="BG59" s="369"/>
      <c r="BH59" s="548">
        <f>_xlfn.IFNA(VLOOKUP(CONCATENATE($BH$5,$B59,$C59),SC!$A$6:$M$500,13,FALSE),0)</f>
        <v>0</v>
      </c>
      <c r="BI59" s="548">
        <f>_xlfn.IFNA(VLOOKUP(CONCATENATE($BI$5,$B59,$C59),SC!$A$6:$M$500,13,FALSE),0)</f>
        <v>0</v>
      </c>
      <c r="BJ59" s="548"/>
      <c r="BK59" s="548"/>
      <c r="BL59" s="548">
        <f>_xlfn.IFNA(VLOOKUP(CONCATENATE($BL$5,$B59,$C59),SCSUN!$A$6:$M$500,13,FALSE),0)</f>
        <v>0</v>
      </c>
      <c r="BM59" s="341">
        <f>_xlfn.IFNA(VLOOKUP(CONCATENATE($BM$5,$B59,$C59),SCSUN!$A$6:$M$500,13,FALSE),0)</f>
        <v>0</v>
      </c>
      <c r="BN59" s="47"/>
    </row>
    <row r="60" spans="1:66" x14ac:dyDescent="0.25">
      <c r="A60" s="835"/>
      <c r="B60" s="57"/>
      <c r="C60" s="57"/>
      <c r="D60" s="57"/>
      <c r="E60" s="57"/>
      <c r="F60" s="369"/>
      <c r="G60" s="369"/>
      <c r="H60" s="364"/>
      <c r="I60" s="55"/>
      <c r="J60" s="64"/>
      <c r="K60" s="63">
        <f>_xlfn.IFNA(VLOOKUP(CONCATENATE($K$5,$B60,$C60),'ESP1'!$A$6:$M$500,13,FALSE),0)</f>
        <v>0</v>
      </c>
      <c r="L60" s="63"/>
      <c r="M60" s="63"/>
      <c r="N60" s="63"/>
      <c r="O60" s="56">
        <f>_xlfn.IFNA(VLOOKUP(CONCATENATE($O$5,$B60,$C60),CAPE!$A$6:$M$133,13,FALSE),0)</f>
        <v>0</v>
      </c>
      <c r="P60" s="56"/>
      <c r="Q60" s="56">
        <f>_xlfn.IFNA(VLOOKUP(CONCATENATE($Q$5,$B60,$C60),'SER1'!$A$6:$M$133,13,FALSE),0)</f>
        <v>0</v>
      </c>
      <c r="R60" s="56"/>
      <c r="S60" s="56">
        <f>_xlfn.IFNA(VLOOKUP(CONCATENATE($S$5,$B60,$C60),'OG1'!$A$6:$M$500,13,FALSE),0)</f>
        <v>0</v>
      </c>
      <c r="T60" s="56"/>
      <c r="U60" s="56">
        <f>_xlfn.IFNA(VLOOKUP(CONCATENATE($U$5,$B60,$C60),'CAP2'!$A$6:$M$133,13,FALSE),0)</f>
        <v>0</v>
      </c>
      <c r="V60" s="56"/>
      <c r="W60" s="56">
        <f>_xlfn.IFNA(VLOOKUP(CONCATENATE($W$5,$B60,$C60),'BUS2'!$A$6:$M$135,13,FALSE),0)</f>
        <v>0</v>
      </c>
      <c r="X60" s="56">
        <f>_xlfn.IFNA(VLOOKUP(CONCATENATE($X$5,$B60,$C60),'ESP2'!$A$6:$M$192,13,FALSE),0)</f>
        <v>0</v>
      </c>
      <c r="Y60" s="56"/>
      <c r="Z60" s="56">
        <f>_xlfn.IFNA(VLOOKUP(CONCATENATE($Z$5,$B60,$C60),CAPE!$A$6:$M$133,13,FALSE),0)</f>
        <v>0</v>
      </c>
      <c r="AA60" s="56"/>
      <c r="AB60" s="56">
        <f>_xlfn.IFNA(VLOOKUP(CONCATENATE($AB$5,$B60,$C60),'DAR1'!$A$6:$M$133,13,FALSE),0)</f>
        <v>0</v>
      </c>
      <c r="AC60" s="56"/>
      <c r="AD60" s="56">
        <f>_xlfn.IFNA(VLOOKUP(CONCATENATE($AD$5,$B60,$C60),SCSAT!$A$8:$M$526,13,FALSE),0)</f>
        <v>0</v>
      </c>
      <c r="AE60" s="56">
        <f>_xlfn.IFNA(VLOOKUP(CONCATENATE($AE$5,$B60,$C60),MR!$A$6:$M$138,13,FALSE),0)</f>
        <v>0</v>
      </c>
      <c r="AF60" s="56"/>
      <c r="AG60" s="56">
        <f>_xlfn.IFNA(VLOOKUP(CONCATENATE($Z$5,$B60,$C60),'BUS2'!$A$6:$M$133,13,FALSE),0)</f>
        <v>0</v>
      </c>
      <c r="AH60" s="56"/>
      <c r="AI60" s="56">
        <f>_xlfn.IFNA(VLOOKUP(CONCATENATE($AI$5,$B60,$C60),'LOG1'!$A$6:$M$133,13,FALSE),0)</f>
        <v>0</v>
      </c>
      <c r="AJ60" s="56"/>
      <c r="AK60" s="56">
        <f>_xlfn.IFNA(VLOOKUP(CONCATENATE($AK$5,$B60,$C60),FEST!$A$6:$M$300,13,FALSE),0)</f>
        <v>0</v>
      </c>
      <c r="AL60" s="56"/>
      <c r="AM60" s="56"/>
      <c r="AN60" s="56">
        <f>_xlfn.IFNA(VLOOKUP(CONCATENATE($AN$5,$B60,$C60),'DAR2'!$A$6:$M$500,13,FALSE),0)</f>
        <v>0</v>
      </c>
      <c r="AO60" s="56"/>
      <c r="AP60" s="56">
        <f>_xlfn.IFNA(VLOOKUP(CONCATENATE($AP$5,$B60,$C60),'OG3'!$A$6:$M$53,13,FALSE),0)</f>
        <v>0</v>
      </c>
      <c r="AQ60" s="56"/>
      <c r="AR60" s="56">
        <f>_xlfn.IFNA(VLOOKUP(CONCATENATE($AR$5,$B60,$C60),SCSAT!$A$6:$M$53,13,FALSE),0)</f>
        <v>0</v>
      </c>
      <c r="AS60" s="56"/>
      <c r="AT60" s="56">
        <f>_xlfn.IFNA(VLOOKUP(CONCATENATE($AT$5,$B60,$C60),SCSUN!$A$6:$M$53,13,FALSE),0)</f>
        <v>0</v>
      </c>
      <c r="AU60" s="56">
        <f>_xlfn.IFNA(VLOOKUP(CONCATENATE($AU$5,$B60,$C60),'ESP3'!$A$6:$M$500,13,FALSE),0)</f>
        <v>0</v>
      </c>
      <c r="AV60" s="56"/>
      <c r="AW60" s="56">
        <f>_xlfn.IFNA(VLOOKUP(CONCATENATE($AW$5,$B60,$C60),'DRY2'!$A$6:$M$300,13,FALSE),0)</f>
        <v>0</v>
      </c>
      <c r="AX60" s="56">
        <f>_xlfn.IFNA(VLOOKUP(CONCATENATE($AX$5,$B60,$C60),'DRY2'!$A$6:$M$300,13,FALSE),0)</f>
        <v>0</v>
      </c>
      <c r="AY60" s="56">
        <f>_xlfn.IFNA(VLOOKUP(CONCATENATE($AY$5,$B60,$C60),'DAR2'!$A$6:$M$60,13,FALSE),0)</f>
        <v>0</v>
      </c>
      <c r="AZ60" s="56"/>
      <c r="BA60" s="56">
        <f>_xlfn.IFNA(VLOOKUP(CONCATENATE($BA$5,$B60,$C60),'CAP2'!$A$6:$M$135,13,FALSE),0)</f>
        <v>0</v>
      </c>
      <c r="BB60" s="56"/>
      <c r="BC60" s="551"/>
      <c r="BD60" s="551"/>
      <c r="BE60" s="369"/>
      <c r="BF60" s="369"/>
      <c r="BG60" s="369"/>
      <c r="BH60" s="548">
        <f>_xlfn.IFNA(VLOOKUP(CONCATENATE($BH$5,$B60,$C60),SC!$A$6:$M$500,13,FALSE),0)</f>
        <v>0</v>
      </c>
      <c r="BI60" s="548">
        <f>_xlfn.IFNA(VLOOKUP(CONCATENATE($BI$5,$B60,$C60),SC!$A$6:$M$500,13,FALSE),0)</f>
        <v>0</v>
      </c>
      <c r="BJ60" s="548"/>
      <c r="BK60" s="548"/>
      <c r="BL60" s="548">
        <f>_xlfn.IFNA(VLOOKUP(CONCATENATE($BL$5,$B60,$C60),SCSUN!$A$6:$M$500,13,FALSE),0)</f>
        <v>0</v>
      </c>
      <c r="BM60" s="341">
        <f>_xlfn.IFNA(VLOOKUP(CONCATENATE($BM$5,$B60,$C60),SCSUN!$A$6:$M$500,13,FALSE),0)</f>
        <v>0</v>
      </c>
      <c r="BN60" s="47"/>
    </row>
    <row r="61" spans="1:66" x14ac:dyDescent="0.25">
      <c r="A61" s="835"/>
      <c r="B61" s="57"/>
      <c r="C61" s="57"/>
      <c r="D61" s="57"/>
      <c r="E61" s="57"/>
      <c r="F61" s="369"/>
      <c r="G61" s="369"/>
      <c r="H61" s="364"/>
      <c r="I61" s="55"/>
      <c r="J61" s="64"/>
      <c r="K61" s="63">
        <f>_xlfn.IFNA(VLOOKUP(CONCATENATE($K$5,$B61,$C61),'ESP1'!$A$6:$M$500,13,FALSE),0)</f>
        <v>0</v>
      </c>
      <c r="L61" s="63"/>
      <c r="M61" s="63"/>
      <c r="N61" s="63"/>
      <c r="O61" s="56">
        <f>_xlfn.IFNA(VLOOKUP(CONCATENATE($O$5,$B61,$C61),CAPE!$A$6:$M$133,13,FALSE),0)</f>
        <v>0</v>
      </c>
      <c r="P61" s="56"/>
      <c r="Q61" s="56">
        <f>_xlfn.IFNA(VLOOKUP(CONCATENATE($Q$5,$B61,$C61),'SER1'!$A$6:$M$133,13,FALSE),0)</f>
        <v>0</v>
      </c>
      <c r="R61" s="56"/>
      <c r="S61" s="56">
        <f>_xlfn.IFNA(VLOOKUP(CONCATENATE($S$5,$B61,$C61),'OG1'!$A$6:$M$500,13,FALSE),0)</f>
        <v>0</v>
      </c>
      <c r="T61" s="56"/>
      <c r="U61" s="56">
        <f>_xlfn.IFNA(VLOOKUP(CONCATENATE($U$5,$B61,$C61),'CAP2'!$A$6:$M$133,13,FALSE),0)</f>
        <v>0</v>
      </c>
      <c r="V61" s="56"/>
      <c r="W61" s="56">
        <f>_xlfn.IFNA(VLOOKUP(CONCATENATE($W$5,$B61,$C61),'BUS2'!$A$6:$M$135,13,FALSE),0)</f>
        <v>0</v>
      </c>
      <c r="X61" s="56">
        <f>_xlfn.IFNA(VLOOKUP(CONCATENATE($X$5,$B61,$C61),'ESP2'!$A$6:$M$192,13,FALSE),0)</f>
        <v>0</v>
      </c>
      <c r="Y61" s="56"/>
      <c r="Z61" s="56">
        <f>_xlfn.IFNA(VLOOKUP(CONCATENATE($Z$5,$B61,$C61),CAPE!$A$6:$M$133,13,FALSE),0)</f>
        <v>0</v>
      </c>
      <c r="AA61" s="56"/>
      <c r="AB61" s="56">
        <f>_xlfn.IFNA(VLOOKUP(CONCATENATE($AB$5,$B61,$C61),'DAR1'!$A$6:$M$133,13,FALSE),0)</f>
        <v>0</v>
      </c>
      <c r="AC61" s="56"/>
      <c r="AD61" s="56">
        <f>_xlfn.IFNA(VLOOKUP(CONCATENATE($AD$5,$B61,$C61),SCSAT!$A$8:$M$526,13,FALSE),0)</f>
        <v>0</v>
      </c>
      <c r="AE61" s="56">
        <f>_xlfn.IFNA(VLOOKUP(CONCATENATE($AE$5,$B61,$C61),MR!$A$6:$M$138,13,FALSE),0)</f>
        <v>0</v>
      </c>
      <c r="AF61" s="56"/>
      <c r="AG61" s="56">
        <f>_xlfn.IFNA(VLOOKUP(CONCATENATE($Z$5,$B61,$C61),'BUS2'!$A$6:$M$133,13,FALSE),0)</f>
        <v>0</v>
      </c>
      <c r="AH61" s="56"/>
      <c r="AI61" s="56">
        <f>_xlfn.IFNA(VLOOKUP(CONCATENATE($AI$5,$B61,$C61),'LOG1'!$A$6:$M$133,13,FALSE),0)</f>
        <v>0</v>
      </c>
      <c r="AJ61" s="56"/>
      <c r="AK61" s="56">
        <f>_xlfn.IFNA(VLOOKUP(CONCATENATE($AK$5,$B61,$C61),FEST!$A$6:$M$300,13,FALSE),0)</f>
        <v>0</v>
      </c>
      <c r="AL61" s="56"/>
      <c r="AM61" s="56"/>
      <c r="AN61" s="56">
        <f>_xlfn.IFNA(VLOOKUP(CONCATENATE($AN$5,$B61,$C61),'DAR2'!$A$6:$M$500,13,FALSE),0)</f>
        <v>0</v>
      </c>
      <c r="AO61" s="56"/>
      <c r="AP61" s="56">
        <f>_xlfn.IFNA(VLOOKUP(CONCATENATE($AP$5,$B61,$C61),'OG3'!$A$6:$M$53,13,FALSE),0)</f>
        <v>0</v>
      </c>
      <c r="AQ61" s="56"/>
      <c r="AR61" s="56">
        <f>_xlfn.IFNA(VLOOKUP(CONCATENATE($AR$5,$B61,$C61),SCSAT!$A$6:$M$53,13,FALSE),0)</f>
        <v>0</v>
      </c>
      <c r="AS61" s="56"/>
      <c r="AT61" s="56">
        <f>_xlfn.IFNA(VLOOKUP(CONCATENATE($AT$5,$B61,$C61),SCSUN!$A$6:$M$53,13,FALSE),0)</f>
        <v>0</v>
      </c>
      <c r="AU61" s="56">
        <f>_xlfn.IFNA(VLOOKUP(CONCATENATE($AU$5,$B61,$C61),'ESP3'!$A$6:$M$500,13,FALSE),0)</f>
        <v>0</v>
      </c>
      <c r="AV61" s="56"/>
      <c r="AW61" s="56">
        <f>_xlfn.IFNA(VLOOKUP(CONCATENATE($AW$5,$B61,$C61),'DRY2'!$A$6:$M$300,13,FALSE),0)</f>
        <v>0</v>
      </c>
      <c r="AX61" s="56">
        <f>_xlfn.IFNA(VLOOKUP(CONCATENATE($AX$5,$B61,$C61),'DRY2'!$A$6:$M$300,13,FALSE),0)</f>
        <v>0</v>
      </c>
      <c r="AY61" s="56">
        <f>_xlfn.IFNA(VLOOKUP(CONCATENATE($AY$5,$B61,$C61),'DAR2'!$A$6:$M$60,13,FALSE),0)</f>
        <v>0</v>
      </c>
      <c r="AZ61" s="56"/>
      <c r="BA61" s="56">
        <f>_xlfn.IFNA(VLOOKUP(CONCATENATE($BA$5,$B61,$C61),'CAP2'!$A$6:$M$135,13,FALSE),0)</f>
        <v>0</v>
      </c>
      <c r="BB61" s="56"/>
      <c r="BC61" s="551"/>
      <c r="BD61" s="551"/>
      <c r="BE61" s="369"/>
      <c r="BF61" s="369"/>
      <c r="BG61" s="369"/>
      <c r="BH61" s="548">
        <f>_xlfn.IFNA(VLOOKUP(CONCATENATE($BH$5,$B61,$C61),SC!$A$6:$M$500,13,FALSE),0)</f>
        <v>0</v>
      </c>
      <c r="BI61" s="548">
        <f>_xlfn.IFNA(VLOOKUP(CONCATENATE($BI$5,$B61,$C61),SC!$A$6:$M$500,13,FALSE),0)</f>
        <v>0</v>
      </c>
      <c r="BJ61" s="548"/>
      <c r="BK61" s="548">
        <f>_xlfn.IFNA(VLOOKUP(CONCATENATE($BK$5,$B61,$C61),SCSAT!$A$6:$K$528,13,FALSE),0)</f>
        <v>0</v>
      </c>
      <c r="BL61" s="548">
        <f>_xlfn.IFNA(VLOOKUP(CONCATENATE($BL$5,$B61,$C61),SCSUN!$A$6:$M$500,13,FALSE),0)</f>
        <v>0</v>
      </c>
      <c r="BM61" s="341">
        <f>_xlfn.IFNA(VLOOKUP(CONCATENATE($BM$5,$B61,$C61),SCSUN!$A$6:$M$500,13,FALSE),0)</f>
        <v>0</v>
      </c>
      <c r="BN61" s="47"/>
    </row>
    <row r="62" spans="1:66" x14ac:dyDescent="0.25">
      <c r="A62" s="835"/>
      <c r="B62" s="370"/>
      <c r="C62" s="57"/>
      <c r="D62" s="57"/>
      <c r="E62" s="57"/>
      <c r="F62" s="369"/>
      <c r="G62" s="369"/>
      <c r="H62" s="364"/>
      <c r="I62" s="55"/>
      <c r="J62" s="64"/>
      <c r="K62" s="63">
        <f>_xlfn.IFNA(VLOOKUP(CONCATENATE($K$5,$B62,$C62),'ESP1'!$A$6:$M$500,13,FALSE),0)</f>
        <v>0</v>
      </c>
      <c r="L62" s="63"/>
      <c r="M62" s="63"/>
      <c r="N62" s="63"/>
      <c r="O62" s="56">
        <f>_xlfn.IFNA(VLOOKUP(CONCATENATE($O$5,$B62,$C62),CAPE!$A$6:$M$133,13,FALSE),0)</f>
        <v>0</v>
      </c>
      <c r="P62" s="56"/>
      <c r="Q62" s="56">
        <f>_xlfn.IFNA(VLOOKUP(CONCATENATE($Q$5,$B62,$C62),'SER1'!$A$6:$M$133,13,FALSE),0)</f>
        <v>0</v>
      </c>
      <c r="R62" s="56"/>
      <c r="S62" s="56">
        <f>_xlfn.IFNA(VLOOKUP(CONCATENATE($S$5,$B62,$C62),'OG1'!$A$6:$M$500,13,FALSE),0)</f>
        <v>0</v>
      </c>
      <c r="T62" s="56"/>
      <c r="U62" s="56">
        <f>_xlfn.IFNA(VLOOKUP(CONCATENATE($U$5,$B62,$C62),'CAP2'!$A$6:$M$133,13,FALSE),0)</f>
        <v>0</v>
      </c>
      <c r="V62" s="56"/>
      <c r="W62" s="56">
        <f>_xlfn.IFNA(VLOOKUP(CONCATENATE($W$5,$B62,$C62),'BUS2'!$A$6:$M$135,13,FALSE),0)</f>
        <v>0</v>
      </c>
      <c r="X62" s="56">
        <f>_xlfn.IFNA(VLOOKUP(CONCATENATE($X$5,$B62,$C62),'ESP2'!$A$6:$M$192,13,FALSE),0)</f>
        <v>0</v>
      </c>
      <c r="Y62" s="56"/>
      <c r="Z62" s="56">
        <f>_xlfn.IFNA(VLOOKUP(CONCATENATE($Z$5,$B62,$C62),CAPE!$A$6:$M$133,13,FALSE),0)</f>
        <v>0</v>
      </c>
      <c r="AA62" s="56"/>
      <c r="AB62" s="56">
        <f>_xlfn.IFNA(VLOOKUP(CONCATENATE($AB$5,$B62,$C62),'DAR1'!$A$6:$M$133,13,FALSE),0)</f>
        <v>0</v>
      </c>
      <c r="AC62" s="56"/>
      <c r="AD62" s="56">
        <f>_xlfn.IFNA(VLOOKUP(CONCATENATE($AD$5,$B62,$C62),SCSAT!$A$8:$M$526,13,FALSE),0)</f>
        <v>0</v>
      </c>
      <c r="AE62" s="56">
        <f>_xlfn.IFNA(VLOOKUP(CONCATENATE($AE$5,$B62,$C62),MR!$A$6:$M$138,13,FALSE),0)</f>
        <v>0</v>
      </c>
      <c r="AF62" s="56"/>
      <c r="AG62" s="56"/>
      <c r="AH62" s="56"/>
      <c r="AI62" s="56">
        <f>_xlfn.IFNA(VLOOKUP(CONCATENATE($AI$5,$B62,$C62),'LOG1'!$A$6:$M$133,13,FALSE),0)</f>
        <v>0</v>
      </c>
      <c r="AJ62" s="56"/>
      <c r="AK62" s="56">
        <f>_xlfn.IFNA(VLOOKUP(CONCATENATE($AK$5,$B62,$C62),FEST!$A$6:$M$300,13,FALSE),0)</f>
        <v>0</v>
      </c>
      <c r="AL62" s="56"/>
      <c r="AM62" s="56"/>
      <c r="AN62" s="56">
        <f>_xlfn.IFNA(VLOOKUP(CONCATENATE($AN$5,$B62,$C62),'DAR2'!$A$6:$M$500,13,FALSE),0)</f>
        <v>0</v>
      </c>
      <c r="AO62" s="56"/>
      <c r="AP62" s="56">
        <f>_xlfn.IFNA(VLOOKUP(CONCATENATE($AP$5,$B62,$C62),'OG3'!$A$6:$M$53,13,FALSE),0)</f>
        <v>0</v>
      </c>
      <c r="AQ62" s="56"/>
      <c r="AR62" s="56">
        <f>_xlfn.IFNA(VLOOKUP(CONCATENATE($AR$5,$B62,$C62),SCSAT!$A$6:$M$53,13,FALSE),0)</f>
        <v>0</v>
      </c>
      <c r="AS62" s="56"/>
      <c r="AT62" s="56">
        <f>_xlfn.IFNA(VLOOKUP(CONCATENATE($AT$5,$B62,$C62),SCSUN!$A$6:$M$53,13,FALSE),0)</f>
        <v>0</v>
      </c>
      <c r="AU62" s="56">
        <f>_xlfn.IFNA(VLOOKUP(CONCATENATE($AU$5,$B62,$C62),'ESP3'!$A$6:$M$500,13,FALSE),0)</f>
        <v>0</v>
      </c>
      <c r="AV62" s="56"/>
      <c r="AW62" s="56">
        <f>_xlfn.IFNA(VLOOKUP(CONCATENATE($AW$5,$B62,$C62),'DRY2'!$A$6:$M$300,13,FALSE),0)</f>
        <v>0</v>
      </c>
      <c r="AX62" s="56">
        <f>_xlfn.IFNA(VLOOKUP(CONCATENATE($AX$5,$B62,$C62),'DRY2'!$A$6:$M$300,13,FALSE),0)</f>
        <v>0</v>
      </c>
      <c r="AY62" s="56">
        <f>_xlfn.IFNA(VLOOKUP(CONCATENATE($AY$5,$B62,$C62),'DAR2'!$A$6:$M$60,13,FALSE),0)</f>
        <v>0</v>
      </c>
      <c r="AZ62" s="56"/>
      <c r="BA62" s="56">
        <f>_xlfn.IFNA(VLOOKUP(CONCATENATE($BA$5,$B62,$C62),'CAP2'!$A$6:$M$135,13,FALSE),0)</f>
        <v>0</v>
      </c>
      <c r="BB62" s="56"/>
      <c r="BC62" s="551"/>
      <c r="BD62" s="551"/>
      <c r="BE62" s="369"/>
      <c r="BF62" s="369"/>
      <c r="BG62" s="369"/>
      <c r="BH62" s="548">
        <f>_xlfn.IFNA(VLOOKUP(CONCATENATE($BH$5,$B62,$C62),SC!$A$6:$M$500,13,FALSE),0)</f>
        <v>0</v>
      </c>
      <c r="BI62" s="548">
        <f>_xlfn.IFNA(VLOOKUP(CONCATENATE($BI$5,$B62,$C62),SC!$A$6:$M$500,13,FALSE),0)</f>
        <v>0</v>
      </c>
      <c r="BJ62" s="548"/>
      <c r="BK62" s="548">
        <f>_xlfn.IFNA(VLOOKUP(CONCATENATE($BK$5,$B62,$C62),SCSAT!$A$6:$K$528,13,FALSE),0)</f>
        <v>0</v>
      </c>
      <c r="BL62" s="548">
        <f>_xlfn.IFNA(VLOOKUP(CONCATENATE($BL$5,$B62,$C62),SCSUN!$A$6:$M$500,13,FALSE),0)</f>
        <v>0</v>
      </c>
      <c r="BM62" s="341">
        <f>_xlfn.IFNA(VLOOKUP(CONCATENATE($BM$5,$B62,$C62),SCSUN!$A$6:$M$500,13,FALSE),0)</f>
        <v>0</v>
      </c>
      <c r="BN62" s="47"/>
    </row>
    <row r="63" spans="1:66" x14ac:dyDescent="0.25">
      <c r="A63" s="835"/>
      <c r="B63" s="370"/>
      <c r="C63" s="57"/>
      <c r="D63" s="57"/>
      <c r="E63" s="57"/>
      <c r="F63" s="369"/>
      <c r="G63" s="369"/>
      <c r="H63" s="364"/>
      <c r="I63" s="55"/>
      <c r="J63" s="64"/>
      <c r="K63" s="63">
        <f>_xlfn.IFNA(VLOOKUP(CONCATENATE($K$5,$B63,$C63),'ESP1'!$A$6:$M$500,13,FALSE),0)</f>
        <v>0</v>
      </c>
      <c r="L63" s="63"/>
      <c r="M63" s="63"/>
      <c r="N63" s="63"/>
      <c r="O63" s="56">
        <f>_xlfn.IFNA(VLOOKUP(CONCATENATE($O$5,$B63,$C63),CAPE!$A$6:$M$133,13,FALSE),0)</f>
        <v>0</v>
      </c>
      <c r="P63" s="56"/>
      <c r="Q63" s="56">
        <f>_xlfn.IFNA(VLOOKUP(CONCATENATE($Q$5,$B63,$C63),'SER1'!$A$6:$M$133,13,FALSE),0)</f>
        <v>0</v>
      </c>
      <c r="R63" s="56"/>
      <c r="S63" s="56">
        <f>_xlfn.IFNA(VLOOKUP(CONCATENATE($S$5,$B63,$C63),'OG1'!$A$6:$M$500,13,FALSE),0)</f>
        <v>0</v>
      </c>
      <c r="T63" s="56"/>
      <c r="U63" s="56">
        <f>_xlfn.IFNA(VLOOKUP(CONCATENATE($U$5,$B63,$C63),'CAP2'!$A$6:$M$133,13,FALSE),0)</f>
        <v>0</v>
      </c>
      <c r="V63" s="56"/>
      <c r="W63" s="56">
        <f>_xlfn.IFNA(VLOOKUP(CONCATENATE($W$5,$B63,$C63),'BUS2'!$A$6:$M$135,13,FALSE),0)</f>
        <v>0</v>
      </c>
      <c r="X63" s="56">
        <f>_xlfn.IFNA(VLOOKUP(CONCATENATE($X$5,$B63,$C63),'ESP2'!$A$6:$M$192,13,FALSE),0)</f>
        <v>0</v>
      </c>
      <c r="Y63" s="56"/>
      <c r="Z63" s="56">
        <f>_xlfn.IFNA(VLOOKUP(CONCATENATE($Z$5,$B63,$C63),CAPE!$A$6:$M$133,13,FALSE),0)</f>
        <v>0</v>
      </c>
      <c r="AA63" s="56"/>
      <c r="AB63" s="56">
        <f>_xlfn.IFNA(VLOOKUP(CONCATENATE($AB$5,$B63,$C63),'DAR1'!$A$6:$M$133,13,FALSE),0)</f>
        <v>0</v>
      </c>
      <c r="AC63" s="56"/>
      <c r="AD63" s="56">
        <f>_xlfn.IFNA(VLOOKUP(CONCATENATE($AD$5,$B63,$C63),SCSAT!$A$8:$M$526,13,FALSE),0)</f>
        <v>0</v>
      </c>
      <c r="AE63" s="56">
        <f>_xlfn.IFNA(VLOOKUP(CONCATENATE($AE$5,$B63,$C63),MR!$A$6:$M$138,13,FALSE),0)</f>
        <v>0</v>
      </c>
      <c r="AF63" s="56"/>
      <c r="AG63" s="56"/>
      <c r="AH63" s="56"/>
      <c r="AI63" s="56">
        <f>_xlfn.IFNA(VLOOKUP(CONCATENATE($AI$5,$B63,$C63),'LOG1'!$A$6:$M$133,13,FALSE),0)</f>
        <v>0</v>
      </c>
      <c r="AJ63" s="56"/>
      <c r="AK63" s="56">
        <f>_xlfn.IFNA(VLOOKUP(CONCATENATE($AK$5,$B63,$C63),FEST!$A$6:$M$300,13,FALSE),0)</f>
        <v>0</v>
      </c>
      <c r="AL63" s="56"/>
      <c r="AM63" s="56"/>
      <c r="AN63" s="56">
        <f>_xlfn.IFNA(VLOOKUP(CONCATENATE($AN$5,$B63,$C63),'DAR2'!$A$6:$M$500,13,FALSE),0)</f>
        <v>0</v>
      </c>
      <c r="AO63" s="56"/>
      <c r="AP63" s="56">
        <f>_xlfn.IFNA(VLOOKUP(CONCATENATE($AP$5,$B63,$C63),'OG3'!$A$6:$M$53,13,FALSE),0)</f>
        <v>0</v>
      </c>
      <c r="AQ63" s="56"/>
      <c r="AR63" s="56">
        <f>_xlfn.IFNA(VLOOKUP(CONCATENATE($AR$5,$B63,$C63),SCSAT!$A$6:$M$53,13,FALSE),0)</f>
        <v>0</v>
      </c>
      <c r="AS63" s="56"/>
      <c r="AT63" s="56">
        <f>_xlfn.IFNA(VLOOKUP(CONCATENATE($AT$5,$B63,$C63),SCSUN!$A$6:$M$53,13,FALSE),0)</f>
        <v>0</v>
      </c>
      <c r="AU63" s="56">
        <f>_xlfn.IFNA(VLOOKUP(CONCATENATE($AU$5,$B63,$C63),'ESP3'!$A$6:$M$500,13,FALSE),0)</f>
        <v>0</v>
      </c>
      <c r="AV63" s="56"/>
      <c r="AW63" s="56">
        <f>_xlfn.IFNA(VLOOKUP(CONCATENATE($AW$5,$B63,$C63),'DRY2'!$A$6:$M$300,13,FALSE),0)</f>
        <v>0</v>
      </c>
      <c r="AX63" s="56">
        <f>_xlfn.IFNA(VLOOKUP(CONCATENATE($AX$5,$B63,$C63),'DRY2'!$A$6:$M$300,13,FALSE),0)</f>
        <v>0</v>
      </c>
      <c r="AY63" s="56">
        <f>_xlfn.IFNA(VLOOKUP(CONCATENATE($AY$5,$B63,$C63),'DAR2'!$A$6:$M$60,13,FALSE),0)</f>
        <v>0</v>
      </c>
      <c r="AZ63" s="56"/>
      <c r="BA63" s="56">
        <f>_xlfn.IFNA(VLOOKUP(CONCATENATE($BA$5,$B63,$C63),'CAP2'!$A$6:$M$135,13,FALSE),0)</f>
        <v>0</v>
      </c>
      <c r="BB63" s="56"/>
      <c r="BC63" s="551"/>
      <c r="BD63" s="551"/>
      <c r="BE63" s="369"/>
      <c r="BF63" s="369"/>
      <c r="BG63" s="369"/>
      <c r="BH63" s="548">
        <f>_xlfn.IFNA(VLOOKUP(CONCATENATE($BH$5,$B63,$C63),SC!$A$6:$M$500,13,FALSE),0)</f>
        <v>0</v>
      </c>
      <c r="BI63" s="548">
        <f>_xlfn.IFNA(VLOOKUP(CONCATENATE($BI$5,$B63,$C63),SC!$A$6:$M$500,13,FALSE),0)</f>
        <v>0</v>
      </c>
      <c r="BJ63" s="548"/>
      <c r="BK63" s="548">
        <f>_xlfn.IFNA(VLOOKUP(CONCATENATE($BK$5,$B63,$C63),SCSAT!$A$6:$K$528,13,FALSE),0)</f>
        <v>0</v>
      </c>
      <c r="BL63" s="548">
        <f>_xlfn.IFNA(VLOOKUP(CONCATENATE($BL$5,$B63,$C63),SCSUN!$A$6:$M$500,13,FALSE),0)</f>
        <v>0</v>
      </c>
      <c r="BM63" s="341">
        <f>_xlfn.IFNA(VLOOKUP(CONCATENATE($BM$5,$B63,$C63),SCSUN!$A$6:$M$500,13,FALSE),0)</f>
        <v>0</v>
      </c>
      <c r="BN63" s="47"/>
    </row>
    <row r="64" spans="1:66" x14ac:dyDescent="0.25">
      <c r="A64" s="835"/>
      <c r="B64" s="369"/>
      <c r="C64" s="369"/>
      <c r="D64" s="369"/>
      <c r="E64" s="369"/>
      <c r="F64" s="369"/>
      <c r="G64" s="369"/>
      <c r="H64" s="364"/>
      <c r="I64" s="55"/>
      <c r="J64" s="64"/>
      <c r="K64" s="63">
        <f>_xlfn.IFNA(VLOOKUP(CONCATENATE($K$5,$B64,$C64),'ESP1'!$A$6:$M$500,13,FALSE),0)</f>
        <v>0</v>
      </c>
      <c r="L64" s="63"/>
      <c r="M64" s="63"/>
      <c r="N64" s="63"/>
      <c r="O64" s="56">
        <f>_xlfn.IFNA(VLOOKUP(CONCATENATE($O$5,$B64,$C64),CAPE!$A$6:$M$133,13,FALSE),0)</f>
        <v>0</v>
      </c>
      <c r="P64" s="56"/>
      <c r="Q64" s="56">
        <f>_xlfn.IFNA(VLOOKUP(CONCATENATE($Q$5,$B64,$C64),'SER1'!$A$6:$M$133,13,FALSE),0)</f>
        <v>0</v>
      </c>
      <c r="R64" s="56"/>
      <c r="S64" s="56">
        <f>_xlfn.IFNA(VLOOKUP(CONCATENATE($S$5,$B64,$C64),'OG1'!$A$6:$M$500,13,FALSE),0)</f>
        <v>0</v>
      </c>
      <c r="T64" s="56"/>
      <c r="U64" s="56">
        <f>_xlfn.IFNA(VLOOKUP(CONCATENATE($U$5,$B64,$C64),'CAP2'!$A$6:$M$133,13,FALSE),0)</f>
        <v>0</v>
      </c>
      <c r="V64" s="56"/>
      <c r="W64" s="56">
        <f>_xlfn.IFNA(VLOOKUP(CONCATENATE($W$5,$B64,$C64),'BUS2'!$A$6:$M$135,13,FALSE),0)</f>
        <v>0</v>
      </c>
      <c r="X64" s="56">
        <f>_xlfn.IFNA(VLOOKUP(CONCATENATE($X$5,$B64,$C64),'ESP2'!$A$6:$M$192,13,FALSE),0)</f>
        <v>0</v>
      </c>
      <c r="Y64" s="56"/>
      <c r="Z64" s="56">
        <f>_xlfn.IFNA(VLOOKUP(CONCATENATE($Z$5,$B64,$C64),CAPE!$A$6:$M$133,13,FALSE),0)</f>
        <v>0</v>
      </c>
      <c r="AA64" s="56"/>
      <c r="AB64" s="56">
        <f>_xlfn.IFNA(VLOOKUP(CONCATENATE($AB$5,$B64,$C64),'DAR1'!$A$6:$M$133,13,FALSE),0)</f>
        <v>0</v>
      </c>
      <c r="AC64" s="56"/>
      <c r="AD64" s="56">
        <f>_xlfn.IFNA(VLOOKUP(CONCATENATE($AD$5,$B64,$C64),SCSAT!$A$8:$M$526,13,FALSE),0)</f>
        <v>0</v>
      </c>
      <c r="AE64" s="56">
        <f>_xlfn.IFNA(VLOOKUP(CONCATENATE($AE$5,$B64,$C64),MR!$A$6:$M$138,13,FALSE),0)</f>
        <v>0</v>
      </c>
      <c r="AF64" s="56"/>
      <c r="AG64" s="56"/>
      <c r="AH64" s="56"/>
      <c r="AI64" s="56">
        <f>_xlfn.IFNA(VLOOKUP(CONCATENATE($AI$5,$B64,$C64),'LOG1'!$A$6:$M$133,13,FALSE),0)</f>
        <v>0</v>
      </c>
      <c r="AJ64" s="56"/>
      <c r="AK64" s="56">
        <f>_xlfn.IFNA(VLOOKUP(CONCATENATE($AK$5,$B64,$C64),FEST!$A$6:$M$300,13,FALSE),0)</f>
        <v>0</v>
      </c>
      <c r="AL64" s="56"/>
      <c r="AM64" s="56"/>
      <c r="AN64" s="56">
        <f>_xlfn.IFNA(VLOOKUP(CONCATENATE($AN$5,$B64,$C64),'DAR2'!$A$6:$M$500,13,FALSE),0)</f>
        <v>0</v>
      </c>
      <c r="AO64" s="56"/>
      <c r="AP64" s="56">
        <f>_xlfn.IFNA(VLOOKUP(CONCATENATE($AP$5,$B64,$C64),'OG3'!$A$6:$M$53,13,FALSE),0)</f>
        <v>0</v>
      </c>
      <c r="AQ64" s="56"/>
      <c r="AR64" s="56">
        <f>_xlfn.IFNA(VLOOKUP(CONCATENATE($AR$5,$B64,$C64),SCSAT!$A$6:$M$53,13,FALSE),0)</f>
        <v>0</v>
      </c>
      <c r="AS64" s="56"/>
      <c r="AT64" s="56">
        <f>_xlfn.IFNA(VLOOKUP(CONCATENATE($AT$5,$B64,$C64),SCSUN!$A$6:$M$53,13,FALSE),0)</f>
        <v>0</v>
      </c>
      <c r="AU64" s="56">
        <f>_xlfn.IFNA(VLOOKUP(CONCATENATE($AU$5,$B64,$C64),'ESP3'!$A$6:$M$500,13,FALSE),0)</f>
        <v>0</v>
      </c>
      <c r="AV64" s="56"/>
      <c r="AW64" s="56">
        <f>_xlfn.IFNA(VLOOKUP(CONCATENATE($AW$5,$B64,$C64),'DRY2'!$A$6:$M$300,13,FALSE),0)</f>
        <v>0</v>
      </c>
      <c r="AX64" s="56">
        <f>_xlfn.IFNA(VLOOKUP(CONCATENATE($AX$5,$B64,$C64),'DRY2'!$A$6:$M$300,13,FALSE),0)</f>
        <v>0</v>
      </c>
      <c r="AY64" s="56">
        <f>_xlfn.IFNA(VLOOKUP(CONCATENATE($AY$5,$B64,$C64),'DAR2'!$A$6:$M$60,13,FALSE),0)</f>
        <v>0</v>
      </c>
      <c r="AZ64" s="56"/>
      <c r="BA64" s="56">
        <f>_xlfn.IFNA(VLOOKUP(CONCATENATE($BA$5,$B64,$C64),'CAP2'!$A$6:$M$135,13,FALSE),0)</f>
        <v>0</v>
      </c>
      <c r="BB64" s="56"/>
      <c r="BC64" s="551"/>
      <c r="BD64" s="551"/>
      <c r="BE64" s="369"/>
      <c r="BF64" s="369"/>
      <c r="BG64" s="369"/>
      <c r="BH64" s="548">
        <f>_xlfn.IFNA(VLOOKUP(CONCATENATE($BH$5,$B64,$C64),SC!$A$6:$M$500,13,FALSE),0)</f>
        <v>0</v>
      </c>
      <c r="BI64" s="548">
        <f>_xlfn.IFNA(VLOOKUP(CONCATENATE($BI$5,$B64,$C64),SC!$A$6:$M$500,13,FALSE),0)</f>
        <v>0</v>
      </c>
      <c r="BJ64" s="548"/>
      <c r="BK64" s="548">
        <f>_xlfn.IFNA(VLOOKUP(CONCATENATE($BK$5,$B64,$C64),SCSAT!$A$6:$K$528,13,FALSE),0)</f>
        <v>0</v>
      </c>
      <c r="BL64" s="548">
        <f>_xlfn.IFNA(VLOOKUP(CONCATENATE($BL$5,$B64,$C64),SCSUN!$A$6:$M$500,13,FALSE),0)</f>
        <v>0</v>
      </c>
      <c r="BM64" s="341">
        <f>_xlfn.IFNA(VLOOKUP(CONCATENATE($BM$5,$B64,$C64),SCSUN!$A$6:$M$500,13,FALSE),0)</f>
        <v>0</v>
      </c>
      <c r="BN64" s="47"/>
    </row>
    <row r="65" spans="1:66" x14ac:dyDescent="0.25">
      <c r="A65" s="835"/>
      <c r="B65" s="369"/>
      <c r="C65" s="369"/>
      <c r="D65" s="369"/>
      <c r="E65" s="369"/>
      <c r="F65" s="369"/>
      <c r="G65" s="369"/>
      <c r="H65" s="364"/>
      <c r="I65" s="55"/>
      <c r="J65" s="64"/>
      <c r="K65" s="552">
        <f>_xlfn.IFNA(VLOOKUP(CONCATENATE($K$5,$B65,$C65),'ESP1'!$A$6:$M$500,13,FALSE),0)</f>
        <v>0</v>
      </c>
      <c r="L65" s="552"/>
      <c r="M65" s="552"/>
      <c r="N65" s="552"/>
      <c r="O65" s="56">
        <f>_xlfn.IFNA(VLOOKUP(CONCATENATE($O$5,$B65,$C65),CAPE!$A$6:$M$133,13,FALSE),0)</f>
        <v>0</v>
      </c>
      <c r="P65" s="56"/>
      <c r="Q65" s="56">
        <f>_xlfn.IFNA(VLOOKUP(CONCATENATE($Q$5,$B65,$C65),'SER1'!$A$6:$M$133,13,FALSE),0)</f>
        <v>0</v>
      </c>
      <c r="R65" s="56"/>
      <c r="S65" s="56">
        <f>_xlfn.IFNA(VLOOKUP(CONCATENATE($S$5,$B65,$C65),'OG1'!$A$6:$M$500,13,FALSE),0)</f>
        <v>0</v>
      </c>
      <c r="T65" s="56"/>
      <c r="U65" s="56">
        <f>_xlfn.IFNA(VLOOKUP(CONCATENATE($U$5,$B65,$C65),'CAP2'!$A$6:$M$133,13,FALSE),0)</f>
        <v>0</v>
      </c>
      <c r="V65" s="56"/>
      <c r="W65" s="56">
        <f>_xlfn.IFNA(VLOOKUP(CONCATENATE($W$5,$B65,$C65),'BUS2'!$A$6:$M$135,13,FALSE),0)</f>
        <v>0</v>
      </c>
      <c r="X65" s="56">
        <f>_xlfn.IFNA(VLOOKUP(CONCATENATE($X$5,$B65,$C65),'ESP2'!$A$6:$M$192,13,FALSE),0)</f>
        <v>0</v>
      </c>
      <c r="Y65" s="56"/>
      <c r="Z65" s="56">
        <f>_xlfn.IFNA(VLOOKUP(CONCATENATE($Z$5,$B65,$C65),CAPE!$A$6:$M$133,13,FALSE),0)</f>
        <v>0</v>
      </c>
      <c r="AA65" s="56"/>
      <c r="AB65" s="56">
        <f>_xlfn.IFNA(VLOOKUP(CONCATENATE($AB$5,$B65,$C65),'DAR1'!$A$6:$M$133,13,FALSE),0)</f>
        <v>0</v>
      </c>
      <c r="AC65" s="56"/>
      <c r="AD65" s="56">
        <f>_xlfn.IFNA(VLOOKUP(CONCATENATE($AD$5,$B65,$C65),SCSAT!$A$8:$M$526,13,FALSE),0)</f>
        <v>0</v>
      </c>
      <c r="AE65" s="56">
        <f>_xlfn.IFNA(VLOOKUP(CONCATENATE($AE$5,$B65,$C65),MR!$A$6:$M$138,13,FALSE),0)</f>
        <v>0</v>
      </c>
      <c r="AF65" s="56"/>
      <c r="AG65" s="56"/>
      <c r="AH65" s="56"/>
      <c r="AI65" s="56">
        <f>_xlfn.IFNA(VLOOKUP(CONCATENATE($AI$5,$B65,$C65),'LOG1'!$A$6:$M$133,13,FALSE),0)</f>
        <v>0</v>
      </c>
      <c r="AJ65" s="56"/>
      <c r="AK65" s="56">
        <f>_xlfn.IFNA(VLOOKUP(CONCATENATE($AK$5,$B65,$C65),FEST!$A$6:$M$300,13,FALSE),0)</f>
        <v>0</v>
      </c>
      <c r="AL65" s="56"/>
      <c r="AM65" s="56"/>
      <c r="AN65" s="56">
        <f>_xlfn.IFNA(VLOOKUP(CONCATENATE($AN$5,$B65,$C65),'DAR2'!$A$6:$M$500,13,FALSE),0)</f>
        <v>0</v>
      </c>
      <c r="AO65" s="56"/>
      <c r="AP65" s="56">
        <f>_xlfn.IFNA(VLOOKUP(CONCATENATE($AP$5,$B65,$C65),'OG3'!$A$6:$M$53,13,FALSE),0)</f>
        <v>0</v>
      </c>
      <c r="AQ65" s="56"/>
      <c r="AR65" s="56">
        <f>_xlfn.IFNA(VLOOKUP(CONCATENATE($AR$5,$B65,$C65),SCSAT!$A$6:$M$53,13,FALSE),0)</f>
        <v>0</v>
      </c>
      <c r="AS65" s="56"/>
      <c r="AT65" s="56">
        <f>_xlfn.IFNA(VLOOKUP(CONCATENATE($AT$5,$B65,$C65),SCSUN!$A$6:$M$53,13,FALSE),0)</f>
        <v>0</v>
      </c>
      <c r="AU65" s="56">
        <f>_xlfn.IFNA(VLOOKUP(CONCATENATE($AU$5,$B65,$C65),'ESP3'!$A$6:$M$500,13,FALSE),0)</f>
        <v>0</v>
      </c>
      <c r="AV65" s="56"/>
      <c r="AW65" s="56">
        <f>_xlfn.IFNA(VLOOKUP(CONCATENATE($AW$5,$B65,$C65),'DRY2'!$A$6:$M$300,13,FALSE),0)</f>
        <v>0</v>
      </c>
      <c r="AX65" s="56">
        <f>_xlfn.IFNA(VLOOKUP(CONCATENATE($AX$5,$B65,$C65),'DRY2'!$A$6:$M$300,13,FALSE),0)</f>
        <v>0</v>
      </c>
      <c r="AY65" s="56">
        <f>_xlfn.IFNA(VLOOKUP(CONCATENATE($AY$5,$B65,$C65),'DAR2'!$A$6:$M$60,13,FALSE),0)</f>
        <v>0</v>
      </c>
      <c r="AZ65" s="56"/>
      <c r="BA65" s="56">
        <f>_xlfn.IFNA(VLOOKUP(CONCATENATE($BA$5,$B65,$C65),'CAP2'!$A$6:$M$135,13,FALSE),0)</f>
        <v>0</v>
      </c>
      <c r="BB65" s="56"/>
      <c r="BC65" s="551"/>
      <c r="BD65" s="551"/>
      <c r="BE65" s="369"/>
      <c r="BF65" s="369"/>
      <c r="BG65" s="369"/>
      <c r="BH65" s="606">
        <f>_xlfn.IFNA(VLOOKUP(CONCATENATE($BH$5,$B65,$C65),SC!$A$6:$M$500,13,FALSE),0)</f>
        <v>0</v>
      </c>
      <c r="BI65" s="606">
        <f>_xlfn.IFNA(VLOOKUP(CONCATENATE($BI$5,$B65,$C65),SC!$A$6:$M$500,13,FALSE),0)</f>
        <v>0</v>
      </c>
      <c r="BJ65" s="548"/>
      <c r="BK65" s="548">
        <f>_xlfn.IFNA(VLOOKUP(CONCATENATE($BK$5,$B65,$C65),SCSAT!$A$6:$K$528,13,FALSE),0)</f>
        <v>0</v>
      </c>
      <c r="BL65" s="548">
        <f>_xlfn.IFNA(VLOOKUP(CONCATENATE($BL$5,$B65,$C65),SCSUN!$A$6:$M$500,13,FALSE),0)</f>
        <v>0</v>
      </c>
      <c r="BM65" s="341">
        <f>_xlfn.IFNA(VLOOKUP(CONCATENATE($BM$5,$B65,$C65),SCSUN!$A$6:$M$500,13,FALSE),0)</f>
        <v>0</v>
      </c>
      <c r="BN65" s="47"/>
    </row>
    <row r="66" spans="1:66" ht="15.6" x14ac:dyDescent="0.25">
      <c r="A66" s="835"/>
      <c r="B66" s="46"/>
      <c r="C66" s="46"/>
      <c r="D66" s="46"/>
      <c r="E66" s="46"/>
      <c r="F66" s="47"/>
      <c r="G66" s="47"/>
      <c r="H66" s="47"/>
      <c r="I66" s="47"/>
      <c r="J66" s="47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7"/>
      <c r="BD66" s="47"/>
      <c r="BE66" s="47"/>
      <c r="BF66" s="47"/>
      <c r="BG66" s="47"/>
      <c r="BH66" s="49"/>
      <c r="BI66" s="49"/>
      <c r="BJ66" s="548"/>
      <c r="BK66" s="548">
        <f>_xlfn.IFNA(VLOOKUP(CONCATENATE($BK$5,$B66,$C66),SCSAT!$A$6:$K$528,13,FALSE),0)</f>
        <v>0</v>
      </c>
      <c r="BL66" s="548">
        <f>_xlfn.IFNA(VLOOKUP(CONCATENATE($BL$5,$B66,$C66),SCSUN!$A$6:$M$500,13,FALSE),0)</f>
        <v>0</v>
      </c>
      <c r="BM66" s="341">
        <f>_xlfn.IFNA(VLOOKUP(CONCATENATE($BM$5,$B66,$C66),SCSUN!$A$6:$M$500,13,FALSE),0)</f>
        <v>0</v>
      </c>
      <c r="BN66" s="47"/>
    </row>
    <row r="67" spans="1:66" x14ac:dyDescent="0.25">
      <c r="B67" s="29"/>
      <c r="I67" s="4"/>
      <c r="J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BH67" s="607"/>
      <c r="BI67" s="607"/>
      <c r="BJ67" s="548"/>
      <c r="BK67" s="548"/>
      <c r="BL67" s="548">
        <f>_xlfn.IFNA(VLOOKUP(CONCATENATE($BL$5,$B67,$C67),SCSUN!$A$6:$M$500,13,FALSE),0)</f>
        <v>0</v>
      </c>
      <c r="BM67" s="341">
        <f>_xlfn.IFNA(VLOOKUP(CONCATENATE($BM$5,$B67,$C67),SCSUN!$A$6:$M$500,13,FALSE),0)</f>
        <v>0</v>
      </c>
    </row>
    <row r="68" spans="1:66" x14ac:dyDescent="0.25">
      <c r="B68" s="29"/>
      <c r="I68" s="4"/>
      <c r="J68" s="4"/>
      <c r="BH68" s="607"/>
      <c r="BI68" s="607"/>
      <c r="BJ68" s="548"/>
      <c r="BK68" s="548"/>
      <c r="BL68" s="548">
        <f>_xlfn.IFNA(VLOOKUP(CONCATENATE($BL$5,$B68,$C68),SCSUN!$A$6:$M$500,13,FALSE),0)</f>
        <v>0</v>
      </c>
      <c r="BM68" s="341">
        <f>_xlfn.IFNA(VLOOKUP(CONCATENATE($BM$5,$B68,$C68),SCSUN!$A$6:$M$500,13,FALSE),0)</f>
        <v>0</v>
      </c>
    </row>
    <row r="69" spans="1:66" x14ac:dyDescent="0.25">
      <c r="B69" s="29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H69" s="607"/>
      <c r="BI69" s="607"/>
      <c r="BJ69" s="548"/>
      <c r="BK69" s="548"/>
      <c r="BL69" s="56"/>
      <c r="BM69" s="56"/>
    </row>
    <row r="70" spans="1:66" x14ac:dyDescent="0.25">
      <c r="B70" s="29"/>
      <c r="I70" s="4"/>
      <c r="J70" s="4"/>
      <c r="BH70" s="607"/>
      <c r="BI70" s="607"/>
      <c r="BJ70" s="548"/>
      <c r="BK70" s="548"/>
      <c r="BL70" s="56"/>
      <c r="BM70" s="56"/>
    </row>
    <row r="71" spans="1:66" x14ac:dyDescent="0.25">
      <c r="B71" s="29"/>
      <c r="I71" s="4"/>
      <c r="J71" s="4"/>
      <c r="BH71" s="607"/>
      <c r="BI71" s="607"/>
      <c r="BJ71" s="548"/>
      <c r="BK71" s="548"/>
      <c r="BL71" s="56"/>
      <c r="BM71" s="56"/>
    </row>
    <row r="72" spans="1:66" x14ac:dyDescent="0.25">
      <c r="B72" s="29"/>
      <c r="I72" s="4"/>
      <c r="J72" s="4"/>
      <c r="BH72" s="607"/>
      <c r="BI72" s="607"/>
      <c r="BJ72" s="548"/>
      <c r="BK72" s="548"/>
      <c r="BL72" s="56"/>
      <c r="BM72" s="56"/>
    </row>
    <row r="73" spans="1:66" x14ac:dyDescent="0.25">
      <c r="B73" s="29"/>
      <c r="I73" s="4"/>
      <c r="J73" s="4"/>
      <c r="BH73" s="607"/>
      <c r="BI73" s="607"/>
      <c r="BJ73" s="548"/>
      <c r="BK73" s="548"/>
      <c r="BL73" s="56"/>
      <c r="BM73" s="56"/>
    </row>
    <row r="74" spans="1:66" x14ac:dyDescent="0.25">
      <c r="B74" s="29"/>
      <c r="I74" s="4"/>
      <c r="J74" s="4"/>
      <c r="BH74" s="607"/>
      <c r="BI74" s="607"/>
      <c r="BJ74" s="548"/>
      <c r="BK74" s="548"/>
      <c r="BL74" s="56"/>
      <c r="BM74" s="56"/>
    </row>
    <row r="75" spans="1:66" x14ac:dyDescent="0.25">
      <c r="B75" s="29"/>
      <c r="I75" s="4"/>
      <c r="J75" s="4"/>
      <c r="BH75" s="607"/>
      <c r="BI75" s="607"/>
      <c r="BJ75" s="548"/>
      <c r="BK75" s="548"/>
      <c r="BL75" s="56"/>
      <c r="BM75" s="56"/>
    </row>
    <row r="76" spans="1:66" x14ac:dyDescent="0.25">
      <c r="B76" s="29"/>
      <c r="I76" s="4"/>
      <c r="J76" s="4"/>
      <c r="BH76" s="607"/>
      <c r="BI76" s="607"/>
      <c r="BJ76" s="548"/>
      <c r="BK76" s="548"/>
      <c r="BL76" s="56"/>
      <c r="BM76" s="56"/>
    </row>
    <row r="77" spans="1:66" x14ac:dyDescent="0.25">
      <c r="B77" s="29"/>
      <c r="I77" s="4"/>
      <c r="J77" s="4"/>
      <c r="BH77" s="607"/>
      <c r="BI77" s="607"/>
      <c r="BJ77" s="56"/>
      <c r="BK77" s="56"/>
      <c r="BL77" s="56"/>
      <c r="BM77" s="56"/>
    </row>
    <row r="78" spans="1:66" x14ac:dyDescent="0.25">
      <c r="B78" s="29"/>
      <c r="I78" s="4"/>
      <c r="J78" s="4"/>
      <c r="BH78" s="607"/>
      <c r="BI78" s="607"/>
      <c r="BJ78" s="56"/>
      <c r="BK78" s="56"/>
      <c r="BL78" s="56"/>
      <c r="BM78" s="56"/>
    </row>
    <row r="79" spans="1:66" x14ac:dyDescent="0.25">
      <c r="B79" s="29"/>
      <c r="I79" s="4"/>
      <c r="J79" s="4"/>
      <c r="BH79" s="607"/>
      <c r="BI79" s="607"/>
      <c r="BJ79" s="56"/>
      <c r="BK79" s="56"/>
      <c r="BL79" s="56"/>
      <c r="BM79" s="56"/>
    </row>
    <row r="80" spans="1:66" x14ac:dyDescent="0.25">
      <c r="B80" s="29"/>
      <c r="I80" s="4"/>
      <c r="J80" s="4"/>
      <c r="BH80" s="607"/>
      <c r="BI80" s="607"/>
      <c r="BJ80" s="401"/>
      <c r="BK80" s="401"/>
      <c r="BL80" s="56"/>
      <c r="BM80" s="56"/>
    </row>
    <row r="81" spans="2:65" x14ac:dyDescent="0.25">
      <c r="B81" s="29"/>
      <c r="I81" s="4"/>
      <c r="J81" s="4"/>
      <c r="BH81" s="607"/>
      <c r="BI81" s="607"/>
      <c r="BJ81" s="56"/>
      <c r="BK81" s="56"/>
      <c r="BL81" s="56"/>
      <c r="BM81" s="56"/>
    </row>
    <row r="82" spans="2:65" x14ac:dyDescent="0.25">
      <c r="B82" s="29"/>
      <c r="I82" s="4"/>
      <c r="J82" s="4"/>
      <c r="BH82" s="607"/>
      <c r="BI82" s="607"/>
      <c r="BJ82" s="56"/>
      <c r="BK82" s="56"/>
      <c r="BL82" s="56"/>
      <c r="BM82" s="56"/>
    </row>
    <row r="83" spans="2:65" x14ac:dyDescent="0.25">
      <c r="B83" s="29"/>
      <c r="I83" s="4"/>
      <c r="J83" s="4"/>
      <c r="BH83" s="607"/>
      <c r="BI83" s="607"/>
      <c r="BJ83" s="56"/>
      <c r="BK83" s="56"/>
      <c r="BL83" s="343"/>
      <c r="BM83" s="343"/>
    </row>
    <row r="84" spans="2:65" x14ac:dyDescent="0.25">
      <c r="B84" s="29"/>
      <c r="I84" s="4"/>
      <c r="J84" s="4"/>
      <c r="BH84" s="607"/>
      <c r="BI84" s="607"/>
      <c r="BJ84" s="56"/>
      <c r="BK84" s="56"/>
      <c r="BL84" s="343"/>
      <c r="BM84" s="343"/>
    </row>
    <row r="85" spans="2:65" ht="15.6" x14ac:dyDescent="0.25">
      <c r="B85" s="29"/>
      <c r="I85" s="4"/>
      <c r="J85" s="4"/>
      <c r="BH85" s="607"/>
      <c r="BI85" s="607"/>
      <c r="BJ85" s="56"/>
      <c r="BK85" s="56"/>
      <c r="BL85" s="49"/>
      <c r="BM85" s="49"/>
    </row>
    <row r="86" spans="2:65" x14ac:dyDescent="0.25">
      <c r="B86" s="29"/>
      <c r="I86" s="4"/>
      <c r="J86" s="4"/>
      <c r="BH86" s="607"/>
      <c r="BI86" s="607"/>
      <c r="BJ86" s="56"/>
      <c r="BK86" s="56"/>
    </row>
    <row r="87" spans="2:65" ht="15.6" x14ac:dyDescent="0.25">
      <c r="B87" s="29"/>
      <c r="I87" s="4"/>
      <c r="J87" s="4"/>
      <c r="BJ87" s="49"/>
      <c r="BK87" s="49"/>
      <c r="BL87" s="4"/>
      <c r="BM87" s="4"/>
    </row>
    <row r="88" spans="2:65" x14ac:dyDescent="0.25">
      <c r="B88" s="29"/>
      <c r="I88" s="4"/>
      <c r="J88" s="4"/>
    </row>
    <row r="89" spans="2:65" x14ac:dyDescent="0.25">
      <c r="B89" s="29"/>
      <c r="I89" s="4"/>
      <c r="J89" s="4"/>
    </row>
    <row r="90" spans="2:65" x14ac:dyDescent="0.25">
      <c r="B90" s="29"/>
      <c r="I90" s="4"/>
      <c r="J90" s="4"/>
    </row>
    <row r="91" spans="2:65" x14ac:dyDescent="0.25">
      <c r="B91" s="29"/>
      <c r="I91" s="4"/>
      <c r="J91" s="4"/>
    </row>
    <row r="92" spans="2:65" x14ac:dyDescent="0.25">
      <c r="B92" s="29"/>
    </row>
    <row r="93" spans="2:65" x14ac:dyDescent="0.25">
      <c r="B93" s="29"/>
    </row>
    <row r="94" spans="2:65" x14ac:dyDescent="0.25">
      <c r="B94" s="29"/>
    </row>
    <row r="95" spans="2:65" x14ac:dyDescent="0.25">
      <c r="B95" s="29"/>
    </row>
    <row r="96" spans="2:65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</sheetData>
  <sortState xmlns:xlrd2="http://schemas.microsoft.com/office/spreadsheetml/2017/richdata2" ref="B12:J15">
    <sortCondition descending="1" ref="H12:H15"/>
  </sortState>
  <mergeCells count="65">
    <mergeCell ref="G1:G2"/>
    <mergeCell ref="G3:G4"/>
    <mergeCell ref="AB1:AC1"/>
    <mergeCell ref="AB3:AC3"/>
    <mergeCell ref="I3:I4"/>
    <mergeCell ref="J3:J4"/>
    <mergeCell ref="H3:H4"/>
    <mergeCell ref="H1:H2"/>
    <mergeCell ref="I1:I2"/>
    <mergeCell ref="J1:J2"/>
    <mergeCell ref="K1:L1"/>
    <mergeCell ref="K3:L3"/>
    <mergeCell ref="S1:T2"/>
    <mergeCell ref="X3:Y4"/>
    <mergeCell ref="W1:W2"/>
    <mergeCell ref="W3:W4"/>
    <mergeCell ref="A1:A66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S3:T4"/>
    <mergeCell ref="M3:N4"/>
    <mergeCell ref="M1:N2"/>
    <mergeCell ref="AI1:AJ2"/>
    <mergeCell ref="AI3:AJ3"/>
    <mergeCell ref="Z1:AA2"/>
    <mergeCell ref="Z3:AA4"/>
    <mergeCell ref="X1:Y2"/>
    <mergeCell ref="O1:P2"/>
    <mergeCell ref="O3:P4"/>
    <mergeCell ref="Q3:R4"/>
    <mergeCell ref="Q1:R2"/>
    <mergeCell ref="U1:V2"/>
    <mergeCell ref="U3:V4"/>
    <mergeCell ref="AE1:AF2"/>
    <mergeCell ref="AE3:AF4"/>
    <mergeCell ref="AP1:AQ2"/>
    <mergeCell ref="AP3:AQ4"/>
    <mergeCell ref="AK3:AL4"/>
    <mergeCell ref="AK1:AL2"/>
    <mergeCell ref="AM3:AO4"/>
    <mergeCell ref="AM1:AO2"/>
    <mergeCell ref="BJ1:BK2"/>
    <mergeCell ref="AR1:AS2"/>
    <mergeCell ref="AR3:AS4"/>
    <mergeCell ref="AY1:AZ2"/>
    <mergeCell ref="AY3:AZ4"/>
    <mergeCell ref="BA3:BB4"/>
    <mergeCell ref="BA1:BB2"/>
    <mergeCell ref="BE3:BF4"/>
    <mergeCell ref="BE1:BF2"/>
    <mergeCell ref="BC3:BD4"/>
    <mergeCell ref="BC1:BD2"/>
    <mergeCell ref="BH3:BM3"/>
    <mergeCell ref="BL1:BM2"/>
    <mergeCell ref="AU3:AV4"/>
    <mergeCell ref="BH1:BI2"/>
    <mergeCell ref="AU1:AV2"/>
  </mergeCells>
  <phoneticPr fontId="13" type="noConversion"/>
  <conditionalFormatting sqref="C19:D24">
    <cfRule type="duplicateValues" dxfId="183" priority="606"/>
  </conditionalFormatting>
  <conditionalFormatting sqref="C25:D30">
    <cfRule type="duplicateValues" dxfId="182" priority="1246"/>
  </conditionalFormatting>
  <conditionalFormatting sqref="C34:D51">
    <cfRule type="duplicateValues" dxfId="181" priority="604"/>
  </conditionalFormatting>
  <conditionalFormatting sqref="C52:D63 C67:D1048576 C1:D1 C31:D33 C3:D3 C2 C5:D8 C4 C10:D18">
    <cfRule type="duplicateValues" dxfId="180" priority="1125"/>
  </conditionalFormatting>
  <conditionalFormatting sqref="K6:BB66 BL6:BM84 BH6:BK86">
    <cfRule type="cellIs" dxfId="179" priority="12" operator="lessThan">
      <formula>1</formula>
    </cfRule>
  </conditionalFormatting>
  <conditionalFormatting sqref="U1">
    <cfRule type="duplicateValues" dxfId="178" priority="9"/>
  </conditionalFormatting>
  <conditionalFormatting sqref="W1">
    <cfRule type="duplicateValues" dxfId="177" priority="8"/>
  </conditionalFormatting>
  <conditionalFormatting sqref="AD1">
    <cfRule type="duplicateValues" dxfId="176" priority="7"/>
  </conditionalFormatting>
  <conditionalFormatting sqref="AE1">
    <cfRule type="duplicateValues" dxfId="175" priority="6"/>
  </conditionalFormatting>
  <conditionalFormatting sqref="AM1 AK1 AP1">
    <cfRule type="duplicateValues" dxfId="174" priority="10"/>
  </conditionalFormatting>
  <conditionalFormatting sqref="AR1">
    <cfRule type="duplicateValues" dxfId="173" priority="5"/>
  </conditionalFormatting>
  <conditionalFormatting sqref="AT1 K1 X1 AG1:AI1 AW1:AY1 M1 Q1 S1 Z1 BA1 O1 AB1">
    <cfRule type="duplicateValues" dxfId="172" priority="11"/>
  </conditionalFormatting>
  <conditionalFormatting sqref="AU1">
    <cfRule type="duplicateValues" dxfId="171" priority="4"/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007D-DD36-400B-BD97-458541D98BCE}">
  <sheetPr codeName="Sheet10">
    <tabColor rgb="FF00B0F0"/>
    <pageSetUpPr fitToPage="1"/>
  </sheetPr>
  <dimension ref="A1:BL181"/>
  <sheetViews>
    <sheetView showZeros="0" zoomScale="80" zoomScaleNormal="80" zoomScaleSheetLayoutView="90" workbookViewId="0">
      <pane xSplit="10" ySplit="5" topLeftCell="AE6" activePane="bottomRight" state="frozen"/>
      <selection pane="topRight" activeCell="H9" sqref="H9"/>
      <selection pane="bottomLeft" activeCell="H9" sqref="H9"/>
      <selection pane="bottomRight" activeCell="I13" sqref="I13"/>
    </sheetView>
  </sheetViews>
  <sheetFormatPr defaultColWidth="14.44140625" defaultRowHeight="13.8" x14ac:dyDescent="0.25"/>
  <cols>
    <col min="1" max="1" width="4.44140625" style="4" bestFit="1" customWidth="1"/>
    <col min="2" max="2" width="21.33203125" style="5" bestFit="1" customWidth="1"/>
    <col min="3" max="3" width="26.88671875" style="5" bestFit="1" customWidth="1"/>
    <col min="4" max="4" width="26.88671875" style="5" customWidth="1"/>
    <col min="5" max="5" width="17.33203125" style="5" bestFit="1" customWidth="1"/>
    <col min="6" max="6" width="14.109375" style="4" bestFit="1" customWidth="1"/>
    <col min="7" max="7" width="6.5546875" style="4" bestFit="1" customWidth="1"/>
    <col min="8" max="8" width="9.109375" style="4" bestFit="1" customWidth="1"/>
    <col min="9" max="9" width="9" style="6" bestFit="1" customWidth="1"/>
    <col min="10" max="10" width="11.109375" style="2" bestFit="1" customWidth="1"/>
    <col min="11" max="11" width="8.109375" style="2" customWidth="1"/>
    <col min="12" max="12" width="6.33203125" style="2" customWidth="1"/>
    <col min="13" max="13" width="10.109375" style="2" bestFit="1" customWidth="1"/>
    <col min="14" max="14" width="10.109375" style="2" customWidth="1"/>
    <col min="15" max="15" width="10.109375" style="2" bestFit="1" customWidth="1"/>
    <col min="16" max="16" width="10.109375" style="2" customWidth="1"/>
    <col min="17" max="17" width="10.5546875" style="2" bestFit="1" customWidth="1"/>
    <col min="18" max="18" width="10.5546875" style="2" customWidth="1"/>
    <col min="19" max="19" width="10.5546875" style="2" bestFit="1" customWidth="1"/>
    <col min="20" max="20" width="10.5546875" style="2" customWidth="1"/>
    <col min="21" max="21" width="10.5546875" style="2" bestFit="1" customWidth="1"/>
    <col min="22" max="22" width="10.5546875" style="2" customWidth="1"/>
    <col min="23" max="23" width="10.5546875" style="2" bestFit="1" customWidth="1"/>
    <col min="24" max="24" width="7.109375" style="2" customWidth="1"/>
    <col min="25" max="25" width="5.6640625" style="2" customWidth="1"/>
    <col min="26" max="26" width="10.109375" style="2" bestFit="1" customWidth="1"/>
    <col min="27" max="27" width="10.109375" style="2" customWidth="1"/>
    <col min="28" max="28" width="10.109375" style="2" bestFit="1" customWidth="1"/>
    <col min="29" max="29" width="10.109375" style="2" customWidth="1"/>
    <col min="30" max="31" width="10.109375" style="2" bestFit="1" customWidth="1"/>
    <col min="32" max="32" width="10.109375" style="2" customWidth="1"/>
    <col min="33" max="33" width="10.6640625" style="2" bestFit="1" customWidth="1"/>
    <col min="34" max="34" width="13.5546875" style="2" bestFit="1" customWidth="1"/>
    <col min="35" max="35" width="10.6640625" style="2" bestFit="1" customWidth="1"/>
    <col min="36" max="36" width="9.88671875" style="2" bestFit="1" customWidth="1"/>
    <col min="37" max="38" width="9.88671875" style="2" customWidth="1"/>
    <col min="39" max="39" width="9.88671875" style="2" bestFit="1" customWidth="1"/>
    <col min="40" max="40" width="9.88671875" style="2" customWidth="1"/>
    <col min="41" max="41" width="10.33203125" style="2" bestFit="1" customWidth="1"/>
    <col min="42" max="42" width="10.33203125" style="2" customWidth="1"/>
    <col min="43" max="43" width="12" style="2" bestFit="1" customWidth="1"/>
    <col min="44" max="44" width="12" style="2" customWidth="1"/>
    <col min="45" max="45" width="12.88671875" style="2" bestFit="1" customWidth="1"/>
    <col min="46" max="46" width="12.88671875" style="2" customWidth="1"/>
    <col min="47" max="48" width="10.88671875" style="2" customWidth="1"/>
    <col min="49" max="49" width="10.109375" style="2" bestFit="1" customWidth="1"/>
    <col min="50" max="50" width="10" style="2" bestFit="1" customWidth="1"/>
    <col min="51" max="51" width="10" style="2" customWidth="1"/>
    <col min="52" max="52" width="10" style="2" bestFit="1" customWidth="1"/>
    <col min="53" max="54" width="11.33203125" style="2" customWidth="1"/>
    <col min="55" max="58" width="14.44140625" style="4"/>
    <col min="59" max="59" width="4.88671875" style="2" customWidth="1"/>
    <col min="60" max="62" width="5.6640625" style="2" customWidth="1"/>
    <col min="63" max="63" width="6.5546875" style="2" customWidth="1"/>
    <col min="64" max="64" width="8.33203125" style="2" customWidth="1"/>
    <col min="65" max="16384" width="14.44140625" style="4"/>
  </cols>
  <sheetData>
    <row r="1" spans="1:64" s="3" customFormat="1" ht="14.4" customHeight="1" x14ac:dyDescent="0.25">
      <c r="A1" s="835" t="s">
        <v>167</v>
      </c>
      <c r="B1" s="836" t="s">
        <v>1</v>
      </c>
      <c r="C1" s="836" t="s">
        <v>271</v>
      </c>
      <c r="D1" s="836" t="s">
        <v>74</v>
      </c>
      <c r="E1" s="836" t="s">
        <v>3</v>
      </c>
      <c r="F1" s="836" t="s">
        <v>4</v>
      </c>
      <c r="G1" s="837" t="s">
        <v>5</v>
      </c>
      <c r="H1" s="840" t="s">
        <v>6</v>
      </c>
      <c r="I1" s="841" t="s">
        <v>7</v>
      </c>
      <c r="J1" s="836" t="s">
        <v>8</v>
      </c>
      <c r="K1" s="824" t="s">
        <v>75</v>
      </c>
      <c r="L1" s="825"/>
      <c r="M1" s="820" t="s">
        <v>504</v>
      </c>
      <c r="N1" s="821"/>
      <c r="O1" s="820" t="s">
        <v>47</v>
      </c>
      <c r="P1" s="821"/>
      <c r="Q1" s="820" t="s">
        <v>45</v>
      </c>
      <c r="R1" s="821"/>
      <c r="S1" s="820" t="s">
        <v>1112</v>
      </c>
      <c r="T1" s="821"/>
      <c r="U1" s="820" t="s">
        <v>50</v>
      </c>
      <c r="V1" s="821"/>
      <c r="W1" s="536" t="s">
        <v>76</v>
      </c>
      <c r="X1" s="820" t="s">
        <v>77</v>
      </c>
      <c r="Y1" s="821"/>
      <c r="Z1" s="820" t="s">
        <v>53</v>
      </c>
      <c r="AA1" s="821"/>
      <c r="AB1" s="820" t="s">
        <v>78</v>
      </c>
      <c r="AC1" s="821"/>
      <c r="AD1" s="536" t="s">
        <v>79</v>
      </c>
      <c r="AE1" s="820" t="s">
        <v>52</v>
      </c>
      <c r="AF1" s="821"/>
      <c r="AG1" s="536" t="s">
        <v>80</v>
      </c>
      <c r="AH1" s="536" t="s">
        <v>81</v>
      </c>
      <c r="AI1" s="536" t="s">
        <v>82</v>
      </c>
      <c r="AJ1" s="820" t="s">
        <v>83</v>
      </c>
      <c r="AK1" s="821"/>
      <c r="AL1" s="820" t="s">
        <v>9</v>
      </c>
      <c r="AM1" s="827"/>
      <c r="AN1" s="821"/>
      <c r="AO1" s="820" t="s">
        <v>62</v>
      </c>
      <c r="AP1" s="821"/>
      <c r="AQ1" s="820" t="s">
        <v>84</v>
      </c>
      <c r="AR1" s="821"/>
      <c r="AS1" s="820" t="s">
        <v>69</v>
      </c>
      <c r="AT1" s="821"/>
      <c r="AU1" s="820" t="s">
        <v>1538</v>
      </c>
      <c r="AV1" s="821"/>
      <c r="AW1" s="536" t="s">
        <v>70</v>
      </c>
      <c r="AX1" s="820" t="s">
        <v>85</v>
      </c>
      <c r="AY1" s="821"/>
      <c r="AZ1" s="536" t="s">
        <v>86</v>
      </c>
      <c r="BA1" s="820" t="s">
        <v>60</v>
      </c>
      <c r="BB1" s="827"/>
      <c r="BC1" s="43" t="s">
        <v>87</v>
      </c>
      <c r="BD1" s="850" t="s">
        <v>88</v>
      </c>
      <c r="BE1" s="831"/>
      <c r="BF1" s="43" t="s">
        <v>89</v>
      </c>
      <c r="BG1" s="819" t="s">
        <v>56</v>
      </c>
      <c r="BH1" s="819"/>
      <c r="BI1" s="819" t="s">
        <v>915</v>
      </c>
      <c r="BJ1" s="819"/>
      <c r="BK1" s="833" t="s">
        <v>916</v>
      </c>
      <c r="BL1" s="834"/>
    </row>
    <row r="2" spans="1:64" s="3" customFormat="1" ht="14.4" customHeight="1" x14ac:dyDescent="0.25">
      <c r="A2" s="835"/>
      <c r="B2" s="831"/>
      <c r="C2" s="831"/>
      <c r="D2" s="831"/>
      <c r="E2" s="831"/>
      <c r="F2" s="831"/>
      <c r="G2" s="837"/>
      <c r="H2" s="839"/>
      <c r="I2" s="837"/>
      <c r="J2" s="831"/>
      <c r="K2" s="595"/>
      <c r="L2" s="593"/>
      <c r="M2" s="822"/>
      <c r="N2" s="823"/>
      <c r="O2" s="822"/>
      <c r="P2" s="823"/>
      <c r="Q2" s="822"/>
      <c r="R2" s="823"/>
      <c r="S2" s="822"/>
      <c r="T2" s="823"/>
      <c r="U2" s="822"/>
      <c r="V2" s="823"/>
      <c r="W2" s="537"/>
      <c r="X2" s="822"/>
      <c r="Y2" s="823"/>
      <c r="Z2" s="822"/>
      <c r="AA2" s="823"/>
      <c r="AB2" s="537"/>
      <c r="AC2" s="537"/>
      <c r="AD2" s="537"/>
      <c r="AE2" s="822"/>
      <c r="AF2" s="823"/>
      <c r="AG2" s="537"/>
      <c r="AH2" s="537"/>
      <c r="AI2" s="537"/>
      <c r="AJ2" s="822"/>
      <c r="AK2" s="823"/>
      <c r="AL2" s="822"/>
      <c r="AM2" s="828"/>
      <c r="AN2" s="823"/>
      <c r="AO2" s="822"/>
      <c r="AP2" s="823"/>
      <c r="AQ2" s="822"/>
      <c r="AR2" s="823"/>
      <c r="AS2" s="822"/>
      <c r="AT2" s="823"/>
      <c r="AU2" s="822"/>
      <c r="AV2" s="823"/>
      <c r="AW2" s="537"/>
      <c r="AX2" s="822"/>
      <c r="AY2" s="823"/>
      <c r="AZ2" s="537"/>
      <c r="BA2" s="822"/>
      <c r="BB2" s="828"/>
      <c r="BC2" s="562"/>
      <c r="BD2" s="851"/>
      <c r="BE2" s="832"/>
      <c r="BF2" s="563"/>
      <c r="BG2" s="819"/>
      <c r="BH2" s="819"/>
      <c r="BI2" s="819"/>
      <c r="BJ2" s="819"/>
      <c r="BK2" s="833"/>
      <c r="BL2" s="834"/>
    </row>
    <row r="3" spans="1:64" s="3" customFormat="1" ht="12.75" customHeight="1" x14ac:dyDescent="0.25">
      <c r="A3" s="835"/>
      <c r="B3" s="831" t="s">
        <v>30</v>
      </c>
      <c r="C3" s="831" t="s">
        <v>31</v>
      </c>
      <c r="D3" s="831" t="s">
        <v>90</v>
      </c>
      <c r="E3" s="831" t="s">
        <v>32</v>
      </c>
      <c r="F3" s="831" t="s">
        <v>33</v>
      </c>
      <c r="G3" s="837" t="s">
        <v>34</v>
      </c>
      <c r="H3" s="839" t="s">
        <v>35</v>
      </c>
      <c r="I3" s="837" t="s">
        <v>36</v>
      </c>
      <c r="J3" s="831" t="s">
        <v>37</v>
      </c>
      <c r="K3" s="820">
        <v>45305</v>
      </c>
      <c r="L3" s="821"/>
      <c r="M3" s="824">
        <v>45340</v>
      </c>
      <c r="N3" s="825"/>
      <c r="O3" s="824">
        <v>45346</v>
      </c>
      <c r="P3" s="825"/>
      <c r="Q3" s="824">
        <v>45347</v>
      </c>
      <c r="R3" s="825"/>
      <c r="S3" s="824">
        <v>45348</v>
      </c>
      <c r="T3" s="825"/>
      <c r="U3" s="824">
        <v>45361</v>
      </c>
      <c r="V3" s="825"/>
      <c r="W3" s="538">
        <v>45367</v>
      </c>
      <c r="X3" s="824">
        <v>45368</v>
      </c>
      <c r="Y3" s="825"/>
      <c r="Z3" s="824">
        <v>45383</v>
      </c>
      <c r="AA3" s="825"/>
      <c r="AB3" s="824">
        <v>45388</v>
      </c>
      <c r="AC3" s="825"/>
      <c r="AD3" s="538">
        <v>45395</v>
      </c>
      <c r="AE3" s="824">
        <v>45403</v>
      </c>
      <c r="AF3" s="825"/>
      <c r="AG3" s="538">
        <v>45417</v>
      </c>
      <c r="AH3" s="538">
        <v>45423</v>
      </c>
      <c r="AI3" s="538">
        <v>45459</v>
      </c>
      <c r="AJ3" s="824">
        <v>45473</v>
      </c>
      <c r="AK3" s="825"/>
      <c r="AL3" s="824">
        <v>45480</v>
      </c>
      <c r="AM3" s="826"/>
      <c r="AN3" s="825"/>
      <c r="AO3" s="824">
        <v>45494</v>
      </c>
      <c r="AP3" s="825"/>
      <c r="AQ3" s="824">
        <v>45515</v>
      </c>
      <c r="AR3" s="825"/>
      <c r="AS3" s="824">
        <v>45536</v>
      </c>
      <c r="AT3" s="825"/>
      <c r="AU3" s="824">
        <v>45542</v>
      </c>
      <c r="AV3" s="825"/>
      <c r="AW3" s="538">
        <v>45550</v>
      </c>
      <c r="AX3" s="824">
        <v>45563</v>
      </c>
      <c r="AY3" s="825"/>
      <c r="AZ3" s="538">
        <v>45563</v>
      </c>
      <c r="BA3" s="824">
        <v>45565</v>
      </c>
      <c r="BB3" s="826"/>
      <c r="BC3" s="549">
        <v>45575</v>
      </c>
      <c r="BD3" s="848">
        <v>45591</v>
      </c>
      <c r="BE3" s="829"/>
      <c r="BF3" s="549">
        <v>45599</v>
      </c>
      <c r="BG3" s="831" t="s">
        <v>91</v>
      </c>
      <c r="BH3" s="831"/>
      <c r="BI3" s="831"/>
      <c r="BJ3" s="831"/>
      <c r="BK3" s="831"/>
      <c r="BL3" s="831"/>
    </row>
    <row r="4" spans="1:64" s="2" customFormat="1" ht="12.75" customHeight="1" x14ac:dyDescent="0.25">
      <c r="A4" s="835"/>
      <c r="B4" s="831" t="s">
        <v>30</v>
      </c>
      <c r="C4" s="831"/>
      <c r="D4" s="831"/>
      <c r="E4" s="831"/>
      <c r="F4" s="831"/>
      <c r="G4" s="837"/>
      <c r="H4" s="839"/>
      <c r="I4" s="837"/>
      <c r="J4" s="831"/>
      <c r="K4" s="585"/>
      <c r="L4" s="586"/>
      <c r="M4" s="820"/>
      <c r="N4" s="821"/>
      <c r="O4" s="820"/>
      <c r="P4" s="821"/>
      <c r="Q4" s="820"/>
      <c r="R4" s="821"/>
      <c r="S4" s="820"/>
      <c r="T4" s="821"/>
      <c r="U4" s="820"/>
      <c r="V4" s="821"/>
      <c r="W4" s="536"/>
      <c r="X4" s="820"/>
      <c r="Y4" s="821"/>
      <c r="Z4" s="820"/>
      <c r="AA4" s="821"/>
      <c r="AB4" s="536"/>
      <c r="AC4" s="536"/>
      <c r="AD4" s="536"/>
      <c r="AE4" s="820"/>
      <c r="AF4" s="821"/>
      <c r="AG4" s="536"/>
      <c r="AH4" s="536"/>
      <c r="AI4" s="536"/>
      <c r="AJ4" s="820"/>
      <c r="AK4" s="821"/>
      <c r="AL4" s="820"/>
      <c r="AM4" s="827"/>
      <c r="AN4" s="821"/>
      <c r="AO4" s="820"/>
      <c r="AP4" s="821"/>
      <c r="AQ4" s="820"/>
      <c r="AR4" s="821"/>
      <c r="AS4" s="820"/>
      <c r="AT4" s="821"/>
      <c r="AU4" s="820"/>
      <c r="AV4" s="821"/>
      <c r="AW4" s="536"/>
      <c r="AX4" s="820"/>
      <c r="AY4" s="821"/>
      <c r="AZ4" s="536"/>
      <c r="BA4" s="820"/>
      <c r="BB4" s="827"/>
      <c r="BC4" s="44"/>
      <c r="BD4" s="849"/>
      <c r="BE4" s="830"/>
      <c r="BF4" s="44"/>
      <c r="BG4" s="604"/>
      <c r="BH4" s="604"/>
      <c r="BI4" s="604"/>
      <c r="BJ4" s="604"/>
      <c r="BK4" s="604"/>
      <c r="BL4" s="604"/>
    </row>
    <row r="5" spans="1:64" s="2" customFormat="1" ht="16.2" thickBot="1" x14ac:dyDescent="0.3">
      <c r="A5" s="835"/>
      <c r="B5" s="226" t="s">
        <v>272</v>
      </c>
      <c r="C5" s="226" t="s">
        <v>273</v>
      </c>
      <c r="D5" s="226"/>
      <c r="E5" s="226" t="s">
        <v>32</v>
      </c>
      <c r="F5" s="66" t="s">
        <v>4</v>
      </c>
      <c r="G5" s="62" t="s">
        <v>5</v>
      </c>
      <c r="H5" s="68" t="s">
        <v>35</v>
      </c>
      <c r="I5" s="69" t="s">
        <v>7</v>
      </c>
      <c r="J5" s="547" t="s">
        <v>8</v>
      </c>
      <c r="K5" s="573" t="s">
        <v>169</v>
      </c>
      <c r="L5" s="573" t="s">
        <v>171</v>
      </c>
      <c r="M5" s="575" t="s">
        <v>169</v>
      </c>
      <c r="N5" s="575" t="s">
        <v>170</v>
      </c>
      <c r="O5" s="573" t="s">
        <v>169</v>
      </c>
      <c r="P5" s="573" t="s">
        <v>171</v>
      </c>
      <c r="Q5" s="573" t="s">
        <v>169</v>
      </c>
      <c r="R5" s="573" t="s">
        <v>171</v>
      </c>
      <c r="S5" s="573" t="s">
        <v>169</v>
      </c>
      <c r="T5" s="573" t="s">
        <v>171</v>
      </c>
      <c r="U5" s="573" t="s">
        <v>169</v>
      </c>
      <c r="V5" s="573" t="s">
        <v>170</v>
      </c>
      <c r="W5" s="573" t="s">
        <v>170</v>
      </c>
      <c r="X5" s="573" t="s">
        <v>169</v>
      </c>
      <c r="Y5" s="573" t="s">
        <v>171</v>
      </c>
      <c r="Z5" s="573" t="s">
        <v>169</v>
      </c>
      <c r="AA5" s="573" t="s">
        <v>171</v>
      </c>
      <c r="AB5" s="573" t="s">
        <v>169</v>
      </c>
      <c r="AC5" s="573" t="s">
        <v>171</v>
      </c>
      <c r="AD5" s="573" t="s">
        <v>169</v>
      </c>
      <c r="AE5" s="573" t="s">
        <v>169</v>
      </c>
      <c r="AF5" s="573" t="s">
        <v>170</v>
      </c>
      <c r="AG5" s="573" t="s">
        <v>171</v>
      </c>
      <c r="AH5" s="574" t="s">
        <v>170</v>
      </c>
      <c r="AI5" s="573" t="s">
        <v>169</v>
      </c>
      <c r="AJ5" s="575" t="s">
        <v>169</v>
      </c>
      <c r="AK5" s="575" t="s">
        <v>171</v>
      </c>
      <c r="AL5" s="575" t="s">
        <v>169</v>
      </c>
      <c r="AM5" s="573" t="s">
        <v>170</v>
      </c>
      <c r="AN5" s="573" t="s">
        <v>171</v>
      </c>
      <c r="AO5" s="573" t="s">
        <v>169</v>
      </c>
      <c r="AP5" s="573" t="s">
        <v>170</v>
      </c>
      <c r="AQ5" s="573" t="s">
        <v>169</v>
      </c>
      <c r="AR5" s="573" t="s">
        <v>171</v>
      </c>
      <c r="AS5" s="573" t="s">
        <v>169</v>
      </c>
      <c r="AT5" s="573" t="s">
        <v>171</v>
      </c>
      <c r="AU5" s="573" t="s">
        <v>169</v>
      </c>
      <c r="AV5" s="573" t="s">
        <v>171</v>
      </c>
      <c r="AW5" s="573" t="s">
        <v>169</v>
      </c>
      <c r="AX5" s="573" t="s">
        <v>169</v>
      </c>
      <c r="AY5" s="573" t="s">
        <v>171</v>
      </c>
      <c r="AZ5" s="573" t="s">
        <v>169</v>
      </c>
      <c r="BA5" s="573" t="s">
        <v>169</v>
      </c>
      <c r="BB5" s="667" t="s">
        <v>171</v>
      </c>
      <c r="BC5" s="576">
        <v>60</v>
      </c>
      <c r="BD5" s="577">
        <v>60</v>
      </c>
      <c r="BE5" s="576">
        <v>70</v>
      </c>
      <c r="BF5" s="576">
        <v>60</v>
      </c>
      <c r="BG5" s="594" t="s">
        <v>169</v>
      </c>
      <c r="BH5" s="594" t="s">
        <v>171</v>
      </c>
      <c r="BI5" s="605" t="s">
        <v>169</v>
      </c>
      <c r="BJ5" s="605" t="s">
        <v>171</v>
      </c>
      <c r="BK5" s="573" t="s">
        <v>169</v>
      </c>
      <c r="BL5" s="659" t="s">
        <v>171</v>
      </c>
    </row>
    <row r="6" spans="1:64" s="3" customFormat="1" ht="14.4" customHeight="1" x14ac:dyDescent="0.25">
      <c r="A6" s="835"/>
      <c r="B6" s="707" t="s">
        <v>1554</v>
      </c>
      <c r="C6" s="708" t="s">
        <v>521</v>
      </c>
      <c r="D6" s="708" t="s">
        <v>521</v>
      </c>
      <c r="E6" s="708" t="s">
        <v>925</v>
      </c>
      <c r="F6" s="709">
        <v>45532</v>
      </c>
      <c r="G6" s="710">
        <v>13</v>
      </c>
      <c r="H6" s="717">
        <f t="shared" ref="H6:H39" si="0">COUNTIF(K6:BL6,"&gt;0")</f>
        <v>5</v>
      </c>
      <c r="I6" s="718">
        <f>SUM(K6:BU6)</f>
        <v>34</v>
      </c>
      <c r="J6" s="722">
        <f t="shared" ref="J6:J37" si="1">RANK(I6,$I$6:$I$99)</f>
        <v>1</v>
      </c>
      <c r="K6" s="341">
        <f>_xlfn.IFNA(VLOOKUP(CONCATENATE($K$5,$B6,$C6),'ESP1'!$A$6:$M$500,13,FALSE),0)</f>
        <v>0</v>
      </c>
      <c r="L6" s="341">
        <f>_xlfn.IFNA(VLOOKUP(CONCATENATE($L$5,$B6,$C6),'ESP1'!$A$6:$M$500,13,FALSE),0)</f>
        <v>0</v>
      </c>
      <c r="M6" s="56">
        <f>_xlfn.IFNA(VLOOKUP(CONCATENATE($M$5,$B6,$C6),[1]CAPE!$A$6:$M$500,13,FALSE),0)</f>
        <v>0</v>
      </c>
      <c r="N6" s="56"/>
      <c r="O6" s="56">
        <f>_xlfn.IFNA(VLOOKUP(CONCATENATE($O$5,$B6,$C6),'SER1'!$A$6:$M$500,13,FALSE),0)</f>
        <v>0</v>
      </c>
      <c r="P6" s="56">
        <f>_xlfn.IFNA(VLOOKUP(CONCATENATE($P$5,$B6,$C6),'SER1'!$A$6:$M$500,13,FALSE),0)</f>
        <v>0</v>
      </c>
      <c r="Q6" s="56">
        <f>_xlfn.IFNA(VLOOKUP(CONCATENATE($Q$5,$B6,$C6),'MUR1'!$A$6:$M$500,13,FALSE),0)</f>
        <v>6</v>
      </c>
      <c r="R6" s="56">
        <f>_xlfn.IFNA(VLOOKUP(CONCATENATE($R$5,$B6,$C6),'MUR1'!$A$6:$M$500,13,FALSE),0)</f>
        <v>0</v>
      </c>
      <c r="S6" s="56">
        <f>_xlfn.IFNA(VLOOKUP(CONCATENATE($S$5,$B6,$C6),BAL!$A$6:$M$500,13,FALSE),0)</f>
        <v>0</v>
      </c>
      <c r="T6" s="56">
        <f>_xlfn.IFNA(VLOOKUP(CONCATENATE($T$5,$B6,$C6),BAL!$A$6:$M$500,13,FALSE),0)</f>
        <v>0</v>
      </c>
      <c r="U6" s="56">
        <f>_xlfn.IFNA(VLOOKUP(CONCATENATE($U$5,$B6,$C6),'OG1'!$A$6:$M$500,13,FALSE),0)</f>
        <v>0</v>
      </c>
      <c r="V6" s="56">
        <f>_xlfn.IFNA(VLOOKUP(CONCATENATE($V$5,$B6,$C6),'OG1'!$A$6:$M$500,13,FALSE),0)</f>
        <v>0</v>
      </c>
      <c r="W6" s="56">
        <f>_xlfn.IFNA(VLOOKUP(CONCATENATE($W$5,$B6,$C6),'DRY1'!$A$6:$M$500,13,FALSE),0)</f>
        <v>0</v>
      </c>
      <c r="X6" s="56">
        <f>_xlfn.IFNA(VLOOKUP(CONCATENATE($X$5,$B6,$C6),'HOR1'!$A$6:$M$100,13,FALSE),0)</f>
        <v>0</v>
      </c>
      <c r="Y6" s="56">
        <f>_xlfn.IFNA(VLOOKUP(CONCATENATE($Y$5,$B6,$C6),'HOR1'!$A$6:$M$100,13,FALSE),0)</f>
        <v>0</v>
      </c>
      <c r="Z6" s="56">
        <f>_xlfn.IFNA(VLOOKUP(CONCATENATE($Z$5,$B6,$C6),'SER2'!$A$6:$M$534,13,FALSE),0)</f>
        <v>0</v>
      </c>
      <c r="AA6" s="56">
        <f>_xlfn.IFNA(VLOOKUP(CONCATENATE($AA$5,$B6,$C6),'SER2'!$A$6:$M$534,13,FALSE),0)</f>
        <v>1</v>
      </c>
      <c r="AB6" s="56">
        <f>_xlfn.IFNA(VLOOKUP(CONCATENATE($AB$5,$B6,$C6),[3]DAR1!$A$6:$M$500,13,FALSE),0)</f>
        <v>0</v>
      </c>
      <c r="AC6" s="56">
        <f>_xlfn.IFNA(VLOOKUP(CONCATENATE($AC$5,$B6,$C6),'DAR1'!$A$6:$M$500,13,FALSE),0)</f>
        <v>0</v>
      </c>
      <c r="AD6" s="56">
        <f>_xlfn.IFNA(VLOOKUP(CONCATENATE($AD$5,$B6,$C6),BEV!$A$6:$M$500,13,FALSE),0)</f>
        <v>0</v>
      </c>
      <c r="AE6" s="56">
        <f>_xlfn.IFNA(VLOOKUP(CONCATENATE($AE$5,$B6,$C6),'OG2'!$A$6:$M$500,13,FALSE),0)</f>
        <v>0</v>
      </c>
      <c r="AF6" s="56">
        <f>_xlfn.IFNA(VLOOKUP(CONCATENATE($AF$5,$B6,$C6),'OG2'!$A$6:$M$500,13,FALSE),0)</f>
        <v>0</v>
      </c>
      <c r="AG6" s="56">
        <f>_xlfn.IFNA(VLOOKUP(CONCATENATE($AG$5,$B6,$C6),'LOG1'!$A$6:$M$500,13,FALSE),0)</f>
        <v>7</v>
      </c>
      <c r="AH6" s="56">
        <f>_xlfn.IFNA(VLOOKUP(CONCATENATE($AH$5,$B6,$C6),'DRY2'!$A$6:$M$500,13,FALSE),0)</f>
        <v>0</v>
      </c>
      <c r="AI6" s="56">
        <f>_xlfn.IFNA(VLOOKUP(CONCATENATE($AI$5,$B6,$C6),'CAP2'!$A$6:$M$500,13,FALSE),0)</f>
        <v>0</v>
      </c>
      <c r="AJ6" s="56">
        <f>_xlfn.IFNA(VLOOKUP(CONCATENATE($AJ$5,$B6,$C6),'ESP2'!$A$6:$M$500,13,FALSE),0)</f>
        <v>0</v>
      </c>
      <c r="AK6" s="56">
        <f>_xlfn.IFNA(VLOOKUP(CONCATENATE($AK$5,$B6,$C6),'ESP2'!$A$6:$M$500,13,FALSE),0)</f>
        <v>0</v>
      </c>
      <c r="AL6" s="56">
        <f>_xlfn.IFNA(VLOOKUP(CONCATENATE($AL$5,$B6,$C6),MR!$A$6:$M$468,13,FALSE),0)</f>
        <v>0</v>
      </c>
      <c r="AM6" s="56">
        <f>_xlfn.IFNA(VLOOKUP(CONCATENATE($AM$5,$B6,$C6),MR!$A$6:$M$468,13,FALSE),0)</f>
        <v>0</v>
      </c>
      <c r="AN6" s="56">
        <f>_xlfn.IFNA(VLOOKUP(CONCATENATE($AN$5,$B6,$C6),MR!$A$6:$M$468,13,FALSE),0)</f>
        <v>0</v>
      </c>
      <c r="AO6" s="56">
        <f>_xlfn.IFNA(VLOOKUP(CONCATENATE($AO$5,$B6,$C6),'OG3'!$A$6:$M$500,13,FALSE),0)</f>
        <v>0</v>
      </c>
      <c r="AP6" s="56">
        <f>_xlfn.IFNA(VLOOKUP(CONCATENATE($AP$5,$B6,$C6),'OG3'!$A$6:$M$500,13,FALSE),0)</f>
        <v>0</v>
      </c>
      <c r="AQ6" s="56">
        <f>_xlfn.IFNA(VLOOKUP(CONCATENATE($AQ$5,$B6,$C6),WEST!$A$6:$M$500,13,FALSE),0)</f>
        <v>0</v>
      </c>
      <c r="AR6" s="56">
        <f>_xlfn.IFNA(VLOOKUP(CONCATENATE($AR$5,$B6,$C6),WEST!$A$6:$M$500,13,FALSE),0)</f>
        <v>0</v>
      </c>
      <c r="AS6" s="56">
        <f>_xlfn.IFNA(VLOOKUP(CONCATENATE($AS$5,$B6,$C6),'SER3'!$A$6:$M$500,13,FALSE),0)</f>
        <v>0</v>
      </c>
      <c r="AT6" s="56">
        <f>_xlfn.IFNA(VLOOKUP(CONCATENATE($ASS$5,$B6,$C6),'SER3'!$A$6:$M$500,13,FALSE),0)</f>
        <v>0</v>
      </c>
      <c r="AU6" s="56">
        <f>_xlfn.IFNA(VLOOKUP(CONCATENATE($AU$5,$B6,$C6),'DAR2'!$A$6:$M$200,13,FALSE),0)</f>
        <v>0</v>
      </c>
      <c r="AV6" s="56">
        <f>_xlfn.IFNA(VLOOKUP(CONCATENATE($AV$5,$B6,$C6),'DAR2'!$A$6:$M$200,13,FALSE),0)</f>
        <v>0</v>
      </c>
      <c r="AW6" s="56">
        <f>_xlfn.IFNA(VLOOKUP(CONCATENATE($AW$5,$B6,$C6),'MUR2'!$A$6:$M$500,13,FALSE),0)</f>
        <v>0</v>
      </c>
      <c r="AX6" s="56">
        <f>_xlfn.IFNA(VLOOKUP(CONCATENATE($AX$5,$B6,$C6),RAS!$A$7:$M$501,13,FALSE),0)</f>
        <v>0</v>
      </c>
      <c r="AY6" s="56">
        <f>_xlfn.IFNA(VLOOKUP(CONCATENATE($AY$5,$B6,$C6),RAS!$A$7:$M$501,13,FALSE),0)</f>
        <v>0</v>
      </c>
      <c r="AZ6" s="56">
        <f>_xlfn.IFNA(VLOOKUP(CONCATENATE($AZ$5,$B6,$C6),'ESP3'!$A$6:$M$500,13,FALSE),0)</f>
        <v>0</v>
      </c>
      <c r="BA6" s="56">
        <f>_xlfn.IFNA(VLOOKUP(CONCATENATE($BA$5,$B6,$C6),FEST!$A$6:$M$500,13,FALSE),0)</f>
        <v>0</v>
      </c>
      <c r="BB6" s="56">
        <f>_xlfn.IFNA(VLOOKUP(CONCATENATE($BB$5,$B6,$C6),FEST!$A$6:$M$500,13,FALSE),0)</f>
        <v>0</v>
      </c>
      <c r="BC6" s="550">
        <f>_xlfn.IFNA(VLOOKUP(CONCATENATE($BC$5,$B6,$C6),[5]HOR2!$A$6:$M$500,13,FALSE),0)</f>
        <v>0</v>
      </c>
      <c r="BD6" s="550">
        <f>_xlfn.IFNA(VLOOKUP(CONCATENATE($BD$5,$B6,$C6),[6]GIDG!$A$6:$M$500,13,FALSE),0)</f>
        <v>0</v>
      </c>
      <c r="BE6" s="550">
        <f>_xlfn.IFNA(VLOOKUP(CONCATENATE($BE$5,$B6,$C6),[6]GIDG!$A$6:$M$500,13,FALSE),0)</f>
        <v>0</v>
      </c>
      <c r="BF6" s="550">
        <f>_xlfn.IFNA(VLOOKUP(CONCATENATE($BF$5,$B6,$C6),[7]cap3!$A$6:$M$500,13,FALSE),0)</f>
        <v>0</v>
      </c>
      <c r="BG6" s="548">
        <f>_xlfn.IFNA(VLOOKUP(CONCATENATE($BG$5,$B6,$C6),SC!$A$6:$M$500,13,FALSE),0)</f>
        <v>0</v>
      </c>
      <c r="BH6" s="548">
        <f>_xlfn.IFNA(VLOOKUP(CONCATENATE($BH$5,$B6,$C6),SC!$A$6:$M$500,13,FALSE),0)</f>
        <v>0</v>
      </c>
      <c r="BI6" s="548">
        <f>_xlfn.IFNA(VLOOKUP(CONCATENATE($BI$5,$B6,$C6),SCSAT!$A$6:$M$528,13,FALSE),0)</f>
        <v>0</v>
      </c>
      <c r="BJ6" s="548">
        <f>_xlfn.IFNA(VLOOKUP(CONCATENATE($BJ$5,$B6,$C6),SCSAT!$A$6:$M$528,13,FALSE),0)</f>
        <v>10</v>
      </c>
      <c r="BK6" s="548">
        <f>_xlfn.IFNA(VLOOKUP(CONCATENATE($BK$5,$B6,$C6),SCSUN!$A$6:$M$500,13,FALSE),0)</f>
        <v>0</v>
      </c>
      <c r="BL6" s="341">
        <f>_xlfn.IFNA(VLOOKUP(CONCATENATE($BL$5,$B6,$C6),SCSUN!$A$6:$M$500,13,FALSE),0)</f>
        <v>10</v>
      </c>
    </row>
    <row r="7" spans="1:64" s="3" customFormat="1" ht="14.4" customHeight="1" x14ac:dyDescent="0.25">
      <c r="A7" s="835"/>
      <c r="B7" s="713" t="s">
        <v>249</v>
      </c>
      <c r="C7" s="714" t="s">
        <v>250</v>
      </c>
      <c r="D7" s="714"/>
      <c r="E7" s="714" t="s">
        <v>534</v>
      </c>
      <c r="F7" s="715">
        <v>45451</v>
      </c>
      <c r="G7" s="716">
        <v>15</v>
      </c>
      <c r="H7" s="717">
        <f t="shared" si="0"/>
        <v>3</v>
      </c>
      <c r="I7" s="718">
        <f>SUM(K7:BU7)</f>
        <v>23</v>
      </c>
      <c r="J7" s="730">
        <f t="shared" si="1"/>
        <v>2</v>
      </c>
      <c r="K7" s="56">
        <f>_xlfn.IFNA(VLOOKUP(CONCATENATE($K$5,$B7,$C7),'ESP1'!$A$6:$M$500,13,FALSE),0)</f>
        <v>0</v>
      </c>
      <c r="L7" s="56">
        <f>_xlfn.IFNA(VLOOKUP(CONCATENATE($L$5,$B7,$C7),'ESP1'!$A$6:$M$500,13,FALSE),0)</f>
        <v>0</v>
      </c>
      <c r="M7" s="56">
        <f>_xlfn.IFNA(VLOOKUP(CONCATENATE($M$5,$B7,$C7),[1]CAPE!$A$6:$M$500,13,FALSE),0)</f>
        <v>0</v>
      </c>
      <c r="N7" s="56"/>
      <c r="O7" s="56">
        <f>_xlfn.IFNA(VLOOKUP(CONCATENATE($O$5,$B7,$C7),'SER1'!$A$6:$M$500,13,FALSE),0)</f>
        <v>0</v>
      </c>
      <c r="P7" s="56">
        <f>_xlfn.IFNA(VLOOKUP(CONCATENATE($P$5,$B7,$C7),'SER1'!$A$6:$M$500,13,FALSE),0)</f>
        <v>0</v>
      </c>
      <c r="Q7" s="56">
        <f>_xlfn.IFNA(VLOOKUP(CONCATENATE($Q$5,$B7,$C7),'MUR1'!$A$6:$M$500,13,FALSE),0)</f>
        <v>0</v>
      </c>
      <c r="R7" s="56">
        <f>_xlfn.IFNA(VLOOKUP(CONCATENATE($R$5,$B7,$C7),'MUR1'!$A$6:$M$500,13,FALSE),0)</f>
        <v>0</v>
      </c>
      <c r="S7" s="56">
        <f>_xlfn.IFNA(VLOOKUP(CONCATENATE($S$5,$B7,$C7),BAL!$A$6:$M$500,13,FALSE),0)</f>
        <v>0</v>
      </c>
      <c r="T7" s="56">
        <f>_xlfn.IFNA(VLOOKUP(CONCATENATE($T$5,$B7,$C7),BAL!$A$6:$M$500,13,FALSE),0)</f>
        <v>0</v>
      </c>
      <c r="U7" s="56">
        <f>_xlfn.IFNA(VLOOKUP(CONCATENATE($U$5,$B7,$C7),'OG1'!$A$6:$M$500,13,FALSE),0)</f>
        <v>0</v>
      </c>
      <c r="V7" s="56">
        <f>_xlfn.IFNA(VLOOKUP(CONCATENATE($V$5,$B7,$C7),'OG1'!$A$6:$M$500,13,FALSE),0)</f>
        <v>0</v>
      </c>
      <c r="W7" s="56">
        <f>_xlfn.IFNA(VLOOKUP(CONCATENATE($W$5,$B7,$C7),'DRY1'!$A$6:$M$500,13,FALSE),0)</f>
        <v>0</v>
      </c>
      <c r="X7" s="56">
        <f>_xlfn.IFNA(VLOOKUP(CONCATENATE($X$5,$B7,$C7),'HOR1'!$A$6:$M$100,13,FALSE),0)</f>
        <v>0</v>
      </c>
      <c r="Y7" s="56">
        <f>_xlfn.IFNA(VLOOKUP(CONCATENATE($Y$5,$B7,$C7),'HOR1'!$A$6:$M$100,13,FALSE),0)</f>
        <v>0</v>
      </c>
      <c r="Z7" s="56">
        <f>_xlfn.IFNA(VLOOKUP(CONCATENATE($Z$5,$B7,$C7),'SER2'!$A$6:$M$534,13,FALSE),0)</f>
        <v>0</v>
      </c>
      <c r="AA7" s="56">
        <f>_xlfn.IFNA(VLOOKUP(CONCATENATE($AA$5,$B7,$C7),'SER2'!$A$6:$M$534,13,FALSE),0)</f>
        <v>0</v>
      </c>
      <c r="AB7" s="56">
        <f>_xlfn.IFNA(VLOOKUP(CONCATENATE($AB$5,$B7,$C7),[3]DAR1!$A$6:$M$500,13,FALSE),0)</f>
        <v>0</v>
      </c>
      <c r="AC7" s="56">
        <f>_xlfn.IFNA(VLOOKUP(CONCATENATE($AC$5,$B7,$C7),'DAR1'!$A$6:$M$500,13,FALSE),0)</f>
        <v>0</v>
      </c>
      <c r="AD7" s="56">
        <f>_xlfn.IFNA(VLOOKUP(CONCATENATE($AD$5,$B7,$C7),BEV!$A$6:$M$500,13,FALSE),0)</f>
        <v>0</v>
      </c>
      <c r="AE7" s="56">
        <f>_xlfn.IFNA(VLOOKUP(CONCATENATE($AE$5,$B7,$C7),'OG2'!$A$6:$M$500,13,FALSE),0)</f>
        <v>0</v>
      </c>
      <c r="AF7" s="56">
        <f>_xlfn.IFNA(VLOOKUP(CONCATENATE($AF$5,$B7,$C7),'OG2'!$A$6:$M$500,13,FALSE),0)</f>
        <v>7</v>
      </c>
      <c r="AG7" s="56">
        <f>_xlfn.IFNA(VLOOKUP(CONCATENATE($AG$5,$B7,$C7),'LOG1'!$A$6:$M$500,13,FALSE),0)</f>
        <v>0</v>
      </c>
      <c r="AH7" s="56">
        <f>_xlfn.IFNA(VLOOKUP(CONCATENATE($AH$5,$B7,$C7),'DRY2'!$A$6:$M$500,13,FALSE),0)</f>
        <v>0</v>
      </c>
      <c r="AI7" s="56">
        <f>_xlfn.IFNA(VLOOKUP(CONCATENATE($AI$5,$B7,$C7),'CAP2'!$A$6:$M$500,13,FALSE),0)</f>
        <v>0</v>
      </c>
      <c r="AJ7" s="56">
        <f>_xlfn.IFNA(VLOOKUP(CONCATENATE($AJ$5,$B7,$C7),'ESP2'!$A$6:$M$500,13,FALSE),0)</f>
        <v>0</v>
      </c>
      <c r="AK7" s="56">
        <f>_xlfn.IFNA(VLOOKUP(CONCATENATE($AK$5,$B7,$C7),'ESP2'!$A$6:$M$500,13,FALSE),0)</f>
        <v>0</v>
      </c>
      <c r="AL7" s="56">
        <f>_xlfn.IFNA(VLOOKUP(CONCATENATE($AL$5,$B7,$C7),MR!$A$6:$M$468,13,FALSE),0)</f>
        <v>0</v>
      </c>
      <c r="AM7" s="56">
        <f>_xlfn.IFNA(VLOOKUP(CONCATENATE($AM$5,$B7,$C7),MR!$A$6:$M$468,13,FALSE),0)</f>
        <v>0</v>
      </c>
      <c r="AN7" s="56">
        <f>_xlfn.IFNA(VLOOKUP(CONCATENATE($AN$5,$B7,$C7),MR!$A$6:$M$468,13,FALSE),0)</f>
        <v>0</v>
      </c>
      <c r="AO7" s="56">
        <f>_xlfn.IFNA(VLOOKUP(CONCATENATE($AO$5,$B7,$C7),'OG3'!$A$6:$M$500,13,FALSE),0)</f>
        <v>0</v>
      </c>
      <c r="AP7" s="56">
        <f>_xlfn.IFNA(VLOOKUP(CONCATENATE($AP$5,$B7,$C7),'OG3'!$A$6:$M$500,13,FALSE),0)</f>
        <v>0</v>
      </c>
      <c r="AQ7" s="56">
        <f>_xlfn.IFNA(VLOOKUP(CONCATENATE($AQ$5,$B7,$C7),WEST!$A$6:$M$500,13,FALSE),0)</f>
        <v>0</v>
      </c>
      <c r="AR7" s="56">
        <f>_xlfn.IFNA(VLOOKUP(CONCATENATE($AR$5,$B7,$C7),WEST!$A$6:$M$500,13,FALSE),0)</f>
        <v>0</v>
      </c>
      <c r="AS7" s="56">
        <f>_xlfn.IFNA(VLOOKUP(CONCATENATE($AS$5,$B7,$C7),'SER3'!$A$6:$M$500,13,FALSE),0)</f>
        <v>0</v>
      </c>
      <c r="AT7" s="56">
        <f>_xlfn.IFNA(VLOOKUP(CONCATENATE($ASS$5,$B7,$C7),'SER3'!$A$6:$M$500,13,FALSE),0)</f>
        <v>0</v>
      </c>
      <c r="AU7" s="56">
        <f>_xlfn.IFNA(VLOOKUP(CONCATENATE($AU$5,$B7,$C7),'DAR2'!$A$6:$M$200,13,FALSE),0)</f>
        <v>0</v>
      </c>
      <c r="AV7" s="56">
        <f>_xlfn.IFNA(VLOOKUP(CONCATENATE($AV$5,$B7,$C7),'DAR2'!$A$6:$M$200,13,FALSE),0)</f>
        <v>0</v>
      </c>
      <c r="AW7" s="56">
        <f>_xlfn.IFNA(VLOOKUP(CONCATENATE($AW$5,$B7,$C7),'MUR2'!$A$6:$M$500,13,FALSE),0)</f>
        <v>0</v>
      </c>
      <c r="AX7" s="56">
        <f>_xlfn.IFNA(VLOOKUP(CONCATENATE($AX$5,$B7,$C7),RAS!$A$7:$M$501,13,FALSE),0)</f>
        <v>0</v>
      </c>
      <c r="AY7" s="56">
        <f>_xlfn.IFNA(VLOOKUP(CONCATENATE($AY$5,$B7,$C7),RAS!$A$7:$M$501,13,FALSE),0)</f>
        <v>0</v>
      </c>
      <c r="AZ7" s="56">
        <f>_xlfn.IFNA(VLOOKUP(CONCATENATE($AZ$5,$B7,$C7),'ESP3'!$A$6:$M$500,13,FALSE),0)</f>
        <v>0</v>
      </c>
      <c r="BA7" s="56">
        <f>_xlfn.IFNA(VLOOKUP(CONCATENATE($BA$5,$B7,$C7),FEST!$A$6:$M$500,13,FALSE),0)</f>
        <v>0</v>
      </c>
      <c r="BB7" s="56">
        <f>_xlfn.IFNA(VLOOKUP(CONCATENATE($BB$5,$B7,$C7),FEST!$A$6:$M$500,13,FALSE),0)</f>
        <v>0</v>
      </c>
      <c r="BC7" s="550">
        <f>_xlfn.IFNA(VLOOKUP(CONCATENATE($BC$5,$B7,$C7),[5]HOR2!$A$6:$M$500,13,FALSE),0)</f>
        <v>0</v>
      </c>
      <c r="BD7" s="550">
        <f>_xlfn.IFNA(VLOOKUP(CONCATENATE($BD$5,$B7,$C7),[6]GIDG!$A$6:$M$500,13,FALSE),0)</f>
        <v>0</v>
      </c>
      <c r="BE7" s="550">
        <f>_xlfn.IFNA(VLOOKUP(CONCATENATE($BE$5,$B7,$C7),[6]GIDG!$A$6:$M$500,13,FALSE),0)</f>
        <v>0</v>
      </c>
      <c r="BF7" s="550">
        <f>_xlfn.IFNA(VLOOKUP(CONCATENATE($BF$5,$B7,$C7),[7]cap3!$A$6:$M$500,13,FALSE),0)</f>
        <v>0</v>
      </c>
      <c r="BG7" s="548">
        <f>_xlfn.IFNA(VLOOKUP(CONCATENATE($BG$5,$B7,$C7),SC!$A$6:$M$500,13,FALSE),0)</f>
        <v>0</v>
      </c>
      <c r="BH7" s="548">
        <f>_xlfn.IFNA(VLOOKUP(CONCATENATE($BH$5,$B7,$C7),SC!$A$6:$M$500,13,FALSE),0)</f>
        <v>0</v>
      </c>
      <c r="BI7" s="548">
        <f>_xlfn.IFNA(VLOOKUP(CONCATENATE($BI$5,$B7,$C7),SCSAT!$A$6:$M$528,13,FALSE),0)</f>
        <v>0</v>
      </c>
      <c r="BJ7" s="548">
        <f>_xlfn.IFNA(VLOOKUP(CONCATENATE($BJ$5,$B7,$C7),SCSAT!$A$6:$M$528,13,FALSE),0)</f>
        <v>2</v>
      </c>
      <c r="BK7" s="548">
        <f>_xlfn.IFNA(VLOOKUP(CONCATENATE($BK$5,$B7,$C7),SCSUN!$A$6:$M$500,13,FALSE),0)</f>
        <v>0</v>
      </c>
      <c r="BL7" s="341">
        <f>_xlfn.IFNA(VLOOKUP(CONCATENATE($BL$5,$B7,$C7),SCSUN!$A$6:$M$500,13,FALSE),0)</f>
        <v>14</v>
      </c>
    </row>
    <row r="8" spans="1:64" s="3" customFormat="1" ht="14.4" customHeight="1" x14ac:dyDescent="0.25">
      <c r="A8" s="835"/>
      <c r="B8" s="713" t="s">
        <v>274</v>
      </c>
      <c r="C8" s="720" t="s">
        <v>275</v>
      </c>
      <c r="D8" s="720"/>
      <c r="E8" s="720" t="s">
        <v>857</v>
      </c>
      <c r="F8" s="721">
        <v>45474</v>
      </c>
      <c r="G8" s="719">
        <v>13</v>
      </c>
      <c r="H8" s="717">
        <f t="shared" si="0"/>
        <v>2</v>
      </c>
      <c r="I8" s="718">
        <f>SUM(K8:BL8)</f>
        <v>20</v>
      </c>
      <c r="J8" s="730">
        <f t="shared" si="1"/>
        <v>3</v>
      </c>
      <c r="K8" s="56">
        <f>_xlfn.IFNA(VLOOKUP(CONCATENATE($K$5,$B8,$C8),'ESP1'!$A$6:$M$500,13,FALSE),0)</f>
        <v>0</v>
      </c>
      <c r="L8" s="56">
        <f>_xlfn.IFNA(VLOOKUP(CONCATENATE($L$5,$B8,$C8),'ESP1'!$A$6:$M$500,13,FALSE),0)</f>
        <v>0</v>
      </c>
      <c r="M8" s="56">
        <f>_xlfn.IFNA(VLOOKUP(CONCATENATE($M$5,$B8,$C8),[1]CAPE!$A$6:$M$500,13,FALSE),0)</f>
        <v>0</v>
      </c>
      <c r="N8" s="56"/>
      <c r="O8" s="56">
        <f>_xlfn.IFNA(VLOOKUP(CONCATENATE($O$5,$B8,$C8),'SER1'!$A$6:$M$500,13,FALSE),0)</f>
        <v>0</v>
      </c>
      <c r="P8" s="56">
        <f>_xlfn.IFNA(VLOOKUP(CONCATENATE($P$5,$B8,$C8),'SER1'!$A$6:$M$500,13,FALSE),0)</f>
        <v>0</v>
      </c>
      <c r="Q8" s="56">
        <f>_xlfn.IFNA(VLOOKUP(CONCATENATE($Q$5,$B8,$C8),'MUR1'!$A$6:$M$500,13,FALSE),0)</f>
        <v>0</v>
      </c>
      <c r="R8" s="56">
        <f>_xlfn.IFNA(VLOOKUP(CONCATENATE($R$5,$B8,$C8),'MUR1'!$A$6:$M$500,13,FALSE),0)</f>
        <v>0</v>
      </c>
      <c r="S8" s="56">
        <f>_xlfn.IFNA(VLOOKUP(CONCATENATE($S$5,$B8,$C8),BAL!$A$6:$M$500,13,FALSE),0)</f>
        <v>0</v>
      </c>
      <c r="T8" s="56">
        <f>_xlfn.IFNA(VLOOKUP(CONCATENATE($T$5,$B8,$C8),BAL!$A$6:$M$500,13,FALSE),0)</f>
        <v>0</v>
      </c>
      <c r="U8" s="56">
        <f>_xlfn.IFNA(VLOOKUP(CONCATENATE($U$5,$B8,$C8),'OG1'!$A$6:$M$500,13,FALSE),0)</f>
        <v>0</v>
      </c>
      <c r="V8" s="56">
        <f>_xlfn.IFNA(VLOOKUP(CONCATENATE($V$5,$B8,$C8),'OG1'!$A$6:$M$500,13,FALSE),0)</f>
        <v>0</v>
      </c>
      <c r="W8" s="56">
        <f>_xlfn.IFNA(VLOOKUP(CONCATENATE($W$5,$B8,$C8),'DRY1'!$A$6:$M$500,13,FALSE),0)</f>
        <v>0</v>
      </c>
      <c r="X8" s="56">
        <f>_xlfn.IFNA(VLOOKUP(CONCATENATE($X$5,$B8,$C8),'HOR1'!$A$6:$M$100,13,FALSE),0)</f>
        <v>0</v>
      </c>
      <c r="Y8" s="56">
        <f>_xlfn.IFNA(VLOOKUP(CONCATENATE($Y$5,$B8,$C8),'HOR1'!$A$6:$M$100,13,FALSE),0)</f>
        <v>0</v>
      </c>
      <c r="Z8" s="56">
        <f>_xlfn.IFNA(VLOOKUP(CONCATENATE($Z$5,$B8,$C8),'SER2'!$A$6:$M$534,13,FALSE),0)</f>
        <v>0</v>
      </c>
      <c r="AA8" s="56">
        <f>_xlfn.IFNA(VLOOKUP(CONCATENATE($AA$5,$B8,$C8),'SER2'!$A$6:$M$534,13,FALSE),0)</f>
        <v>0</v>
      </c>
      <c r="AB8" s="56">
        <f>_xlfn.IFNA(VLOOKUP(CONCATENATE($AB$5,$B8,$C8),[3]DAR1!$A$6:$M$500,13,FALSE),0)</f>
        <v>0</v>
      </c>
      <c r="AC8" s="56">
        <f>_xlfn.IFNA(VLOOKUP(CONCATENATE($AC$5,$B8,$C8),'DAR1'!$A$6:$M$500,13,FALSE),0)</f>
        <v>0</v>
      </c>
      <c r="AD8" s="56">
        <f>_xlfn.IFNA(VLOOKUP(CONCATENATE($AD$5,$B8,$C8),BEV!$A$6:$M$500,13,FALSE),0)</f>
        <v>0</v>
      </c>
      <c r="AE8" s="56">
        <f>_xlfn.IFNA(VLOOKUP(CONCATENATE($AE$5,$B8,$C8),'OG2'!$A$6:$M$500,13,FALSE),0)</f>
        <v>0</v>
      </c>
      <c r="AF8" s="56">
        <f>_xlfn.IFNA(VLOOKUP(CONCATENATE($AF$5,$B8,$C8),'OG2'!$A$6:$M$500,13,FALSE),0)</f>
        <v>0</v>
      </c>
      <c r="AG8" s="56">
        <f>_xlfn.IFNA(VLOOKUP(CONCATENATE($AG$5,$B8,$C8),'LOG1'!$A$6:$M$500,13,FALSE),0)</f>
        <v>0</v>
      </c>
      <c r="AH8" s="56">
        <f>_xlfn.IFNA(VLOOKUP(CONCATENATE($AH$5,$B8,$C8),'DRY2'!$A$6:$M$500,13,FALSE),0)</f>
        <v>0</v>
      </c>
      <c r="AI8" s="56">
        <f>_xlfn.IFNA(VLOOKUP(CONCATENATE($AI$5,$B8,$C8),'CAP2'!$A$6:$M$500,13,FALSE),0)</f>
        <v>0</v>
      </c>
      <c r="AJ8" s="56">
        <f>_xlfn.IFNA(VLOOKUP(CONCATENATE($AJ$5,$B8,$C8),'ESP2'!$A$6:$M$500,13,FALSE),0)</f>
        <v>0</v>
      </c>
      <c r="AK8" s="56">
        <f>_xlfn.IFNA(VLOOKUP(CONCATENATE($AK$5,$B8,$C8),'ESP2'!$A$6:$M$500,13,FALSE),0)</f>
        <v>0</v>
      </c>
      <c r="AL8" s="56">
        <f>_xlfn.IFNA(VLOOKUP(CONCATENATE($AL$5,$B8,$C8),MR!$A$6:$M$468,13,FALSE),0)</f>
        <v>0</v>
      </c>
      <c r="AM8" s="56">
        <f>_xlfn.IFNA(VLOOKUP(CONCATENATE($AM$5,$B8,$C8),MR!$A$6:$M$468,13,FALSE),0)</f>
        <v>0</v>
      </c>
      <c r="AN8" s="56">
        <f>_xlfn.IFNA(VLOOKUP(CONCATENATE($AN$5,$B8,$C8),MR!$A$6:$M$468,13,FALSE),0)</f>
        <v>0</v>
      </c>
      <c r="AO8" s="56">
        <f>_xlfn.IFNA(VLOOKUP(CONCATENATE($AO$5,$B8,$C8),'OG3'!$A$6:$M$500,13,FALSE),0)</f>
        <v>0</v>
      </c>
      <c r="AP8" s="56">
        <f>_xlfn.IFNA(VLOOKUP(CONCATENATE($AP$5,$B8,$C8),'OG3'!$A$6:$M$500,13,FALSE),0)</f>
        <v>0</v>
      </c>
      <c r="AQ8" s="56">
        <f>_xlfn.IFNA(VLOOKUP(CONCATENATE($AQ$5,$B8,$C8),WEST!$A$6:$M$500,13,FALSE),0)</f>
        <v>0</v>
      </c>
      <c r="AR8" s="56">
        <f>_xlfn.IFNA(VLOOKUP(CONCATENATE($AR$5,$B8,$C8),WEST!$A$6:$M$500,13,FALSE),0)</f>
        <v>0</v>
      </c>
      <c r="AS8" s="56">
        <f>_xlfn.IFNA(VLOOKUP(CONCATENATE($AS$5,$B8,$C8),'SER3'!$A$6:$M$500,13,FALSE),0)</f>
        <v>0</v>
      </c>
      <c r="AT8" s="56">
        <f>_xlfn.IFNA(VLOOKUP(CONCATENATE($ASS$5,$B8,$C8),'SER3'!$A$6:$M$500,13,FALSE),0)</f>
        <v>0</v>
      </c>
      <c r="AU8" s="56">
        <f>_xlfn.IFNA(VLOOKUP(CONCATENATE($AU$5,$B8,$C8),'DAR2'!$A$6:$M$200,13,FALSE),0)</f>
        <v>0</v>
      </c>
      <c r="AV8" s="56">
        <f>_xlfn.IFNA(VLOOKUP(CONCATENATE($AV$5,$B8,$C8),'DAR2'!$A$6:$M$200,13,FALSE),0)</f>
        <v>0</v>
      </c>
      <c r="AW8" s="56">
        <f>_xlfn.IFNA(VLOOKUP(CONCATENATE($AW$5,$B8,$C8),'MUR2'!$A$6:$M$500,13,FALSE),0)</f>
        <v>0</v>
      </c>
      <c r="AX8" s="56">
        <f>_xlfn.IFNA(VLOOKUP(CONCATENATE($AX$5,$B8,$C8),RAS!$A$7:$M$501,13,FALSE),0)</f>
        <v>0</v>
      </c>
      <c r="AY8" s="56">
        <f>_xlfn.IFNA(VLOOKUP(CONCATENATE($AY$5,$B8,$C8),RAS!$A$7:$M$501,13,FALSE),0)</f>
        <v>0</v>
      </c>
      <c r="AZ8" s="56">
        <f>_xlfn.IFNA(VLOOKUP(CONCATENATE($AZ$5,$B8,$C8),'ESP3'!$A$6:$M$500,13,FALSE),0)</f>
        <v>0</v>
      </c>
      <c r="BA8" s="56">
        <f>_xlfn.IFNA(VLOOKUP(CONCATENATE($BA$5,$B8,$C8),FEST!$A$6:$M$500,13,FALSE),0)</f>
        <v>0</v>
      </c>
      <c r="BB8" s="56">
        <f>_xlfn.IFNA(VLOOKUP(CONCATENATE($BB$5,$B8,$C8),FEST!$A$6:$M$500,13,FALSE),0)</f>
        <v>0</v>
      </c>
      <c r="BC8" s="550">
        <f>_xlfn.IFNA(VLOOKUP(CONCATENATE($BC$5,$B8,$C8),[5]HOR2!$A$6:$M$500,13,FALSE),0)</f>
        <v>0</v>
      </c>
      <c r="BD8" s="550">
        <f>_xlfn.IFNA(VLOOKUP(CONCATENATE($BD$5,$B8,$C8),[6]GIDG!$A$6:$M$500,13,FALSE),0)</f>
        <v>0</v>
      </c>
      <c r="BE8" s="550">
        <f>_xlfn.IFNA(VLOOKUP(CONCATENATE($BE$5,$B8,$C8),[6]GIDG!$A$6:$M$500,13,FALSE),0)</f>
        <v>0</v>
      </c>
      <c r="BF8" s="550">
        <f>_xlfn.IFNA(VLOOKUP(CONCATENATE($BF$5,$B8,$C8),[7]cap3!$A$6:$M$500,13,FALSE),0)</f>
        <v>0</v>
      </c>
      <c r="BG8" s="548">
        <f>_xlfn.IFNA(VLOOKUP(CONCATENATE($BG$5,$B8,$C8),SC!$A$6:$M$500,13,FALSE),0)</f>
        <v>0</v>
      </c>
      <c r="BH8" s="548">
        <f>_xlfn.IFNA(VLOOKUP(CONCATENATE($BH$5,$B8,$C8),SC!$A$6:$M$500,13,FALSE),0)</f>
        <v>0</v>
      </c>
      <c r="BI8" s="548">
        <f>_xlfn.IFNA(VLOOKUP(CONCATENATE($BI$5,$B8,$C8),SCSAT!$A$6:$M$528,13,FALSE),0)</f>
        <v>6</v>
      </c>
      <c r="BJ8" s="548">
        <f>_xlfn.IFNA(VLOOKUP(CONCATENATE($BJ$5,$B8,$C8),SCSAT!$A$6:$M$528,13,FALSE),0)</f>
        <v>0</v>
      </c>
      <c r="BK8" s="548">
        <f>_xlfn.IFNA(VLOOKUP(CONCATENATE($BK$5,$B8,$C8),SCSUN!$A$6:$M$500,13,FALSE),0)</f>
        <v>14</v>
      </c>
      <c r="BL8" s="341">
        <f>_xlfn.IFNA(VLOOKUP(CONCATENATE($BL$5,$B8,$C8),SCSUN!$A$6:$M$500,13,FALSE),0)</f>
        <v>0</v>
      </c>
    </row>
    <row r="9" spans="1:64" s="3" customFormat="1" x14ac:dyDescent="0.25">
      <c r="A9" s="835"/>
      <c r="B9" s="713" t="s">
        <v>281</v>
      </c>
      <c r="C9" s="720" t="s">
        <v>282</v>
      </c>
      <c r="D9" s="720"/>
      <c r="E9" s="720" t="s">
        <v>109</v>
      </c>
      <c r="F9" s="721">
        <v>45466</v>
      </c>
      <c r="G9" s="719">
        <v>14</v>
      </c>
      <c r="H9" s="717">
        <f t="shared" si="0"/>
        <v>4</v>
      </c>
      <c r="I9" s="718">
        <f>SUM(K9:BL9)</f>
        <v>16</v>
      </c>
      <c r="J9" s="730">
        <f t="shared" si="1"/>
        <v>4</v>
      </c>
      <c r="K9" s="56">
        <f>_xlfn.IFNA(VLOOKUP(CONCATENATE($K$5,$B9,$C9),'ESP1'!$A$6:$M$500,13,FALSE),0)</f>
        <v>0</v>
      </c>
      <c r="L9" s="56">
        <f>_xlfn.IFNA(VLOOKUP(CONCATENATE($L$5,$B9,$C9),'ESP1'!$A$6:$M$500,13,FALSE),0)</f>
        <v>0</v>
      </c>
      <c r="M9" s="56">
        <f>_xlfn.IFNA(VLOOKUP(CONCATENATE($M$5,$B9,$C9),[1]CAPE!$A$6:$M$500,13,FALSE),0)</f>
        <v>0</v>
      </c>
      <c r="N9" s="56"/>
      <c r="O9" s="56">
        <f>_xlfn.IFNA(VLOOKUP(CONCATENATE($O$5,$B9,$C9),'SER1'!$A$6:$M$500,13,FALSE),0)</f>
        <v>0</v>
      </c>
      <c r="P9" s="56">
        <f>_xlfn.IFNA(VLOOKUP(CONCATENATE($P$5,$B9,$C9),'SER1'!$A$6:$M$500,13,FALSE),0)</f>
        <v>1</v>
      </c>
      <c r="Q9" s="56">
        <f>_xlfn.IFNA(VLOOKUP(CONCATENATE($Q$5,$B9,$C9),'MUR1'!$A$6:$M$500,13,FALSE),0)</f>
        <v>0</v>
      </c>
      <c r="R9" s="56">
        <f>_xlfn.IFNA(VLOOKUP(CONCATENATE($R$5,$B9,$C9),'MUR1'!$A$6:$M$500,13,FALSE),0)</f>
        <v>0</v>
      </c>
      <c r="S9" s="56">
        <f>_xlfn.IFNA(VLOOKUP(CONCATENATE($S$5,$B9,$C9),BAL!$A$6:$M$500,13,FALSE),0)</f>
        <v>0</v>
      </c>
      <c r="T9" s="56">
        <f>_xlfn.IFNA(VLOOKUP(CONCATENATE($T$5,$B9,$C9),BAL!$A$6:$M$500,13,FALSE),0)</f>
        <v>0</v>
      </c>
      <c r="U9" s="56">
        <f>_xlfn.IFNA(VLOOKUP(CONCATENATE($U$5,$B9,$C9),'OG1'!$A$6:$M$500,13,FALSE),0)</f>
        <v>0</v>
      </c>
      <c r="V9" s="56">
        <f>_xlfn.IFNA(VLOOKUP(CONCATENATE($V$5,$B9,$C9),'OG1'!$A$6:$M$500,13,FALSE),0)</f>
        <v>0</v>
      </c>
      <c r="W9" s="56">
        <f>_xlfn.IFNA(VLOOKUP(CONCATENATE($W$5,$B9,$C9),'DRY1'!$A$6:$M$500,13,FALSE),0)</f>
        <v>0</v>
      </c>
      <c r="X9" s="56">
        <f>_xlfn.IFNA(VLOOKUP(CONCATENATE($X$5,$B9,$C9),'HOR1'!$A$6:$M$100,13,FALSE),0)</f>
        <v>0</v>
      </c>
      <c r="Y9" s="56">
        <f>_xlfn.IFNA(VLOOKUP(CONCATENATE($Y$5,$B9,$C9),'HOR1'!$A$6:$M$100,13,FALSE),0)</f>
        <v>7</v>
      </c>
      <c r="Z9" s="56">
        <f>_xlfn.IFNA(VLOOKUP(CONCATENATE($Z$5,$B9,$C9),'SER2'!$A$6:$M$534,13,FALSE),0)</f>
        <v>0</v>
      </c>
      <c r="AA9" s="56">
        <f>_xlfn.IFNA(VLOOKUP(CONCATENATE($AA$5,$B9,$C9),'SER2'!$A$6:$M$534,13,FALSE),0)</f>
        <v>6</v>
      </c>
      <c r="AB9" s="56">
        <f>_xlfn.IFNA(VLOOKUP(CONCATENATE($AB$5,$B9,$C9),[3]DAR1!$A$6:$M$500,13,FALSE),0)</f>
        <v>0</v>
      </c>
      <c r="AC9" s="56">
        <f>_xlfn.IFNA(VLOOKUP(CONCATENATE($AC$5,$B9,$C9),'DAR1'!$A$6:$M$500,13,FALSE),0)</f>
        <v>0</v>
      </c>
      <c r="AD9" s="56">
        <f>_xlfn.IFNA(VLOOKUP(CONCATENATE($AD$5,$B9,$C9),BEV!$A$6:$M$500,13,FALSE),0)</f>
        <v>0</v>
      </c>
      <c r="AE9" s="56">
        <f>_xlfn.IFNA(VLOOKUP(CONCATENATE($AE$5,$B9,$C9),'OG2'!$A$6:$M$500,13,FALSE),0)</f>
        <v>0</v>
      </c>
      <c r="AF9" s="56">
        <f>_xlfn.IFNA(VLOOKUP(CONCATENATE($AF$5,$B9,$C9),'OG2'!$A$6:$M$500,13,FALSE),0)</f>
        <v>0</v>
      </c>
      <c r="AG9" s="56">
        <f>_xlfn.IFNA(VLOOKUP(CONCATENATE($AG$5,$B9,$C9),'LOG1'!$A$6:$M$500,13,FALSE),0)</f>
        <v>0</v>
      </c>
      <c r="AH9" s="56">
        <f>_xlfn.IFNA(VLOOKUP(CONCATENATE($AH$5,$B9,$C9),'DRY2'!$A$6:$M$500,13,FALSE),0)</f>
        <v>0</v>
      </c>
      <c r="AI9" s="56">
        <f>_xlfn.IFNA(VLOOKUP(CONCATENATE($AI$5,$B9,$C9),'CAP2'!$A$6:$M$500,13,FALSE),0)</f>
        <v>0</v>
      </c>
      <c r="AJ9" s="56">
        <f>_xlfn.IFNA(VLOOKUP(CONCATENATE($AJ$5,$B9,$C9),'ESP2'!$A$6:$M$500,13,FALSE),0)</f>
        <v>0</v>
      </c>
      <c r="AK9" s="56">
        <f>_xlfn.IFNA(VLOOKUP(CONCATENATE($AK$5,$B9,$C9),'ESP2'!$A$6:$M$500,13,FALSE),0)</f>
        <v>0</v>
      </c>
      <c r="AL9" s="56">
        <f>_xlfn.IFNA(VLOOKUP(CONCATENATE($AL$5,$B9,$C9),MR!$A$6:$M$468,13,FALSE),0)</f>
        <v>0</v>
      </c>
      <c r="AM9" s="56">
        <f>_xlfn.IFNA(VLOOKUP(CONCATENATE($AM$5,$B9,$C9),MR!$A$6:$M$468,13,FALSE),0)</f>
        <v>0</v>
      </c>
      <c r="AN9" s="56">
        <f>_xlfn.IFNA(VLOOKUP(CONCATENATE($AN$5,$B9,$C9),MR!$A$6:$M$468,13,FALSE),0)</f>
        <v>0</v>
      </c>
      <c r="AO9" s="56">
        <f>_xlfn.IFNA(VLOOKUP(CONCATENATE($AO$5,$B9,$C9),'OG3'!$A$6:$M$500,13,FALSE),0)</f>
        <v>0</v>
      </c>
      <c r="AP9" s="56">
        <f>_xlfn.IFNA(VLOOKUP(CONCATENATE($AP$5,$B9,$C9),'OG3'!$A$6:$M$500,13,FALSE),0)</f>
        <v>0</v>
      </c>
      <c r="AQ9" s="56">
        <f>_xlfn.IFNA(VLOOKUP(CONCATENATE($AQ$5,$B9,$C9),WEST!$A$6:$M$500,13,FALSE),0)</f>
        <v>0</v>
      </c>
      <c r="AR9" s="56">
        <f>_xlfn.IFNA(VLOOKUP(CONCATENATE($AR$5,$B9,$C9),WEST!$A$6:$M$500,13,FALSE),0)</f>
        <v>0</v>
      </c>
      <c r="AS9" s="56">
        <f>_xlfn.IFNA(VLOOKUP(CONCATENATE($AS$5,$B9,$C9),'SER3'!$A$6:$M$500,13,FALSE),0)</f>
        <v>0</v>
      </c>
      <c r="AT9" s="56">
        <f>_xlfn.IFNA(VLOOKUP(CONCATENATE($ASS$5,$B9,$C9),'SER3'!$A$6:$M$500,13,FALSE),0)</f>
        <v>0</v>
      </c>
      <c r="AU9" s="56">
        <f>_xlfn.IFNA(VLOOKUP(CONCATENATE($AU$5,$B9,$C9),'DAR2'!$A$6:$M$200,13,FALSE),0)</f>
        <v>0</v>
      </c>
      <c r="AV9" s="56">
        <f>_xlfn.IFNA(VLOOKUP(CONCATENATE($AV$5,$B9,$C9),'DAR2'!$A$6:$M$200,13,FALSE),0)</f>
        <v>0</v>
      </c>
      <c r="AW9" s="56">
        <f>_xlfn.IFNA(VLOOKUP(CONCATENATE($AW$5,$B9,$C9),'MUR2'!$A$6:$M$500,13,FALSE),0)</f>
        <v>0</v>
      </c>
      <c r="AX9" s="56">
        <f>_xlfn.IFNA(VLOOKUP(CONCATENATE($AX$5,$B9,$C9),RAS!$A$7:$M$501,13,FALSE),0)</f>
        <v>0</v>
      </c>
      <c r="AY9" s="56">
        <f>_xlfn.IFNA(VLOOKUP(CONCATENATE($AY$5,$B9,$C9),RAS!$A$7:$M$501,13,FALSE),0)</f>
        <v>0</v>
      </c>
      <c r="AZ9" s="56">
        <f>_xlfn.IFNA(VLOOKUP(CONCATENATE($AZ$5,$B9,$C9),'ESP3'!$A$6:$M$500,13,FALSE),0)</f>
        <v>0</v>
      </c>
      <c r="BA9" s="56">
        <f>_xlfn.IFNA(VLOOKUP(CONCATENATE($BA$5,$B9,$C9),FEST!$A$6:$M$500,13,FALSE),0)</f>
        <v>0</v>
      </c>
      <c r="BB9" s="56">
        <f>_xlfn.IFNA(VLOOKUP(CONCATENATE($BB$5,$B9,$C9),FEST!$A$6:$M$500,13,FALSE),0)</f>
        <v>0</v>
      </c>
      <c r="BC9" s="550">
        <f>_xlfn.IFNA(VLOOKUP(CONCATENATE($BC$5,$B9,$C9),[5]HOR2!$A$6:$M$500,13,FALSE),0)</f>
        <v>0</v>
      </c>
      <c r="BD9" s="550">
        <f>_xlfn.IFNA(VLOOKUP(CONCATENATE($BD$5,$B9,$C9),[6]GIDG!$A$6:$M$500,13,FALSE),0)</f>
        <v>0</v>
      </c>
      <c r="BE9" s="550">
        <f>_xlfn.IFNA(VLOOKUP(CONCATENATE($BE$5,$B9,$C9),[6]GIDG!$A$6:$M$500,13,FALSE),0)</f>
        <v>0</v>
      </c>
      <c r="BF9" s="550">
        <f>_xlfn.IFNA(VLOOKUP(CONCATENATE($BF$5,$B9,$C9),[7]cap3!$A$6:$M$500,13,FALSE),0)</f>
        <v>0</v>
      </c>
      <c r="BG9" s="548">
        <f>_xlfn.IFNA(VLOOKUP(CONCATENATE($BG$5,$B9,$C9),SC!$A$6:$M$500,13,FALSE),0)</f>
        <v>0</v>
      </c>
      <c r="BH9" s="548">
        <f>_xlfn.IFNA(VLOOKUP(CONCATENATE($BH$5,$B9,$C9),SC!$A$6:$M$500,13,FALSE),0)</f>
        <v>0</v>
      </c>
      <c r="BI9" s="548">
        <f>_xlfn.IFNA(VLOOKUP(CONCATENATE($BI$5,$B9,$C9),SCSAT!$A$6:$M$528,13,FALSE),0)</f>
        <v>0</v>
      </c>
      <c r="BJ9" s="548">
        <f>_xlfn.IFNA(VLOOKUP(CONCATENATE($BJ$5,$B9,$C9),SCSAT!$A$6:$M$528,13,FALSE),0)</f>
        <v>0</v>
      </c>
      <c r="BK9" s="548">
        <f>_xlfn.IFNA(VLOOKUP(CONCATENATE($BK$5,$B9,$C9),SCSUN!$A$6:$M$500,13,FALSE),0)</f>
        <v>0</v>
      </c>
      <c r="BL9" s="341">
        <f>_xlfn.IFNA(VLOOKUP(CONCATENATE($BL$5,$B9,$C9),SCSUN!$A$6:$M$500,13,FALSE),0)</f>
        <v>2</v>
      </c>
    </row>
    <row r="10" spans="1:64" s="3" customFormat="1" ht="14.4" customHeight="1" x14ac:dyDescent="0.25">
      <c r="A10" s="835"/>
      <c r="B10" s="713" t="s">
        <v>628</v>
      </c>
      <c r="C10" s="720" t="s">
        <v>666</v>
      </c>
      <c r="D10" s="720"/>
      <c r="E10" s="720" t="s">
        <v>115</v>
      </c>
      <c r="F10" s="721">
        <v>45532</v>
      </c>
      <c r="G10" s="719">
        <v>13</v>
      </c>
      <c r="H10" s="717">
        <f t="shared" si="0"/>
        <v>4</v>
      </c>
      <c r="I10" s="718">
        <f>SUM(K10:BU10)</f>
        <v>14</v>
      </c>
      <c r="J10" s="730">
        <f t="shared" si="1"/>
        <v>5</v>
      </c>
      <c r="K10" s="56">
        <f>_xlfn.IFNA(VLOOKUP(CONCATENATE($K$5,$B10,$C10),'ESP1'!$A$6:$M$500,13,FALSE),0)</f>
        <v>0</v>
      </c>
      <c r="L10" s="56">
        <f>_xlfn.IFNA(VLOOKUP(CONCATENATE($L$5,$B10,$C10),'ESP1'!$A$6:$M$500,13,FALSE),0)</f>
        <v>0</v>
      </c>
      <c r="M10" s="56">
        <f>_xlfn.IFNA(VLOOKUP(CONCATENATE($M$5,$B10,$C10),[1]CAPE!$A$6:$M$500,13,FALSE),0)</f>
        <v>0</v>
      </c>
      <c r="N10" s="56"/>
      <c r="O10" s="56">
        <f>_xlfn.IFNA(VLOOKUP(CONCATENATE($O$5,$B10,$C10),'SER1'!$A$6:$M$500,13,FALSE),0)</f>
        <v>4</v>
      </c>
      <c r="P10" s="56">
        <f>_xlfn.IFNA(VLOOKUP(CONCATENATE($P$5,$B10,$C10),'SER1'!$A$6:$M$500,13,FALSE),0)</f>
        <v>0</v>
      </c>
      <c r="Q10" s="56">
        <f>_xlfn.IFNA(VLOOKUP(CONCATENATE($Q$5,$B10,$C10),'MUR1'!$A$6:$M$500,13,FALSE),0)</f>
        <v>0</v>
      </c>
      <c r="R10" s="56">
        <f>_xlfn.IFNA(VLOOKUP(CONCATENATE($R$5,$B10,$C10),'MUR1'!$A$6:$M$500,13,FALSE),0)</f>
        <v>0</v>
      </c>
      <c r="S10" s="56">
        <f>_xlfn.IFNA(VLOOKUP(CONCATENATE($S$5,$B10,$C10),BAL!$A$6:$M$500,13,FALSE),0)</f>
        <v>0</v>
      </c>
      <c r="T10" s="56">
        <f>_xlfn.IFNA(VLOOKUP(CONCATENATE($T$5,$B10,$C10),BAL!$A$6:$M$500,13,FALSE),0)</f>
        <v>0</v>
      </c>
      <c r="U10" s="56">
        <f>_xlfn.IFNA(VLOOKUP(CONCATENATE($U$5,$B10,$C10),'OG1'!$A$6:$M$500,13,FALSE),0)</f>
        <v>0</v>
      </c>
      <c r="V10" s="56">
        <f>_xlfn.IFNA(VLOOKUP(CONCATENATE($V$5,$B10,$C10),'OG1'!$A$6:$M$500,13,FALSE),0)</f>
        <v>0</v>
      </c>
      <c r="W10" s="56">
        <f>_xlfn.IFNA(VLOOKUP(CONCATENATE($W$5,$B10,$C10),'DRY1'!$A$6:$M$500,13,FALSE),0)</f>
        <v>0</v>
      </c>
      <c r="X10" s="56">
        <f>_xlfn.IFNA(VLOOKUP(CONCATENATE($X$5,$B10,$C10),'HOR1'!$A$6:$M$100,13,FALSE),0)</f>
        <v>0</v>
      </c>
      <c r="Y10" s="56">
        <f>_xlfn.IFNA(VLOOKUP(CONCATENATE($Y$5,$B10,$C10),'HOR1'!$A$6:$M$100,13,FALSE),0)</f>
        <v>0</v>
      </c>
      <c r="Z10" s="56">
        <f>_xlfn.IFNA(VLOOKUP(CONCATENATE($Z$5,$B10,$C10),'SER2'!$A$6:$M$534,13,FALSE),0)</f>
        <v>1</v>
      </c>
      <c r="AA10" s="56">
        <f>_xlfn.IFNA(VLOOKUP(CONCATENATE($AA$5,$B10,$C10),'SER2'!$A$6:$M$534,13,FALSE),0)</f>
        <v>0</v>
      </c>
      <c r="AB10" s="56">
        <f>_xlfn.IFNA(VLOOKUP(CONCATENATE($AB$5,$B10,$C10),[3]DAR1!$A$6:$M$500,13,FALSE),0)</f>
        <v>0</v>
      </c>
      <c r="AC10" s="56">
        <f>_xlfn.IFNA(VLOOKUP(CONCATENATE($AC$5,$B10,$C10),'DAR1'!$A$6:$M$500,13,FALSE),0)</f>
        <v>0</v>
      </c>
      <c r="AD10" s="56">
        <f>_xlfn.IFNA(VLOOKUP(CONCATENATE($AD$5,$B10,$C10),BEV!$A$6:$M$500,13,FALSE),0)</f>
        <v>0</v>
      </c>
      <c r="AE10" s="56">
        <f>_xlfn.IFNA(VLOOKUP(CONCATENATE($AE$5,$B10,$C10),'OG2'!$A$6:$M$500,13,FALSE),0)</f>
        <v>0</v>
      </c>
      <c r="AF10" s="56">
        <f>_xlfn.IFNA(VLOOKUP(CONCATENATE($AF$5,$B10,$C10),'OG2'!$A$6:$M$500,13,FALSE),0)</f>
        <v>0</v>
      </c>
      <c r="AG10" s="56">
        <f>_xlfn.IFNA(VLOOKUP(CONCATENATE($AG$5,$B10,$C10),'LOG1'!$A$6:$M$500,13,FALSE),0)</f>
        <v>0</v>
      </c>
      <c r="AH10" s="56">
        <f>_xlfn.IFNA(VLOOKUP(CONCATENATE($AH$5,$B10,$C10),'DRY2'!$A$6:$M$500,13,FALSE),0)</f>
        <v>0</v>
      </c>
      <c r="AI10" s="56">
        <f>_xlfn.IFNA(VLOOKUP(CONCATENATE($AI$5,$B10,$C10),'CAP2'!$A$6:$M$500,13,FALSE),0)</f>
        <v>0</v>
      </c>
      <c r="AJ10" s="56">
        <f>_xlfn.IFNA(VLOOKUP(CONCATENATE($AJ$5,$B10,$C10),'ESP2'!$A$6:$M$500,13,FALSE),0)</f>
        <v>0</v>
      </c>
      <c r="AK10" s="56">
        <f>_xlfn.IFNA(VLOOKUP(CONCATENATE($AK$5,$B10,$C10),'ESP2'!$A$6:$M$500,13,FALSE),0)</f>
        <v>0</v>
      </c>
      <c r="AL10" s="56">
        <f>_xlfn.IFNA(VLOOKUP(CONCATENATE($AL$5,$B10,$C10),MR!$A$6:$M$468,13,FALSE),0)</f>
        <v>0</v>
      </c>
      <c r="AM10" s="56">
        <f>_xlfn.IFNA(VLOOKUP(CONCATENATE($AM$5,$B10,$C10),MR!$A$6:$M$468,13,FALSE),0)</f>
        <v>0</v>
      </c>
      <c r="AN10" s="56">
        <f>_xlfn.IFNA(VLOOKUP(CONCATENATE($AN$5,$B10,$C10),MR!$A$6:$M$468,13,FALSE),0)</f>
        <v>0</v>
      </c>
      <c r="AO10" s="56">
        <f>_xlfn.IFNA(VLOOKUP(CONCATENATE($AO$5,$B10,$C10),'OG3'!$A$6:$M$500,13,FALSE),0)</f>
        <v>0</v>
      </c>
      <c r="AP10" s="56">
        <f>_xlfn.IFNA(VLOOKUP(CONCATENATE($AP$5,$B10,$C10),'OG3'!$A$6:$M$500,13,FALSE),0)</f>
        <v>0</v>
      </c>
      <c r="AQ10" s="56">
        <f>_xlfn.IFNA(VLOOKUP(CONCATENATE($AQ$5,$B10,$C10),WEST!$A$6:$M$500,13,FALSE),0)</f>
        <v>0</v>
      </c>
      <c r="AR10" s="56">
        <f>_xlfn.IFNA(VLOOKUP(CONCATENATE($AR$5,$B10,$C10),WEST!$A$6:$M$500,13,FALSE),0)</f>
        <v>0</v>
      </c>
      <c r="AS10" s="56">
        <f>_xlfn.IFNA(VLOOKUP(CONCATENATE($AS$5,$B10,$C10),'SER3'!$A$6:$M$500,13,FALSE),0)</f>
        <v>0</v>
      </c>
      <c r="AT10" s="56">
        <f>_xlfn.IFNA(VLOOKUP(CONCATENATE($ASS$5,$B10,$C10),'SER3'!$A$6:$M$500,13,FALSE),0)</f>
        <v>0</v>
      </c>
      <c r="AU10" s="56">
        <f>_xlfn.IFNA(VLOOKUP(CONCATENATE($AU$5,$B10,$C10),'DAR2'!$A$6:$M$200,13,FALSE),0)</f>
        <v>0</v>
      </c>
      <c r="AV10" s="56">
        <f>_xlfn.IFNA(VLOOKUP(CONCATENATE($AV$5,$B10,$C10),'DAR2'!$A$6:$M$200,13,FALSE),0)</f>
        <v>0</v>
      </c>
      <c r="AW10" s="56">
        <f>_xlfn.IFNA(VLOOKUP(CONCATENATE($AW$5,$B10,$C10),'MUR2'!$A$6:$M$500,13,FALSE),0)</f>
        <v>0</v>
      </c>
      <c r="AX10" s="56">
        <f>_xlfn.IFNA(VLOOKUP(CONCATENATE($AX$5,$B10,$C10),RAS!$A$7:$M$501,13,FALSE),0)</f>
        <v>0</v>
      </c>
      <c r="AY10" s="56">
        <f>_xlfn.IFNA(VLOOKUP(CONCATENATE($AY$5,$B10,$C10),RAS!$A$7:$M$501,13,FALSE),0)</f>
        <v>0</v>
      </c>
      <c r="AZ10" s="56">
        <f>_xlfn.IFNA(VLOOKUP(CONCATENATE($AZ$5,$B10,$C10),'ESP3'!$A$6:$M$500,13,FALSE),0)</f>
        <v>0</v>
      </c>
      <c r="BA10" s="56">
        <f>_xlfn.IFNA(VLOOKUP(CONCATENATE($BA$5,$B10,$C10),FEST!$A$6:$M$500,13,FALSE),0)</f>
        <v>7</v>
      </c>
      <c r="BB10" s="56">
        <f>_xlfn.IFNA(VLOOKUP(CONCATENATE($BB$5,$B10,$C10),FEST!$A$6:$M$500,13,FALSE),0)</f>
        <v>0</v>
      </c>
      <c r="BC10" s="550">
        <f>_xlfn.IFNA(VLOOKUP(CONCATENATE($BC$5,$B10,$C10),[5]HOR2!$A$6:$M$500,13,FALSE),0)</f>
        <v>0</v>
      </c>
      <c r="BD10" s="550">
        <f>_xlfn.IFNA(VLOOKUP(CONCATENATE($BD$5,$B10,$C10),[6]GIDG!$A$6:$M$500,13,FALSE),0)</f>
        <v>0</v>
      </c>
      <c r="BE10" s="550">
        <f>_xlfn.IFNA(VLOOKUP(CONCATENATE($BE$5,$B10,$C10),[6]GIDG!$A$6:$M$500,13,FALSE),0)</f>
        <v>0</v>
      </c>
      <c r="BF10" s="550">
        <f>_xlfn.IFNA(VLOOKUP(CONCATENATE($BF$5,$B10,$C10),[7]cap3!$A$6:$M$500,13,FALSE),0)</f>
        <v>0</v>
      </c>
      <c r="BG10" s="548">
        <f>_xlfn.IFNA(VLOOKUP(CONCATENATE($BG$5,$B10,$C10),SC!$A$6:$M$500,13,FALSE),0)</f>
        <v>0</v>
      </c>
      <c r="BH10" s="548">
        <f>_xlfn.IFNA(VLOOKUP(CONCATENATE($BH$5,$B10,$C10),SC!$A$6:$M$500,13,FALSE),0)</f>
        <v>0</v>
      </c>
      <c r="BI10" s="548">
        <f>_xlfn.IFNA(VLOOKUP(CONCATENATE($BI$5,$B10,$C10),SCSAT!$A$6:$M$528,13,FALSE),0)</f>
        <v>0</v>
      </c>
      <c r="BJ10" s="548">
        <f>_xlfn.IFNA(VLOOKUP(CONCATENATE($BJ$5,$B10,$C10),SCSAT!$A$6:$M$528,13,FALSE),0)</f>
        <v>2</v>
      </c>
      <c r="BK10" s="548">
        <f>_xlfn.IFNA(VLOOKUP(CONCATENATE($BK$5,$B10,$C10),SCSUN!$A$6:$M$500,13,FALSE),0)</f>
        <v>0</v>
      </c>
      <c r="BL10" s="341">
        <f>_xlfn.IFNA(VLOOKUP(CONCATENATE($BL$5,$B10,$C10),SCSUN!$A$6:$M$500,13,FALSE),0)</f>
        <v>0</v>
      </c>
    </row>
    <row r="11" spans="1:64" ht="14.4" customHeight="1" x14ac:dyDescent="0.25">
      <c r="A11" s="835"/>
      <c r="B11" s="713" t="s">
        <v>211</v>
      </c>
      <c r="C11" s="720" t="s">
        <v>212</v>
      </c>
      <c r="D11" s="720"/>
      <c r="E11" s="720" t="s">
        <v>213</v>
      </c>
      <c r="F11" s="721">
        <v>45441</v>
      </c>
      <c r="G11" s="719">
        <v>13</v>
      </c>
      <c r="H11" s="717">
        <f t="shared" si="0"/>
        <v>2</v>
      </c>
      <c r="I11" s="718">
        <f>SUM(K11:BL11)</f>
        <v>13</v>
      </c>
      <c r="J11" s="730">
        <f t="shared" si="1"/>
        <v>6</v>
      </c>
      <c r="K11" s="56">
        <f>_xlfn.IFNA(VLOOKUP(CONCATENATE($K$5,$B11,$C11),'ESP1'!$A$6:$M$500,13,FALSE),0)</f>
        <v>0</v>
      </c>
      <c r="L11" s="56">
        <f>_xlfn.IFNA(VLOOKUP(CONCATENATE($L$5,$B11,$C11),'ESP1'!$A$6:$M$500,13,FALSE),0)</f>
        <v>0</v>
      </c>
      <c r="M11" s="56">
        <f>_xlfn.IFNA(VLOOKUP(CONCATENATE($M$5,$B11,$C11),[1]CAPE!$A$6:$M$500,13,FALSE),0)</f>
        <v>0</v>
      </c>
      <c r="N11" s="56"/>
      <c r="O11" s="56">
        <f>_xlfn.IFNA(VLOOKUP(CONCATENATE($O$5,$B11,$C11),'SER1'!$A$6:$M$500,13,FALSE),0)</f>
        <v>7</v>
      </c>
      <c r="P11" s="56">
        <f>_xlfn.IFNA(VLOOKUP(CONCATENATE($P$5,$B11,$C11),'SER1'!$A$6:$M$500,13,FALSE),0)</f>
        <v>0</v>
      </c>
      <c r="Q11" s="56">
        <f>_xlfn.IFNA(VLOOKUP(CONCATENATE($Q$5,$B11,$C11),'MUR1'!$A$6:$M$500,13,FALSE),0)</f>
        <v>0</v>
      </c>
      <c r="R11" s="56">
        <f>_xlfn.IFNA(VLOOKUP(CONCATENATE($R$5,$B11,$C11),'MUR1'!$A$6:$M$500,13,FALSE),0)</f>
        <v>0</v>
      </c>
      <c r="S11" s="56">
        <f>_xlfn.IFNA(VLOOKUP(CONCATENATE($S$5,$B11,$C11),BAL!$A$6:$M$500,13,FALSE),0)</f>
        <v>0</v>
      </c>
      <c r="T11" s="56">
        <f>_xlfn.IFNA(VLOOKUP(CONCATENATE($T$5,$B11,$C11),BAL!$A$6:$M$500,13,FALSE),0)</f>
        <v>0</v>
      </c>
      <c r="U11" s="56">
        <f>_xlfn.IFNA(VLOOKUP(CONCATENATE($U$5,$B11,$C11),'OG1'!$A$6:$M$500,13,FALSE),0)</f>
        <v>0</v>
      </c>
      <c r="V11" s="56">
        <f>_xlfn.IFNA(VLOOKUP(CONCATENATE($V$5,$B11,$C11),'OG1'!$A$6:$M$500,13,FALSE),0)</f>
        <v>0</v>
      </c>
      <c r="W11" s="56">
        <f>_xlfn.IFNA(VLOOKUP(CONCATENATE($W$5,$B11,$C11),'DRY1'!$A$6:$M$500,13,FALSE),0)</f>
        <v>0</v>
      </c>
      <c r="X11" s="56">
        <f>_xlfn.IFNA(VLOOKUP(CONCATENATE($X$5,$B11,$C11),'HOR1'!$A$6:$M$100,13,FALSE),0)</f>
        <v>0</v>
      </c>
      <c r="Y11" s="56">
        <f>_xlfn.IFNA(VLOOKUP(CONCATENATE($Y$5,$B11,$C11),'HOR1'!$A$6:$M$100,13,FALSE),0)</f>
        <v>0</v>
      </c>
      <c r="Z11" s="56">
        <f>_xlfn.IFNA(VLOOKUP(CONCATENATE($Z$5,$B11,$C11),'SER2'!$A$6:$M$534,13,FALSE),0)</f>
        <v>6</v>
      </c>
      <c r="AA11" s="56">
        <f>_xlfn.IFNA(VLOOKUP(CONCATENATE($AA$5,$B11,$C11),'SER2'!$A$6:$M$534,13,FALSE),0)</f>
        <v>0</v>
      </c>
      <c r="AB11" s="56">
        <f>_xlfn.IFNA(VLOOKUP(CONCATENATE($AB$5,$B11,$C11),[3]DAR1!$A$6:$M$500,13,FALSE),0)</f>
        <v>0</v>
      </c>
      <c r="AC11" s="56">
        <f>_xlfn.IFNA(VLOOKUP(CONCATENATE($AC$5,$B11,$C11),'DAR1'!$A$6:$M$500,13,FALSE),0)</f>
        <v>0</v>
      </c>
      <c r="AD11" s="56">
        <f>_xlfn.IFNA(VLOOKUP(CONCATENATE($AD$5,$B11,$C11),BEV!$A$6:$M$500,13,FALSE),0)</f>
        <v>0</v>
      </c>
      <c r="AE11" s="56">
        <f>_xlfn.IFNA(VLOOKUP(CONCATENATE($AE$5,$B11,$C11),'OG2'!$A$6:$M$500,13,FALSE),0)</f>
        <v>0</v>
      </c>
      <c r="AF11" s="56">
        <f>_xlfn.IFNA(VLOOKUP(CONCATENATE($AF$5,$B11,$C11),'OG2'!$A$6:$M$500,13,FALSE),0)</f>
        <v>0</v>
      </c>
      <c r="AG11" s="56">
        <f>_xlfn.IFNA(VLOOKUP(CONCATENATE($AG$5,$B11,$C11),'LOG1'!$A$6:$M$500,13,FALSE),0)</f>
        <v>0</v>
      </c>
      <c r="AH11" s="56">
        <f>_xlfn.IFNA(VLOOKUP(CONCATENATE($AH$5,$B11,$C11),'DRY2'!$A$6:$M$500,13,FALSE),0)</f>
        <v>0</v>
      </c>
      <c r="AI11" s="56">
        <f>_xlfn.IFNA(VLOOKUP(CONCATENATE($AI$5,$B11,$C11),'CAP2'!$A$6:$M$500,13,FALSE),0)</f>
        <v>0</v>
      </c>
      <c r="AJ11" s="56">
        <f>_xlfn.IFNA(VLOOKUP(CONCATENATE($AJ$5,$B11,$C11),'ESP2'!$A$6:$M$500,13,FALSE),0)</f>
        <v>0</v>
      </c>
      <c r="AK11" s="56">
        <f>_xlfn.IFNA(VLOOKUP(CONCATENATE($AK$5,$B11,$C11),'ESP2'!$A$6:$M$500,13,FALSE),0)</f>
        <v>0</v>
      </c>
      <c r="AL11" s="56">
        <f>_xlfn.IFNA(VLOOKUP(CONCATENATE($AL$5,$B11,$C11),MR!$A$6:$M$468,13,FALSE),0)</f>
        <v>0</v>
      </c>
      <c r="AM11" s="56">
        <f>_xlfn.IFNA(VLOOKUP(CONCATENATE($AM$5,$B11,$C11),MR!$A$6:$M$468,13,FALSE),0)</f>
        <v>0</v>
      </c>
      <c r="AN11" s="56">
        <f>_xlfn.IFNA(VLOOKUP(CONCATENATE($AN$5,$B11,$C11),MR!$A$6:$M$468,13,FALSE),0)</f>
        <v>0</v>
      </c>
      <c r="AO11" s="56">
        <f>_xlfn.IFNA(VLOOKUP(CONCATENATE($AO$5,$B11,$C11),'OG3'!$A$6:$M$500,13,FALSE),0)</f>
        <v>0</v>
      </c>
      <c r="AP11" s="56">
        <f>_xlfn.IFNA(VLOOKUP(CONCATENATE($AP$5,$B11,$C11),'OG3'!$A$6:$M$500,13,FALSE),0)</f>
        <v>0</v>
      </c>
      <c r="AQ11" s="56">
        <f>_xlfn.IFNA(VLOOKUP(CONCATENATE($AQ$5,$B11,$C11),WEST!$A$6:$M$500,13,FALSE),0)</f>
        <v>0</v>
      </c>
      <c r="AR11" s="56">
        <f>_xlfn.IFNA(VLOOKUP(CONCATENATE($AR$5,$B11,$C11),WEST!$A$6:$M$500,13,FALSE),0)</f>
        <v>0</v>
      </c>
      <c r="AS11" s="56">
        <f>_xlfn.IFNA(VLOOKUP(CONCATENATE($AS$5,$B11,$C11),'SER3'!$A$6:$M$500,13,FALSE),0)</f>
        <v>0</v>
      </c>
      <c r="AT11" s="56">
        <f>_xlfn.IFNA(VLOOKUP(CONCATENATE($ASS$5,$B11,$C11),'SER3'!$A$6:$M$500,13,FALSE),0)</f>
        <v>0</v>
      </c>
      <c r="AU11" s="56">
        <f>_xlfn.IFNA(VLOOKUP(CONCATENATE($AU$5,$B11,$C11),'DAR2'!$A$6:$M$200,13,FALSE),0)</f>
        <v>0</v>
      </c>
      <c r="AV11" s="56">
        <f>_xlfn.IFNA(VLOOKUP(CONCATENATE($AV$5,$B11,$C11),'DAR2'!$A$6:$M$200,13,FALSE),0)</f>
        <v>0</v>
      </c>
      <c r="AW11" s="56">
        <f>_xlfn.IFNA(VLOOKUP(CONCATENATE($AW$5,$B11,$C11),'MUR2'!$A$6:$M$500,13,FALSE),0)</f>
        <v>0</v>
      </c>
      <c r="AX11" s="56">
        <f>_xlfn.IFNA(VLOOKUP(CONCATENATE($AX$5,$B11,$C11),RAS!$A$7:$M$501,13,FALSE),0)</f>
        <v>0</v>
      </c>
      <c r="AY11" s="56">
        <f>_xlfn.IFNA(VLOOKUP(CONCATENATE($AY$5,$B11,$C11),RAS!$A$7:$M$501,13,FALSE),0)</f>
        <v>0</v>
      </c>
      <c r="AZ11" s="56">
        <f>_xlfn.IFNA(VLOOKUP(CONCATENATE($AZ$5,$B11,$C11),'ESP3'!$A$6:$M$500,13,FALSE),0)</f>
        <v>0</v>
      </c>
      <c r="BA11" s="56">
        <f>_xlfn.IFNA(VLOOKUP(CONCATENATE($BA$5,$B11,$C11),FEST!$A$6:$M$500,13,FALSE),0)</f>
        <v>0</v>
      </c>
      <c r="BB11" s="56">
        <f>_xlfn.IFNA(VLOOKUP(CONCATENATE($BB$5,$B11,$C11),FEST!$A$6:$M$500,13,FALSE),0)</f>
        <v>0</v>
      </c>
      <c r="BC11" s="550">
        <f>_xlfn.IFNA(VLOOKUP(CONCATENATE($BC$5,$B11,$C11),[5]HOR2!$A$6:$M$500,13,FALSE),0)</f>
        <v>0</v>
      </c>
      <c r="BD11" s="550">
        <f>_xlfn.IFNA(VLOOKUP(CONCATENATE($BD$5,$B11,$C11),[6]GIDG!$A$6:$M$500,13,FALSE),0)</f>
        <v>0</v>
      </c>
      <c r="BE11" s="550">
        <f>_xlfn.IFNA(VLOOKUP(CONCATENATE($BE$5,$B11,$C11),[6]GIDG!$A$6:$M$500,13,FALSE),0)</f>
        <v>0</v>
      </c>
      <c r="BF11" s="550">
        <f>_xlfn.IFNA(VLOOKUP(CONCATENATE($BF$5,$B11,$C11),[7]cap3!$A$6:$M$500,13,FALSE),0)</f>
        <v>0</v>
      </c>
      <c r="BG11" s="548">
        <f>_xlfn.IFNA(VLOOKUP(CONCATENATE($BG$5,$B11,$C11),SC!$A$6:$M$500,13,FALSE),0)</f>
        <v>0</v>
      </c>
      <c r="BH11" s="548">
        <f>_xlfn.IFNA(VLOOKUP(CONCATENATE($BH$5,$B11,$C11),SC!$A$6:$M$500,13,FALSE),0)</f>
        <v>0</v>
      </c>
      <c r="BI11" s="548">
        <f>_xlfn.IFNA(VLOOKUP(CONCATENATE($BI$5,$B11,$C11),SCSAT!$A$6:$M$528,13,FALSE),0)</f>
        <v>0</v>
      </c>
      <c r="BJ11" s="548">
        <f>_xlfn.IFNA(VLOOKUP(CONCATENATE($BJ$5,$B11,$C11),SCSAT!$A$6:$M$528,13,FALSE),0)</f>
        <v>0</v>
      </c>
      <c r="BK11" s="548">
        <f>_xlfn.IFNA(VLOOKUP(CONCATENATE($BK$5,$B11,$C11),SCSUN!$A$6:$M$500,13,FALSE),0)</f>
        <v>0</v>
      </c>
      <c r="BL11" s="341">
        <f>_xlfn.IFNA(VLOOKUP(CONCATENATE($BL$5,$B11,$C11),SCSUN!$A$6:$M$500,13,FALSE),0)</f>
        <v>0</v>
      </c>
    </row>
    <row r="12" spans="1:64" x14ac:dyDescent="0.25">
      <c r="A12" s="835"/>
      <c r="B12" s="51" t="s">
        <v>253</v>
      </c>
      <c r="C12" s="57" t="s">
        <v>254</v>
      </c>
      <c r="D12" s="57"/>
      <c r="E12" s="57" t="s">
        <v>196</v>
      </c>
      <c r="F12" s="58">
        <v>45487</v>
      </c>
      <c r="G12" s="64">
        <v>15</v>
      </c>
      <c r="H12" s="54">
        <f t="shared" si="0"/>
        <v>2</v>
      </c>
      <c r="I12" s="55">
        <f>SUM(K12:BL12)</f>
        <v>12</v>
      </c>
      <c r="J12" s="668">
        <f t="shared" si="1"/>
        <v>7</v>
      </c>
      <c r="K12" s="56">
        <f>_xlfn.IFNA(VLOOKUP(CONCATENATE($K$5,$B12,$C12),'ESP1'!$A$6:$M$500,13,FALSE),0)</f>
        <v>0</v>
      </c>
      <c r="L12" s="56">
        <f>_xlfn.IFNA(VLOOKUP(CONCATENATE($L$5,$B12,$C12),'ESP1'!$A$6:$M$500,13,FALSE),0)</f>
        <v>0</v>
      </c>
      <c r="M12" s="56">
        <f>_xlfn.IFNA(VLOOKUP(CONCATENATE($M$5,$B12,$C12),[1]CAPE!$A$6:$M$500,13,FALSE),0)</f>
        <v>0</v>
      </c>
      <c r="N12" s="56"/>
      <c r="O12" s="56">
        <f>_xlfn.IFNA(VLOOKUP(CONCATENATE($O$5,$B12,$C12),'SER1'!$A$6:$M$500,13,FALSE),0)</f>
        <v>0</v>
      </c>
      <c r="P12" s="56">
        <f>_xlfn.IFNA(VLOOKUP(CONCATENATE($P$5,$B12,$C12),'SER1'!$A$6:$M$500,13,FALSE),0)</f>
        <v>0</v>
      </c>
      <c r="Q12" s="56">
        <f>_xlfn.IFNA(VLOOKUP(CONCATENATE($Q$5,$B12,$C12),'MUR1'!$A$6:$M$500,13,FALSE),0)</f>
        <v>0</v>
      </c>
      <c r="R12" s="56">
        <f>_xlfn.IFNA(VLOOKUP(CONCATENATE($R$5,$B12,$C12),'MUR1'!$A$6:$M$500,13,FALSE),0)</f>
        <v>0</v>
      </c>
      <c r="S12" s="56">
        <f>_xlfn.IFNA(VLOOKUP(CONCATENATE($S$5,$B12,$C12),BAL!$A$6:$M$500,13,FALSE),0)</f>
        <v>0</v>
      </c>
      <c r="T12" s="56">
        <f>_xlfn.IFNA(VLOOKUP(CONCATENATE($T$5,$B12,$C12),BAL!$A$6:$M$500,13,FALSE),0)</f>
        <v>0</v>
      </c>
      <c r="U12" s="56">
        <f>_xlfn.IFNA(VLOOKUP(CONCATENATE($U$5,$B12,$C12),'OG1'!$A$6:$M$500,13,FALSE),0)</f>
        <v>0</v>
      </c>
      <c r="V12" s="56">
        <f>_xlfn.IFNA(VLOOKUP(CONCATENATE($V$5,$B12,$C12),'OG1'!$A$6:$M$500,13,FALSE),0)</f>
        <v>0</v>
      </c>
      <c r="W12" s="56">
        <f>_xlfn.IFNA(VLOOKUP(CONCATENATE($W$5,$B12,$C12),'DRY1'!$A$6:$M$500,13,FALSE),0)</f>
        <v>7</v>
      </c>
      <c r="X12" s="56">
        <f>_xlfn.IFNA(VLOOKUP(CONCATENATE($X$5,$B12,$C12),'HOR1'!$A$6:$M$100,13,FALSE),0)</f>
        <v>0</v>
      </c>
      <c r="Y12" s="56">
        <f>_xlfn.IFNA(VLOOKUP(CONCATENATE($Y$5,$B12,$C12),'HOR1'!$A$6:$M$100,13,FALSE),0)</f>
        <v>0</v>
      </c>
      <c r="Z12" s="56">
        <f>_xlfn.IFNA(VLOOKUP(CONCATENATE($Z$5,$B12,$C12),'SER2'!$A$6:$M$534,13,FALSE),0)</f>
        <v>0</v>
      </c>
      <c r="AA12" s="56">
        <f>_xlfn.IFNA(VLOOKUP(CONCATENATE($AA$5,$B12,$C12),'SER2'!$A$6:$M$534,13,FALSE),0)</f>
        <v>0</v>
      </c>
      <c r="AB12" s="56">
        <f>_xlfn.IFNA(VLOOKUP(CONCATENATE($AB$5,$B12,$C12),[3]DAR1!$A$6:$M$500,13,FALSE),0)</f>
        <v>0</v>
      </c>
      <c r="AC12" s="56">
        <f>_xlfn.IFNA(VLOOKUP(CONCATENATE($AC$5,$B12,$C12),'DAR1'!$A$6:$M$500,13,FALSE),0)</f>
        <v>0</v>
      </c>
      <c r="AD12" s="56">
        <f>_xlfn.IFNA(VLOOKUP(CONCATENATE($AD$5,$B12,$C12),BEV!$A$6:$M$500,13,FALSE),0)</f>
        <v>0</v>
      </c>
      <c r="AE12" s="56">
        <f>_xlfn.IFNA(VLOOKUP(CONCATENATE($AE$5,$B12,$C12),'OG2'!$A$6:$M$500,13,FALSE),0)</f>
        <v>0</v>
      </c>
      <c r="AF12" s="56">
        <f>_xlfn.IFNA(VLOOKUP(CONCATENATE($AF$5,$B12,$C12),'OG2'!$A$6:$M$500,13,FALSE),0)</f>
        <v>0</v>
      </c>
      <c r="AG12" s="56">
        <f>_xlfn.IFNA(VLOOKUP(CONCATENATE($AG$5,$B12,$C12),'LOG1'!$A$6:$M$500,13,FALSE),0)</f>
        <v>0</v>
      </c>
      <c r="AH12" s="56">
        <f>_xlfn.IFNA(VLOOKUP(CONCATENATE($AH$5,$B12,$C12),'DRY2'!$A$6:$M$500,13,FALSE),0)</f>
        <v>5</v>
      </c>
      <c r="AI12" s="56">
        <f>_xlfn.IFNA(VLOOKUP(CONCATENATE($AI$5,$B12,$C12),'CAP2'!$A$6:$M$500,13,FALSE),0)</f>
        <v>0</v>
      </c>
      <c r="AJ12" s="56">
        <f>_xlfn.IFNA(VLOOKUP(CONCATENATE($AJ$5,$B12,$C12),'ESP2'!$A$6:$M$500,13,FALSE),0)</f>
        <v>0</v>
      </c>
      <c r="AK12" s="56">
        <f>_xlfn.IFNA(VLOOKUP(CONCATENATE($AK$5,$B12,$C12),'ESP2'!$A$6:$M$500,13,FALSE),0)</f>
        <v>0</v>
      </c>
      <c r="AL12" s="56">
        <f>_xlfn.IFNA(VLOOKUP(CONCATENATE($AL$5,$B12,$C12),MR!$A$6:$M$468,13,FALSE),0)</f>
        <v>0</v>
      </c>
      <c r="AM12" s="56">
        <f>_xlfn.IFNA(VLOOKUP(CONCATENATE($AM$5,$B12,$C12),MR!$A$6:$M$468,13,FALSE),0)</f>
        <v>0</v>
      </c>
      <c r="AN12" s="56">
        <f>_xlfn.IFNA(VLOOKUP(CONCATENATE($AN$5,$B12,$C12),MR!$A$6:$M$468,13,FALSE),0)</f>
        <v>0</v>
      </c>
      <c r="AO12" s="56">
        <f>_xlfn.IFNA(VLOOKUP(CONCATENATE($AO$5,$B12,$C12),'OG3'!$A$6:$M$500,13,FALSE),0)</f>
        <v>0</v>
      </c>
      <c r="AP12" s="56">
        <f>_xlfn.IFNA(VLOOKUP(CONCATENATE($AP$5,$B12,$C12),'OG3'!$A$6:$M$500,13,FALSE),0)</f>
        <v>0</v>
      </c>
      <c r="AQ12" s="56">
        <f>_xlfn.IFNA(VLOOKUP(CONCATENATE($AQ$5,$B12,$C12),WEST!$A$6:$M$500,13,FALSE),0)</f>
        <v>0</v>
      </c>
      <c r="AR12" s="56">
        <f>_xlfn.IFNA(VLOOKUP(CONCATENATE($AR$5,$B12,$C12),WEST!$A$6:$M$500,13,FALSE),0)</f>
        <v>0</v>
      </c>
      <c r="AS12" s="56">
        <f>_xlfn.IFNA(VLOOKUP(CONCATENATE($AS$5,$B12,$C12),'SER3'!$A$6:$M$500,13,FALSE),0)</f>
        <v>0</v>
      </c>
      <c r="AT12" s="56">
        <f>_xlfn.IFNA(VLOOKUP(CONCATENATE($ASS$5,$B12,$C12),'SER3'!$A$6:$M$500,13,FALSE),0)</f>
        <v>0</v>
      </c>
      <c r="AU12" s="56">
        <f>_xlfn.IFNA(VLOOKUP(CONCATENATE($AU$5,$B12,$C12),'DAR2'!$A$6:$M$200,13,FALSE),0)</f>
        <v>0</v>
      </c>
      <c r="AV12" s="56">
        <f>_xlfn.IFNA(VLOOKUP(CONCATENATE($AV$5,$B12,$C12),'DAR2'!$A$6:$M$200,13,FALSE),0)</f>
        <v>0</v>
      </c>
      <c r="AW12" s="56">
        <f>_xlfn.IFNA(VLOOKUP(CONCATENATE($AW$5,$B12,$C12),'MUR2'!$A$6:$M$500,13,FALSE),0)</f>
        <v>0</v>
      </c>
      <c r="AX12" s="56">
        <f>_xlfn.IFNA(VLOOKUP(CONCATENATE($AX$5,$B12,$C12),RAS!$A$7:$M$501,13,FALSE),0)</f>
        <v>0</v>
      </c>
      <c r="AY12" s="56">
        <f>_xlfn.IFNA(VLOOKUP(CONCATENATE($AY$5,$B12,$C12),RAS!$A$7:$M$501,13,FALSE),0)</f>
        <v>0</v>
      </c>
      <c r="AZ12" s="56">
        <f>_xlfn.IFNA(VLOOKUP(CONCATENATE($AZ$5,$B12,$C12),'ESP3'!$A$6:$M$500,13,FALSE),0)</f>
        <v>0</v>
      </c>
      <c r="BA12" s="56">
        <f>_xlfn.IFNA(VLOOKUP(CONCATENATE($BA$5,$B12,$C12),FEST!$A$6:$M$500,13,FALSE),0)</f>
        <v>0</v>
      </c>
      <c r="BB12" s="56">
        <f>_xlfn.IFNA(VLOOKUP(CONCATENATE($BB$5,$B12,$C12),FEST!$A$6:$M$500,13,FALSE),0)</f>
        <v>0</v>
      </c>
      <c r="BC12" s="550">
        <f>_xlfn.IFNA(VLOOKUP(CONCATENATE($BC$5,$B12,$C12),[5]HOR2!$A$6:$M$500,13,FALSE),0)</f>
        <v>0</v>
      </c>
      <c r="BD12" s="550">
        <f>_xlfn.IFNA(VLOOKUP(CONCATENATE($BD$5,$B12,$C12),[6]GIDG!$A$6:$M$500,13,FALSE),0)</f>
        <v>0</v>
      </c>
      <c r="BE12" s="550">
        <f>_xlfn.IFNA(VLOOKUP(CONCATENATE($BE$5,$B12,$C12),[6]GIDG!$A$6:$M$500,13,FALSE),0)</f>
        <v>0</v>
      </c>
      <c r="BF12" s="550">
        <f>_xlfn.IFNA(VLOOKUP(CONCATENATE($BF$5,$B12,$C12),[7]cap3!$A$6:$M$500,13,FALSE),0)</f>
        <v>0</v>
      </c>
      <c r="BG12" s="548">
        <f>_xlfn.IFNA(VLOOKUP(CONCATENATE($BG$5,$B12,$C12),SC!$A$6:$M$500,13,FALSE),0)</f>
        <v>0</v>
      </c>
      <c r="BH12" s="548">
        <f>_xlfn.IFNA(VLOOKUP(CONCATENATE($BH$5,$B12,$C12),SC!$A$6:$M$500,13,FALSE),0)</f>
        <v>0</v>
      </c>
      <c r="BI12" s="548">
        <f>_xlfn.IFNA(VLOOKUP(CONCATENATE($BI$5,$B12,$C12),SCSAT!$A$6:$M$528,13,FALSE),0)</f>
        <v>0</v>
      </c>
      <c r="BJ12" s="548">
        <f>_xlfn.IFNA(VLOOKUP(CONCATENATE($BJ$5,$B12,$C12),SCSAT!$A$6:$M$528,13,FALSE),0)</f>
        <v>0</v>
      </c>
      <c r="BK12" s="548">
        <f>_xlfn.IFNA(VLOOKUP(CONCATENATE($BK$5,$B12,$C12),SCSUN!$A$6:$M$500,13,FALSE),0)</f>
        <v>0</v>
      </c>
      <c r="BL12" s="341">
        <f>_xlfn.IFNA(VLOOKUP(CONCATENATE($BL$5,$B12,$C12),SCSUN!$A$6:$M$500,13,FALSE),0)</f>
        <v>0</v>
      </c>
    </row>
    <row r="13" spans="1:64" ht="14.4" customHeight="1" x14ac:dyDescent="0.25">
      <c r="A13" s="835"/>
      <c r="B13" s="51" t="s">
        <v>253</v>
      </c>
      <c r="C13" s="57" t="s">
        <v>256</v>
      </c>
      <c r="D13" s="57" t="s">
        <v>256</v>
      </c>
      <c r="E13" s="57" t="s">
        <v>196</v>
      </c>
      <c r="F13" s="58">
        <v>45487</v>
      </c>
      <c r="G13" s="64">
        <v>15</v>
      </c>
      <c r="H13" s="54">
        <f t="shared" si="0"/>
        <v>2</v>
      </c>
      <c r="I13" s="55">
        <f>SUM(K13:BL13)</f>
        <v>12</v>
      </c>
      <c r="J13" s="668">
        <f t="shared" si="1"/>
        <v>7</v>
      </c>
      <c r="K13" s="56">
        <f>_xlfn.IFNA(VLOOKUP(CONCATENATE($K$5,$B13,$C13),'ESP1'!$A$6:$M$500,13,FALSE),0)</f>
        <v>0</v>
      </c>
      <c r="L13" s="56">
        <f>_xlfn.IFNA(VLOOKUP(CONCATENATE($L$5,$B13,$C13),'ESP1'!$A$6:$M$500,13,FALSE),0)</f>
        <v>0</v>
      </c>
      <c r="M13" s="56">
        <f>_xlfn.IFNA(VLOOKUP(CONCATENATE($M$5,$B13,$C13),[1]CAPE!$A$6:$M$500,13,FALSE),0)</f>
        <v>0</v>
      </c>
      <c r="N13" s="56"/>
      <c r="O13" s="56">
        <f>_xlfn.IFNA(VLOOKUP(CONCATENATE($O$5,$B13,$C13),'SER1'!$A$6:$M$500,13,FALSE),0)</f>
        <v>0</v>
      </c>
      <c r="P13" s="56">
        <f>_xlfn.IFNA(VLOOKUP(CONCATENATE($P$5,$B13,$C13),'SER1'!$A$6:$M$500,13,FALSE),0)</f>
        <v>0</v>
      </c>
      <c r="Q13" s="56">
        <f>_xlfn.IFNA(VLOOKUP(CONCATENATE($Q$5,$B13,$C13),'MUR1'!$A$6:$M$500,13,FALSE),0)</f>
        <v>0</v>
      </c>
      <c r="R13" s="56">
        <f>_xlfn.IFNA(VLOOKUP(CONCATENATE($R$5,$B13,$C13),'MUR1'!$A$6:$M$500,13,FALSE),0)</f>
        <v>0</v>
      </c>
      <c r="S13" s="56">
        <f>_xlfn.IFNA(VLOOKUP(CONCATENATE($S$5,$B13,$C13),BAL!$A$6:$M$500,13,FALSE),0)</f>
        <v>0</v>
      </c>
      <c r="T13" s="56">
        <f>_xlfn.IFNA(VLOOKUP(CONCATENATE($T$5,$B13,$C13),BAL!$A$6:$M$500,13,FALSE),0)</f>
        <v>0</v>
      </c>
      <c r="U13" s="56">
        <f>_xlfn.IFNA(VLOOKUP(CONCATENATE($U$5,$B13,$C13),'OG1'!$A$6:$M$500,13,FALSE),0)</f>
        <v>0</v>
      </c>
      <c r="V13" s="56">
        <f>_xlfn.IFNA(VLOOKUP(CONCATENATE($V$5,$B13,$C13),'OG1'!$A$6:$M$500,13,FALSE),0)</f>
        <v>0</v>
      </c>
      <c r="W13" s="56">
        <f>_xlfn.IFNA(VLOOKUP(CONCATENATE($W$5,$B13,$C13),'DRY1'!$A$6:$M$500,13,FALSE),0)</f>
        <v>5</v>
      </c>
      <c r="X13" s="56">
        <f>_xlfn.IFNA(VLOOKUP(CONCATENATE($X$5,$B13,$C13),'HOR1'!$A$6:$M$100,13,FALSE),0)</f>
        <v>0</v>
      </c>
      <c r="Y13" s="56">
        <f>_xlfn.IFNA(VLOOKUP(CONCATENATE($Y$5,$B13,$C13),'HOR1'!$A$6:$M$100,13,FALSE),0)</f>
        <v>0</v>
      </c>
      <c r="Z13" s="56">
        <f>_xlfn.IFNA(VLOOKUP(CONCATENATE($Z$5,$B13,$C13),'SER2'!$A$6:$M$534,13,FALSE),0)</f>
        <v>0</v>
      </c>
      <c r="AA13" s="56">
        <f>_xlfn.IFNA(VLOOKUP(CONCATENATE($AA$5,$B13,$C13),'SER2'!$A$6:$M$534,13,FALSE),0)</f>
        <v>0</v>
      </c>
      <c r="AB13" s="56">
        <f>_xlfn.IFNA(VLOOKUP(CONCATENATE($AB$5,$B13,$C13),[3]DAR1!$A$6:$M$500,13,FALSE),0)</f>
        <v>0</v>
      </c>
      <c r="AC13" s="56">
        <f>_xlfn.IFNA(VLOOKUP(CONCATENATE($AC$5,$B13,$C13),'DAR1'!$A$6:$M$500,13,FALSE),0)</f>
        <v>0</v>
      </c>
      <c r="AD13" s="56">
        <f>_xlfn.IFNA(VLOOKUP(CONCATENATE($AD$5,$B13,$C13),BEV!$A$6:$M$500,13,FALSE),0)</f>
        <v>0</v>
      </c>
      <c r="AE13" s="56">
        <f>_xlfn.IFNA(VLOOKUP(CONCATENATE($AE$5,$B13,$C13),'OG2'!$A$6:$M$500,13,FALSE),0)</f>
        <v>0</v>
      </c>
      <c r="AF13" s="56">
        <f>_xlfn.IFNA(VLOOKUP(CONCATENATE($AF$5,$B13,$C13),'OG2'!$A$6:$M$500,13,FALSE),0)</f>
        <v>0</v>
      </c>
      <c r="AG13" s="56">
        <f>_xlfn.IFNA(VLOOKUP(CONCATENATE($AG$5,$B13,$C13),'LOG1'!$A$6:$M$500,13,FALSE),0)</f>
        <v>0</v>
      </c>
      <c r="AH13" s="56">
        <f>_xlfn.IFNA(VLOOKUP(CONCATENATE($AH$5,$B13,$C13),'DRY2'!$A$6:$M$500,13,FALSE),0)</f>
        <v>7</v>
      </c>
      <c r="AI13" s="56">
        <f>_xlfn.IFNA(VLOOKUP(CONCATENATE($AI$5,$B13,$C13),'CAP2'!$A$6:$M$500,13,FALSE),0)</f>
        <v>0</v>
      </c>
      <c r="AJ13" s="56">
        <f>_xlfn.IFNA(VLOOKUP(CONCATENATE($AJ$5,$B13,$C13),'ESP2'!$A$6:$M$500,13,FALSE),0)</f>
        <v>0</v>
      </c>
      <c r="AK13" s="56">
        <f>_xlfn.IFNA(VLOOKUP(CONCATENATE($AK$5,$B13,$C13),'ESP2'!$A$6:$M$500,13,FALSE),0)</f>
        <v>0</v>
      </c>
      <c r="AL13" s="56">
        <f>_xlfn.IFNA(VLOOKUP(CONCATENATE($AL$5,$B13,$C13),MR!$A$6:$M$468,13,FALSE),0)</f>
        <v>0</v>
      </c>
      <c r="AM13" s="56">
        <f>_xlfn.IFNA(VLOOKUP(CONCATENATE($AM$5,$B13,$C13),MR!$A$6:$M$468,13,FALSE),0)</f>
        <v>0</v>
      </c>
      <c r="AN13" s="56">
        <f>_xlfn.IFNA(VLOOKUP(CONCATENATE($AN$5,$B13,$C13),MR!$A$6:$M$468,13,FALSE),0)</f>
        <v>0</v>
      </c>
      <c r="AO13" s="56">
        <f>_xlfn.IFNA(VLOOKUP(CONCATENATE($AO$5,$B13,$C13),'OG3'!$A$6:$M$500,13,FALSE),0)</f>
        <v>0</v>
      </c>
      <c r="AP13" s="56">
        <f>_xlfn.IFNA(VLOOKUP(CONCATENATE($AP$5,$B13,$C13),'OG3'!$A$6:$M$500,13,FALSE),0)</f>
        <v>0</v>
      </c>
      <c r="AQ13" s="56">
        <f>_xlfn.IFNA(VLOOKUP(CONCATENATE($AQ$5,$B13,$C13),WEST!$A$6:$M$500,13,FALSE),0)</f>
        <v>0</v>
      </c>
      <c r="AR13" s="56">
        <f>_xlfn.IFNA(VLOOKUP(CONCATENATE($AR$5,$B13,$C13),WEST!$A$6:$M$500,13,FALSE),0)</f>
        <v>0</v>
      </c>
      <c r="AS13" s="56">
        <f>_xlfn.IFNA(VLOOKUP(CONCATENATE($AS$5,$B13,$C13),'SER3'!$A$6:$M$500,13,FALSE),0)</f>
        <v>0</v>
      </c>
      <c r="AT13" s="56">
        <f>_xlfn.IFNA(VLOOKUP(CONCATENATE($ASS$5,$B13,$C13),'SER3'!$A$6:$M$500,13,FALSE),0)</f>
        <v>0</v>
      </c>
      <c r="AU13" s="56">
        <f>_xlfn.IFNA(VLOOKUP(CONCATENATE($AU$5,$B13,$C13),'DAR2'!$A$6:$M$200,13,FALSE),0)</f>
        <v>0</v>
      </c>
      <c r="AV13" s="56">
        <f>_xlfn.IFNA(VLOOKUP(CONCATENATE($AV$5,$B13,$C13),'DAR2'!$A$6:$M$200,13,FALSE),0)</f>
        <v>0</v>
      </c>
      <c r="AW13" s="56">
        <f>_xlfn.IFNA(VLOOKUP(CONCATENATE($AW$5,$B13,$C13),'MUR2'!$A$6:$M$500,13,FALSE),0)</f>
        <v>0</v>
      </c>
      <c r="AX13" s="56">
        <f>_xlfn.IFNA(VLOOKUP(CONCATENATE($AX$5,$B13,$C13),RAS!$A$7:$M$501,13,FALSE),0)</f>
        <v>0</v>
      </c>
      <c r="AY13" s="56">
        <f>_xlfn.IFNA(VLOOKUP(CONCATENATE($AY$5,$B13,$C13),RAS!$A$7:$M$501,13,FALSE),0)</f>
        <v>0</v>
      </c>
      <c r="AZ13" s="56">
        <f>_xlfn.IFNA(VLOOKUP(CONCATENATE($AZ$5,$B13,$C13),'ESP3'!$A$6:$M$500,13,FALSE),0)</f>
        <v>0</v>
      </c>
      <c r="BA13" s="56">
        <f>_xlfn.IFNA(VLOOKUP(CONCATENATE($BA$5,$B13,$C13),FEST!$A$6:$M$500,13,FALSE),0)</f>
        <v>0</v>
      </c>
      <c r="BB13" s="56">
        <f>_xlfn.IFNA(VLOOKUP(CONCATENATE($BB$5,$B13,$C13),FEST!$A$6:$M$500,13,FALSE),0)</f>
        <v>0</v>
      </c>
      <c r="BC13" s="550">
        <f>_xlfn.IFNA(VLOOKUP(CONCATENATE($BC$5,$B13,$C13),[5]HOR2!$A$6:$M$500,13,FALSE),0)</f>
        <v>0</v>
      </c>
      <c r="BD13" s="550">
        <f>_xlfn.IFNA(VLOOKUP(CONCATENATE($BD$5,$B13,$C13),[6]GIDG!$A$6:$M$500,13,FALSE),0)</f>
        <v>0</v>
      </c>
      <c r="BE13" s="550">
        <f>_xlfn.IFNA(VLOOKUP(CONCATENATE($BE$5,$B13,$C13),[6]GIDG!$A$6:$M$500,13,FALSE),0)</f>
        <v>0</v>
      </c>
      <c r="BF13" s="550">
        <f>_xlfn.IFNA(VLOOKUP(CONCATENATE($BF$5,$B13,$C13),[7]cap3!$A$6:$M$500,13,FALSE),0)</f>
        <v>0</v>
      </c>
      <c r="BG13" s="548">
        <f>_xlfn.IFNA(VLOOKUP(CONCATENATE($BG$5,$B13,$C13),SC!$A$6:$M$500,13,FALSE),0)</f>
        <v>0</v>
      </c>
      <c r="BH13" s="548">
        <f>_xlfn.IFNA(VLOOKUP(CONCATENATE($BH$5,$B13,$C13),SC!$A$6:$M$500,13,FALSE),0)</f>
        <v>0</v>
      </c>
      <c r="BI13" s="548">
        <f>_xlfn.IFNA(VLOOKUP(CONCATENATE($BI$5,$B13,$C13),SCSAT!$A$6:$M$528,13,FALSE),0)</f>
        <v>0</v>
      </c>
      <c r="BJ13" s="548">
        <f>_xlfn.IFNA(VLOOKUP(CONCATENATE($BJ$5,$B13,$C13),SCSAT!$A$6:$M$528,13,FALSE),0)</f>
        <v>0</v>
      </c>
      <c r="BK13" s="548">
        <f>_xlfn.IFNA(VLOOKUP(CONCATENATE($BK$5,$B13,$C13),SCSUN!$A$6:$M$500,13,FALSE),0)</f>
        <v>0</v>
      </c>
      <c r="BL13" s="341">
        <f>_xlfn.IFNA(VLOOKUP(CONCATENATE($BL$5,$B13,$C13),SCSUN!$A$6:$M$500,13,FALSE),0)</f>
        <v>0</v>
      </c>
    </row>
    <row r="14" spans="1:64" x14ac:dyDescent="0.25">
      <c r="A14" s="835"/>
      <c r="B14" s="51" t="s">
        <v>192</v>
      </c>
      <c r="C14" s="57" t="s">
        <v>193</v>
      </c>
      <c r="D14" s="57"/>
      <c r="E14" s="57" t="s">
        <v>115</v>
      </c>
      <c r="F14" s="58">
        <v>45374</v>
      </c>
      <c r="G14" s="64">
        <v>14</v>
      </c>
      <c r="H14" s="54">
        <f t="shared" si="0"/>
        <v>1</v>
      </c>
      <c r="I14" s="55">
        <f>SUM(K14:BL14)</f>
        <v>7</v>
      </c>
      <c r="J14" s="668">
        <f t="shared" si="1"/>
        <v>9</v>
      </c>
      <c r="K14" s="56">
        <f>_xlfn.IFNA(VLOOKUP(CONCATENATE($K$5,$B14,$C14),'ESP1'!$A$6:$M$500,13,FALSE),0)</f>
        <v>0</v>
      </c>
      <c r="L14" s="56">
        <f>_xlfn.IFNA(VLOOKUP(CONCATENATE($L$5,$B14,$C14),'ESP1'!$A$6:$M$500,13,FALSE),0)</f>
        <v>0</v>
      </c>
      <c r="M14" s="56">
        <f>_xlfn.IFNA(VLOOKUP(CONCATENATE($M$5,$B14,$C14),[1]CAPE!$A$6:$M$500,13,FALSE),0)</f>
        <v>0</v>
      </c>
      <c r="N14" s="56"/>
      <c r="O14" s="56">
        <f>_xlfn.IFNA(VLOOKUP(CONCATENATE($O$5,$B14,$C14),'SER1'!$A$6:$M$500,13,FALSE),0)</f>
        <v>0</v>
      </c>
      <c r="P14" s="56">
        <f>_xlfn.IFNA(VLOOKUP(CONCATENATE($P$5,$B14,$C14),'SER1'!$A$6:$M$500,13,FALSE),0)</f>
        <v>0</v>
      </c>
      <c r="Q14" s="56">
        <f>_xlfn.IFNA(VLOOKUP(CONCATENATE($Q$5,$B14,$C14),'MUR1'!$A$6:$M$500,13,FALSE),0)</f>
        <v>0</v>
      </c>
      <c r="R14" s="56">
        <f>_xlfn.IFNA(VLOOKUP(CONCATENATE($R$5,$B14,$C14),'MUR1'!$A$6:$M$500,13,FALSE),0)</f>
        <v>0</v>
      </c>
      <c r="S14" s="56">
        <f>_xlfn.IFNA(VLOOKUP(CONCATENATE($S$5,$B14,$C14),BAL!$A$6:$M$500,13,FALSE),0)</f>
        <v>0</v>
      </c>
      <c r="T14" s="56">
        <f>_xlfn.IFNA(VLOOKUP(CONCATENATE($T$5,$B14,$C14),BAL!$A$6:$M$500,13,FALSE),0)</f>
        <v>0</v>
      </c>
      <c r="U14" s="56">
        <f>_xlfn.IFNA(VLOOKUP(CONCATENATE($U$5,$B14,$C14),'OG1'!$A$6:$M$500,13,FALSE),0)</f>
        <v>0</v>
      </c>
      <c r="V14" s="56">
        <f>_xlfn.IFNA(VLOOKUP(CONCATENATE($V$5,$B14,$C14),'OG1'!$A$6:$M$500,13,FALSE),0)</f>
        <v>0</v>
      </c>
      <c r="W14" s="56">
        <f>_xlfn.IFNA(VLOOKUP(CONCATENATE($W$5,$B14,$C14),'DRY1'!$A$6:$M$500,13,FALSE),0)</f>
        <v>0</v>
      </c>
      <c r="X14" s="56">
        <f>_xlfn.IFNA(VLOOKUP(CONCATENATE($X$5,$B14,$C14),'HOR1'!$A$6:$M$100,13,FALSE),0)</f>
        <v>0</v>
      </c>
      <c r="Y14" s="56">
        <f>_xlfn.IFNA(VLOOKUP(CONCATENATE($Y$5,$B14,$C14),'HOR1'!$A$6:$M$100,13,FALSE),0)</f>
        <v>0</v>
      </c>
      <c r="Z14" s="56">
        <f>_xlfn.IFNA(VLOOKUP(CONCATENATE($Z$5,$B14,$C14),'SER2'!$A$6:$M$534,13,FALSE),0)</f>
        <v>0</v>
      </c>
      <c r="AA14" s="56">
        <f>_xlfn.IFNA(VLOOKUP(CONCATENATE($AA$5,$B14,$C14),'SER2'!$A$6:$M$534,13,FALSE),0)</f>
        <v>0</v>
      </c>
      <c r="AB14" s="56">
        <f>_xlfn.IFNA(VLOOKUP(CONCATENATE($AB$5,$B14,$C14),[3]DAR1!$A$6:$M$500,13,FALSE),0)</f>
        <v>0</v>
      </c>
      <c r="AC14" s="56">
        <f>_xlfn.IFNA(VLOOKUP(CONCATENATE($AC$5,$B14,$C14),'DAR1'!$A$6:$M$500,13,FALSE),0)</f>
        <v>7</v>
      </c>
      <c r="AD14" s="56">
        <f>_xlfn.IFNA(VLOOKUP(CONCATENATE($AD$5,$B14,$C14),BEV!$A$6:$M$500,13,FALSE),0)</f>
        <v>0</v>
      </c>
      <c r="AE14" s="56">
        <f>_xlfn.IFNA(VLOOKUP(CONCATENATE($AE$5,$B14,$C14),'OG2'!$A$6:$M$500,13,FALSE),0)</f>
        <v>0</v>
      </c>
      <c r="AF14" s="56">
        <f>_xlfn.IFNA(VLOOKUP(CONCATENATE($AF$5,$B14,$C14),'OG2'!$A$6:$M$500,13,FALSE),0)</f>
        <v>0</v>
      </c>
      <c r="AG14" s="56">
        <f>_xlfn.IFNA(VLOOKUP(CONCATENATE($AG$5,$B14,$C14),'LOG1'!$A$6:$M$500,13,FALSE),0)</f>
        <v>0</v>
      </c>
      <c r="AH14" s="56">
        <f>_xlfn.IFNA(VLOOKUP(CONCATENATE($AH$5,$B14,$C14),'DRY2'!$A$6:$M$500,13,FALSE),0)</f>
        <v>0</v>
      </c>
      <c r="AI14" s="56">
        <f>_xlfn.IFNA(VLOOKUP(CONCATENATE($AI$5,$B14,$C14),'CAP2'!$A$6:$M$500,13,FALSE),0)</f>
        <v>0</v>
      </c>
      <c r="AJ14" s="56">
        <f>_xlfn.IFNA(VLOOKUP(CONCATENATE($AJ$5,$B14,$C14),'ESP2'!$A$6:$M$500,13,FALSE),0)</f>
        <v>0</v>
      </c>
      <c r="AK14" s="56">
        <f>_xlfn.IFNA(VLOOKUP(CONCATENATE($AK$5,$B14,$C14),'ESP2'!$A$6:$M$500,13,FALSE),0)</f>
        <v>0</v>
      </c>
      <c r="AL14" s="56">
        <f>_xlfn.IFNA(VLOOKUP(CONCATENATE($AL$5,$B14,$C14),MR!$A$6:$M$468,13,FALSE),0)</f>
        <v>0</v>
      </c>
      <c r="AM14" s="56">
        <f>_xlfn.IFNA(VLOOKUP(CONCATENATE($AM$5,$B14,$C14),MR!$A$6:$M$468,13,FALSE),0)</f>
        <v>0</v>
      </c>
      <c r="AN14" s="56">
        <f>_xlfn.IFNA(VLOOKUP(CONCATENATE($AN$5,$B14,$C14),MR!$A$6:$M$468,13,FALSE),0)</f>
        <v>0</v>
      </c>
      <c r="AO14" s="56">
        <f>_xlfn.IFNA(VLOOKUP(CONCATENATE($AO$5,$B14,$C14),'OG3'!$A$6:$M$500,13,FALSE),0)</f>
        <v>0</v>
      </c>
      <c r="AP14" s="56">
        <f>_xlfn.IFNA(VLOOKUP(CONCATENATE($AP$5,$B14,$C14),'OG3'!$A$6:$M$500,13,FALSE),0)</f>
        <v>0</v>
      </c>
      <c r="AQ14" s="56">
        <f>_xlfn.IFNA(VLOOKUP(CONCATENATE($AQ$5,$B14,$C14),WEST!$A$6:$M$500,13,FALSE),0)</f>
        <v>0</v>
      </c>
      <c r="AR14" s="56">
        <f>_xlfn.IFNA(VLOOKUP(CONCATENATE($AR$5,$B14,$C14),WEST!$A$6:$M$500,13,FALSE),0)</f>
        <v>0</v>
      </c>
      <c r="AS14" s="56">
        <f>_xlfn.IFNA(VLOOKUP(CONCATENATE($AS$5,$B14,$C14),'SER3'!$A$6:$M$500,13,FALSE),0)</f>
        <v>0</v>
      </c>
      <c r="AT14" s="56">
        <f>_xlfn.IFNA(VLOOKUP(CONCATENATE($ASS$5,$B14,$C14),'SER3'!$A$6:$M$500,13,FALSE),0)</f>
        <v>0</v>
      </c>
      <c r="AU14" s="56">
        <f>_xlfn.IFNA(VLOOKUP(CONCATENATE($AU$5,$B14,$C14),'DAR2'!$A$6:$M$200,13,FALSE),0)</f>
        <v>0</v>
      </c>
      <c r="AV14" s="56">
        <f>_xlfn.IFNA(VLOOKUP(CONCATENATE($AV$5,$B14,$C14),'DAR2'!$A$6:$M$200,13,FALSE),0)</f>
        <v>0</v>
      </c>
      <c r="AW14" s="56">
        <f>_xlfn.IFNA(VLOOKUP(CONCATENATE($AW$5,$B14,$C14),'MUR2'!$A$6:$M$500,13,FALSE),0)</f>
        <v>0</v>
      </c>
      <c r="AX14" s="56">
        <f>_xlfn.IFNA(VLOOKUP(CONCATENATE($AX$5,$B14,$C14),RAS!$A$7:$M$501,13,FALSE),0)</f>
        <v>0</v>
      </c>
      <c r="AY14" s="56">
        <f>_xlfn.IFNA(VLOOKUP(CONCATENATE($AY$5,$B14,$C14),RAS!$A$7:$M$501,13,FALSE),0)</f>
        <v>0</v>
      </c>
      <c r="AZ14" s="56">
        <f>_xlfn.IFNA(VLOOKUP(CONCATENATE($AZ$5,$B14,$C14),'ESP3'!$A$6:$M$500,13,FALSE),0)</f>
        <v>0</v>
      </c>
      <c r="BA14" s="56">
        <f>_xlfn.IFNA(VLOOKUP(CONCATENATE($BA$5,$B14,$C14),FEST!$A$6:$M$500,13,FALSE),0)</f>
        <v>0</v>
      </c>
      <c r="BB14" s="56">
        <f>_xlfn.IFNA(VLOOKUP(CONCATENATE($BB$5,$B14,$C14),FEST!$A$6:$M$500,13,FALSE),0)</f>
        <v>0</v>
      </c>
      <c r="BC14" s="550">
        <f>_xlfn.IFNA(VLOOKUP(CONCATENATE($BC$5,$B14,$C14),[5]HOR2!$A$6:$M$500,13,FALSE),0)</f>
        <v>0</v>
      </c>
      <c r="BD14" s="550">
        <f>_xlfn.IFNA(VLOOKUP(CONCATENATE($BD$5,$B14,$C14),[6]GIDG!$A$6:$M$500,13,FALSE),0)</f>
        <v>0</v>
      </c>
      <c r="BE14" s="550">
        <f>_xlfn.IFNA(VLOOKUP(CONCATENATE($BE$5,$B14,$C14),[6]GIDG!$A$6:$M$500,13,FALSE),0)</f>
        <v>0</v>
      </c>
      <c r="BF14" s="550">
        <f>_xlfn.IFNA(VLOOKUP(CONCATENATE($BF$5,$B14,$C14),[7]cap3!$A$6:$M$500,13,FALSE),0)</f>
        <v>0</v>
      </c>
      <c r="BG14" s="548">
        <f>_xlfn.IFNA(VLOOKUP(CONCATENATE($BG$5,$B14,$C14),SC!$A$6:$M$500,13,FALSE),0)</f>
        <v>0</v>
      </c>
      <c r="BH14" s="548">
        <f>_xlfn.IFNA(VLOOKUP(CONCATENATE($BH$5,$B14,$C14),SC!$A$6:$M$500,13,FALSE),0)</f>
        <v>0</v>
      </c>
      <c r="BI14" s="548">
        <f>_xlfn.IFNA(VLOOKUP(CONCATENATE($BI$5,$B14,$C14),SCSAT!$A$6:$M$528,13,FALSE),0)</f>
        <v>0</v>
      </c>
      <c r="BJ14" s="548">
        <f>_xlfn.IFNA(VLOOKUP(CONCATENATE($BJ$5,$B14,$C14),SCSAT!$A$6:$M$528,13,FALSE),0)</f>
        <v>0</v>
      </c>
      <c r="BK14" s="548">
        <f>_xlfn.IFNA(VLOOKUP(CONCATENATE($BK$5,$B14,$C14),SCSUN!$A$6:$M$500,13,FALSE),0)</f>
        <v>0</v>
      </c>
      <c r="BL14" s="341">
        <f>_xlfn.IFNA(VLOOKUP(CONCATENATE($BL$5,$B14,$C14),SCSUN!$A$6:$M$500,13,FALSE),0)</f>
        <v>0</v>
      </c>
    </row>
    <row r="15" spans="1:64" ht="14.4" customHeight="1" x14ac:dyDescent="0.25">
      <c r="A15" s="835"/>
      <c r="B15" s="51" t="s">
        <v>477</v>
      </c>
      <c r="C15" s="57" t="s">
        <v>478</v>
      </c>
      <c r="D15" s="57"/>
      <c r="E15" s="57" t="s">
        <v>1153</v>
      </c>
      <c r="F15" s="58">
        <v>45532</v>
      </c>
      <c r="G15" s="64">
        <v>15</v>
      </c>
      <c r="H15" s="54">
        <f t="shared" si="0"/>
        <v>1</v>
      </c>
      <c r="I15" s="55">
        <f>SUM(K15:BU15)</f>
        <v>6</v>
      </c>
      <c r="J15" s="668">
        <f t="shared" si="1"/>
        <v>10</v>
      </c>
      <c r="K15" s="56">
        <f>_xlfn.IFNA(VLOOKUP(CONCATENATE($K$5,$B15,$C15),'ESP1'!$A$6:$M$500,13,FALSE),0)</f>
        <v>0</v>
      </c>
      <c r="L15" s="56">
        <f>_xlfn.IFNA(VLOOKUP(CONCATENATE($L$5,$B15,$C15),'ESP1'!$A$6:$M$500,13,FALSE),0)</f>
        <v>0</v>
      </c>
      <c r="M15" s="56">
        <f>_xlfn.IFNA(VLOOKUP(CONCATENATE($M$5,$B15,$C15),[1]CAPE!$A$6:$M$500,13,FALSE),0)</f>
        <v>0</v>
      </c>
      <c r="N15" s="56"/>
      <c r="O15" s="56">
        <f>_xlfn.IFNA(VLOOKUP(CONCATENATE($O$5,$B15,$C15),'SER1'!$A$6:$M$500,13,FALSE),0)</f>
        <v>0</v>
      </c>
      <c r="P15" s="56">
        <f>_xlfn.IFNA(VLOOKUP(CONCATENATE($P$5,$B15,$C15),'SER1'!$A$6:$M$500,13,FALSE),0)</f>
        <v>0</v>
      </c>
      <c r="Q15" s="56">
        <f>_xlfn.IFNA(VLOOKUP(CONCATENATE($Q$5,$B15,$C15),'MUR1'!$A$6:$M$500,13,FALSE),0)</f>
        <v>0</v>
      </c>
      <c r="R15" s="56">
        <f>_xlfn.IFNA(VLOOKUP(CONCATENATE($R$5,$B15,$C15),'MUR1'!$A$6:$M$500,13,FALSE),0)</f>
        <v>0</v>
      </c>
      <c r="S15" s="56">
        <f>_xlfn.IFNA(VLOOKUP(CONCATENATE($S$5,$B15,$C15),BAL!$A$6:$M$500,13,FALSE),0)</f>
        <v>0</v>
      </c>
      <c r="T15" s="56">
        <f>_xlfn.IFNA(VLOOKUP(CONCATENATE($T$5,$B15,$C15),BAL!$A$6:$M$500,13,FALSE),0)</f>
        <v>0</v>
      </c>
      <c r="U15" s="56">
        <f>_xlfn.IFNA(VLOOKUP(CONCATENATE($U$5,$B15,$C15),'OG1'!$A$6:$M$500,13,FALSE),0)</f>
        <v>0</v>
      </c>
      <c r="V15" s="56">
        <f>_xlfn.IFNA(VLOOKUP(CONCATENATE($V$5,$B15,$C15),'OG1'!$A$6:$M$500,13,FALSE),0)</f>
        <v>0</v>
      </c>
      <c r="W15" s="56">
        <f>_xlfn.IFNA(VLOOKUP(CONCATENATE($W$5,$B15,$C15),'DRY1'!$A$6:$M$500,13,FALSE),0)</f>
        <v>0</v>
      </c>
      <c r="X15" s="56">
        <f>_xlfn.IFNA(VLOOKUP(CONCATENATE($X$5,$B15,$C15),'HOR1'!$A$6:$M$100,13,FALSE),0)</f>
        <v>0</v>
      </c>
      <c r="Y15" s="56">
        <f>_xlfn.IFNA(VLOOKUP(CONCATENATE($Y$5,$B15,$C15),'HOR1'!$A$6:$M$100,13,FALSE),0)</f>
        <v>0</v>
      </c>
      <c r="Z15" s="56">
        <f>_xlfn.IFNA(VLOOKUP(CONCATENATE($Z$5,$B15,$C15),'SER2'!$A$6:$M$534,13,FALSE),0)</f>
        <v>0</v>
      </c>
      <c r="AA15" s="56">
        <f>_xlfn.IFNA(VLOOKUP(CONCATENATE($AA$5,$B15,$C15),'SER2'!$A$6:$M$534,13,FALSE),0)</f>
        <v>0</v>
      </c>
      <c r="AB15" s="56">
        <f>_xlfn.IFNA(VLOOKUP(CONCATENATE($AB$5,$B15,$C15),[3]DAR1!$A$6:$M$500,13,FALSE),0)</f>
        <v>0</v>
      </c>
      <c r="AC15" s="56">
        <f>_xlfn.IFNA(VLOOKUP(CONCATENATE($AC$5,$B15,$C15),'DAR1'!$A$6:$M$500,13,FALSE),0)</f>
        <v>0</v>
      </c>
      <c r="AD15" s="56">
        <f>_xlfn.IFNA(VLOOKUP(CONCATENATE($AD$5,$B15,$C15),BEV!$A$6:$M$500,13,FALSE),0)</f>
        <v>0</v>
      </c>
      <c r="AE15" s="56">
        <f>_xlfn.IFNA(VLOOKUP(CONCATENATE($AE$5,$B15,$C15),'OG2'!$A$6:$M$500,13,FALSE),0)</f>
        <v>0</v>
      </c>
      <c r="AF15" s="56">
        <f>_xlfn.IFNA(VLOOKUP(CONCATENATE($AF$5,$B15,$C15),'OG2'!$A$6:$M$500,13,FALSE),0)</f>
        <v>0</v>
      </c>
      <c r="AG15" s="56">
        <f>_xlfn.IFNA(VLOOKUP(CONCATENATE($AG$5,$B15,$C15),'LOG1'!$A$6:$M$500,13,FALSE),0)</f>
        <v>0</v>
      </c>
      <c r="AH15" s="56">
        <f>_xlfn.IFNA(VLOOKUP(CONCATENATE($AH$5,$B15,$C15),'DRY2'!$A$6:$M$500,13,FALSE),0)</f>
        <v>0</v>
      </c>
      <c r="AI15" s="56">
        <f>_xlfn.IFNA(VLOOKUP(CONCATENATE($AI$5,$B15,$C15),'CAP2'!$A$6:$M$500,13,FALSE),0)</f>
        <v>6</v>
      </c>
      <c r="AJ15" s="56">
        <f>_xlfn.IFNA(VLOOKUP(CONCATENATE($AJ$5,$B15,$C15),'ESP2'!$A$6:$M$500,13,FALSE),0)</f>
        <v>0</v>
      </c>
      <c r="AK15" s="56">
        <f>_xlfn.IFNA(VLOOKUP(CONCATENATE($AK$5,$B15,$C15),'ESP2'!$A$6:$M$500,13,FALSE),0)</f>
        <v>0</v>
      </c>
      <c r="AL15" s="56">
        <f>_xlfn.IFNA(VLOOKUP(CONCATENATE($AL$5,$B15,$C15),MR!$A$6:$M$468,13,FALSE),0)</f>
        <v>0</v>
      </c>
      <c r="AM15" s="56">
        <f>_xlfn.IFNA(VLOOKUP(CONCATENATE($AM$5,$B15,$C15),MR!$A$6:$M$468,13,FALSE),0)</f>
        <v>0</v>
      </c>
      <c r="AN15" s="56">
        <f>_xlfn.IFNA(VLOOKUP(CONCATENATE($AN$5,$B15,$C15),MR!$A$6:$M$468,13,FALSE),0)</f>
        <v>0</v>
      </c>
      <c r="AO15" s="56">
        <f>_xlfn.IFNA(VLOOKUP(CONCATENATE($AO$5,$B15,$C15),'OG3'!$A$6:$M$500,13,FALSE),0)</f>
        <v>0</v>
      </c>
      <c r="AP15" s="56">
        <f>_xlfn.IFNA(VLOOKUP(CONCATENATE($AP$5,$B15,$C15),'OG3'!$A$6:$M$500,13,FALSE),0)</f>
        <v>0</v>
      </c>
      <c r="AQ15" s="56">
        <f>_xlfn.IFNA(VLOOKUP(CONCATENATE($AQ$5,$B15,$C15),WEST!$A$6:$M$500,13,FALSE),0)</f>
        <v>0</v>
      </c>
      <c r="AR15" s="56">
        <f>_xlfn.IFNA(VLOOKUP(CONCATENATE($AR$5,$B15,$C15),WEST!$A$6:$M$500,13,FALSE),0)</f>
        <v>0</v>
      </c>
      <c r="AS15" s="56">
        <f>_xlfn.IFNA(VLOOKUP(CONCATENATE($AS$5,$B15,$C15),'SER3'!$A$6:$M$500,13,FALSE),0)</f>
        <v>0</v>
      </c>
      <c r="AT15" s="56">
        <f>_xlfn.IFNA(VLOOKUP(CONCATENATE($ASS$5,$B15,$C15),'SER3'!$A$6:$M$500,13,FALSE),0)</f>
        <v>0</v>
      </c>
      <c r="AU15" s="56">
        <f>_xlfn.IFNA(VLOOKUP(CONCATENATE($AU$5,$B15,$C15),'DAR2'!$A$6:$M$200,13,FALSE),0)</f>
        <v>0</v>
      </c>
      <c r="AV15" s="56">
        <f>_xlfn.IFNA(VLOOKUP(CONCATENATE($AV$5,$B15,$C15),'DAR2'!$A$6:$M$200,13,FALSE),0)</f>
        <v>0</v>
      </c>
      <c r="AW15" s="56">
        <f>_xlfn.IFNA(VLOOKUP(CONCATENATE($AW$5,$B15,$C15),'MUR2'!$A$6:$M$500,13,FALSE),0)</f>
        <v>0</v>
      </c>
      <c r="AX15" s="56">
        <f>_xlfn.IFNA(VLOOKUP(CONCATENATE($AX$5,$B15,$C15),RAS!$A$7:$M$501,13,FALSE),0)</f>
        <v>0</v>
      </c>
      <c r="AY15" s="56">
        <f>_xlfn.IFNA(VLOOKUP(CONCATENATE($AY$5,$B15,$C15),RAS!$A$7:$M$501,13,FALSE),0)</f>
        <v>0</v>
      </c>
      <c r="AZ15" s="56">
        <f>_xlfn.IFNA(VLOOKUP(CONCATENATE($AZ$5,$B15,$C15),'ESP3'!$A$6:$M$500,13,FALSE),0)</f>
        <v>0</v>
      </c>
      <c r="BA15" s="56">
        <f>_xlfn.IFNA(VLOOKUP(CONCATENATE($BA$5,$B15,$C15),FEST!$A$6:$M$500,13,FALSE),0)</f>
        <v>0</v>
      </c>
      <c r="BB15" s="56">
        <f>_xlfn.IFNA(VLOOKUP(CONCATENATE($BB$5,$B15,$C15),FEST!$A$6:$M$500,13,FALSE),0)</f>
        <v>0</v>
      </c>
      <c r="BC15" s="550">
        <f>_xlfn.IFNA(VLOOKUP(CONCATENATE($BC$5,$B15,$C15),[5]HOR2!$A$6:$M$500,13,FALSE),0)</f>
        <v>0</v>
      </c>
      <c r="BD15" s="550">
        <f>_xlfn.IFNA(VLOOKUP(CONCATENATE($BD$5,$B15,$C15),[6]GIDG!$A$6:$M$500,13,FALSE),0)</f>
        <v>0</v>
      </c>
      <c r="BE15" s="550">
        <f>_xlfn.IFNA(VLOOKUP(CONCATENATE($BE$5,$B15,$C15),[6]GIDG!$A$6:$M$500,13,FALSE),0)</f>
        <v>0</v>
      </c>
      <c r="BF15" s="550">
        <f>_xlfn.IFNA(VLOOKUP(CONCATENATE($BF$5,$B15,$C15),[7]cap3!$A$6:$M$500,13,FALSE),0)</f>
        <v>0</v>
      </c>
      <c r="BG15" s="548">
        <f>_xlfn.IFNA(VLOOKUP(CONCATENATE($BG$5,$B15,$C15),SC!$A$6:$M$500,13,FALSE),0)</f>
        <v>0</v>
      </c>
      <c r="BH15" s="548">
        <f>_xlfn.IFNA(VLOOKUP(CONCATENATE($BH$5,$B15,$C15),SC!$A$6:$M$500,13,FALSE),0)</f>
        <v>0</v>
      </c>
      <c r="BI15" s="548">
        <f>_xlfn.IFNA(VLOOKUP(CONCATENATE($BI$5,$B15,$C15),SCSAT!$A$6:$M$528,13,FALSE),0)</f>
        <v>0</v>
      </c>
      <c r="BJ15" s="548">
        <f>_xlfn.IFNA(VLOOKUP(CONCATENATE($BJ$5,$B15,$C15),SCSAT!$A$6:$M$528,13,FALSE),0)</f>
        <v>0</v>
      </c>
      <c r="BK15" s="548">
        <f>_xlfn.IFNA(VLOOKUP(CONCATENATE($BK$5,$B15,$C15),SCSUN!$A$6:$M$500,13,FALSE),0)</f>
        <v>0</v>
      </c>
      <c r="BL15" s="341">
        <f>_xlfn.IFNA(VLOOKUP(CONCATENATE($BL$5,$B15,$C15),SCSUN!$A$6:$M$500,13,FALSE),0)</f>
        <v>0</v>
      </c>
    </row>
    <row r="16" spans="1:64" x14ac:dyDescent="0.25">
      <c r="A16" s="835"/>
      <c r="B16" s="51" t="s">
        <v>209</v>
      </c>
      <c r="C16" s="57" t="s">
        <v>210</v>
      </c>
      <c r="D16" s="57"/>
      <c r="E16" s="57" t="s">
        <v>115</v>
      </c>
      <c r="F16" s="58">
        <v>45425</v>
      </c>
      <c r="G16" s="64">
        <v>13</v>
      </c>
      <c r="H16" s="54">
        <f t="shared" si="0"/>
        <v>1</v>
      </c>
      <c r="I16" s="55">
        <f>SUM(K16:BL16)</f>
        <v>5</v>
      </c>
      <c r="J16" s="668">
        <f t="shared" si="1"/>
        <v>11</v>
      </c>
      <c r="K16" s="56">
        <f>_xlfn.IFNA(VLOOKUP(CONCATENATE($K$5,$B16,$C16),'ESP1'!$A$6:$M$500,13,FALSE),0)</f>
        <v>0</v>
      </c>
      <c r="L16" s="56">
        <f>_xlfn.IFNA(VLOOKUP(CONCATENATE($L$5,$B16,$C16),'ESP1'!$A$6:$M$500,13,FALSE),0)</f>
        <v>0</v>
      </c>
      <c r="M16" s="56">
        <f>_xlfn.IFNA(VLOOKUP(CONCATENATE($M$5,$B16,$C16),[1]CAPE!$A$6:$M$500,13,FALSE),0)</f>
        <v>0</v>
      </c>
      <c r="N16" s="56"/>
      <c r="O16" s="56">
        <f>_xlfn.IFNA(VLOOKUP(CONCATENATE($O$5,$B16,$C16),'SER1'!$A$6:$M$500,13,FALSE),0)</f>
        <v>0</v>
      </c>
      <c r="P16" s="56">
        <f>_xlfn.IFNA(VLOOKUP(CONCATENATE($P$5,$B16,$C16),'SER1'!$A$6:$M$500,13,FALSE),0)</f>
        <v>0</v>
      </c>
      <c r="Q16" s="56">
        <f>_xlfn.IFNA(VLOOKUP(CONCATENATE($Q$5,$B16,$C16),'MUR1'!$A$6:$M$500,13,FALSE),0)</f>
        <v>0</v>
      </c>
      <c r="R16" s="56">
        <f>_xlfn.IFNA(VLOOKUP(CONCATENATE($R$5,$B16,$C16),'MUR1'!$A$6:$M$500,13,FALSE),0)</f>
        <v>5</v>
      </c>
      <c r="S16" s="56">
        <f>_xlfn.IFNA(VLOOKUP(CONCATENATE($S$5,$B16,$C16),BAL!$A$6:$M$500,13,FALSE),0)</f>
        <v>0</v>
      </c>
      <c r="T16" s="56">
        <f>_xlfn.IFNA(VLOOKUP(CONCATENATE($T$5,$B16,$C16),BAL!$A$6:$M$500,13,FALSE),0)</f>
        <v>0</v>
      </c>
      <c r="U16" s="56">
        <f>_xlfn.IFNA(VLOOKUP(CONCATENATE($U$5,$B16,$C16),'OG1'!$A$6:$M$500,13,FALSE),0)</f>
        <v>0</v>
      </c>
      <c r="V16" s="56">
        <f>_xlfn.IFNA(VLOOKUP(CONCATENATE($V$5,$B16,$C16),'OG1'!$A$6:$M$500,13,FALSE),0)</f>
        <v>0</v>
      </c>
      <c r="W16" s="56">
        <f>_xlfn.IFNA(VLOOKUP(CONCATENATE($W$5,$B16,$C16),'DRY1'!$A$6:$M$500,13,FALSE),0)</f>
        <v>0</v>
      </c>
      <c r="X16" s="56">
        <f>_xlfn.IFNA(VLOOKUP(CONCATENATE($X$5,$B16,$C16),'HOR1'!$A$6:$M$100,13,FALSE),0)</f>
        <v>0</v>
      </c>
      <c r="Y16" s="56">
        <f>_xlfn.IFNA(VLOOKUP(CONCATENATE($Y$5,$B16,$C16),'HOR1'!$A$6:$M$100,13,FALSE),0)</f>
        <v>0</v>
      </c>
      <c r="Z16" s="56">
        <f>_xlfn.IFNA(VLOOKUP(CONCATENATE($Z$5,$B16,$C16),'SER2'!$A$6:$M$534,13,FALSE),0)</f>
        <v>0</v>
      </c>
      <c r="AA16" s="56">
        <f>_xlfn.IFNA(VLOOKUP(CONCATENATE($AA$5,$B16,$C16),'SER2'!$A$6:$M$534,13,FALSE),0)</f>
        <v>0</v>
      </c>
      <c r="AB16" s="56">
        <f>_xlfn.IFNA(VLOOKUP(CONCATENATE($AB$5,$B16,$C16),[3]DAR1!$A$6:$M$500,13,FALSE),0)</f>
        <v>0</v>
      </c>
      <c r="AC16" s="56">
        <f>_xlfn.IFNA(VLOOKUP(CONCATENATE($AC$5,$B16,$C16),'DAR1'!$A$6:$M$500,13,FALSE),0)</f>
        <v>0</v>
      </c>
      <c r="AD16" s="56">
        <f>_xlfn.IFNA(VLOOKUP(CONCATENATE($AD$5,$B16,$C16),BEV!$A$6:$M$500,13,FALSE),0)</f>
        <v>0</v>
      </c>
      <c r="AE16" s="56">
        <f>_xlfn.IFNA(VLOOKUP(CONCATENATE($AE$5,$B16,$C16),'OG2'!$A$6:$M$500,13,FALSE),0)</f>
        <v>0</v>
      </c>
      <c r="AF16" s="56">
        <f>_xlfn.IFNA(VLOOKUP(CONCATENATE($AF$5,$B16,$C16),'OG2'!$A$6:$M$500,13,FALSE),0)</f>
        <v>0</v>
      </c>
      <c r="AG16" s="56">
        <f>_xlfn.IFNA(VLOOKUP(CONCATENATE($AG$5,$B16,$C16),'LOG1'!$A$6:$M$500,13,FALSE),0)</f>
        <v>0</v>
      </c>
      <c r="AH16" s="56">
        <f>_xlfn.IFNA(VLOOKUP(CONCATENATE($AH$5,$B16,$C16),'DRY2'!$A$6:$M$500,13,FALSE),0)</f>
        <v>0</v>
      </c>
      <c r="AI16" s="56">
        <f>_xlfn.IFNA(VLOOKUP(CONCATENATE($AI$5,$B16,$C16),'CAP2'!$A$6:$M$500,13,FALSE),0)</f>
        <v>0</v>
      </c>
      <c r="AJ16" s="56">
        <f>_xlfn.IFNA(VLOOKUP(CONCATENATE($AJ$5,$B16,$C16),'ESP2'!$A$6:$M$500,13,FALSE),0)</f>
        <v>0</v>
      </c>
      <c r="AK16" s="56">
        <f>_xlfn.IFNA(VLOOKUP(CONCATENATE($AK$5,$B16,$C16),'ESP2'!$A$6:$M$500,13,FALSE),0)</f>
        <v>0</v>
      </c>
      <c r="AL16" s="56">
        <f>_xlfn.IFNA(VLOOKUP(CONCATENATE($AL$5,$B16,$C16),MR!$A$6:$M$468,13,FALSE),0)</f>
        <v>0</v>
      </c>
      <c r="AM16" s="56">
        <f>_xlfn.IFNA(VLOOKUP(CONCATENATE($AM$5,$B16,$C16),MR!$A$6:$M$468,13,FALSE),0)</f>
        <v>0</v>
      </c>
      <c r="AN16" s="56">
        <f>_xlfn.IFNA(VLOOKUP(CONCATENATE($AN$5,$B16,$C16),MR!$A$6:$M$468,13,FALSE),0)</f>
        <v>0</v>
      </c>
      <c r="AO16" s="56">
        <f>_xlfn.IFNA(VLOOKUP(CONCATENATE($AO$5,$B16,$C16),'OG3'!$A$6:$M$500,13,FALSE),0)</f>
        <v>0</v>
      </c>
      <c r="AP16" s="56">
        <f>_xlfn.IFNA(VLOOKUP(CONCATENATE($AP$5,$B16,$C16),'OG3'!$A$6:$M$500,13,FALSE),0)</f>
        <v>0</v>
      </c>
      <c r="AQ16" s="56">
        <f>_xlfn.IFNA(VLOOKUP(CONCATENATE($AQ$5,$B16,$C16),WEST!$A$6:$M$500,13,FALSE),0)</f>
        <v>0</v>
      </c>
      <c r="AR16" s="56">
        <f>_xlfn.IFNA(VLOOKUP(CONCATENATE($AR$5,$B16,$C16),WEST!$A$6:$M$500,13,FALSE),0)</f>
        <v>0</v>
      </c>
      <c r="AS16" s="56">
        <f>_xlfn.IFNA(VLOOKUP(CONCATENATE($AS$5,$B16,$C16),'SER3'!$A$6:$M$500,13,FALSE),0)</f>
        <v>0</v>
      </c>
      <c r="AT16" s="56">
        <f>_xlfn.IFNA(VLOOKUP(CONCATENATE($ASS$5,$B16,$C16),'SER3'!$A$6:$M$500,13,FALSE),0)</f>
        <v>0</v>
      </c>
      <c r="AU16" s="56">
        <f>_xlfn.IFNA(VLOOKUP(CONCATENATE($AU$5,$B16,$C16),'DAR2'!$A$6:$M$200,13,FALSE),0)</f>
        <v>0</v>
      </c>
      <c r="AV16" s="56">
        <f>_xlfn.IFNA(VLOOKUP(CONCATENATE($AV$5,$B16,$C16),'DAR2'!$A$6:$M$200,13,FALSE),0)</f>
        <v>0</v>
      </c>
      <c r="AW16" s="56">
        <f>_xlfn.IFNA(VLOOKUP(CONCATENATE($AW$5,$B16,$C16),'MUR2'!$A$6:$M$500,13,FALSE),0)</f>
        <v>0</v>
      </c>
      <c r="AX16" s="56">
        <f>_xlfn.IFNA(VLOOKUP(CONCATENATE($AX$5,$B16,$C16),RAS!$A$7:$M$501,13,FALSE),0)</f>
        <v>0</v>
      </c>
      <c r="AY16" s="56">
        <f>_xlfn.IFNA(VLOOKUP(CONCATENATE($AY$5,$B16,$C16),RAS!$A$7:$M$501,13,FALSE),0)</f>
        <v>0</v>
      </c>
      <c r="AZ16" s="56">
        <f>_xlfn.IFNA(VLOOKUP(CONCATENATE($AZ$5,$B16,$C16),'ESP3'!$A$6:$M$500,13,FALSE),0)</f>
        <v>0</v>
      </c>
      <c r="BA16" s="56">
        <f>_xlfn.IFNA(VLOOKUP(CONCATENATE($BA$5,$B16,$C16),FEST!$A$6:$M$500,13,FALSE),0)</f>
        <v>0</v>
      </c>
      <c r="BB16" s="56">
        <f>_xlfn.IFNA(VLOOKUP(CONCATENATE($BB$5,$B16,$C16),FEST!$A$6:$M$500,13,FALSE),0)</f>
        <v>0</v>
      </c>
      <c r="BC16" s="550">
        <f>_xlfn.IFNA(VLOOKUP(CONCATENATE($BC$5,$B16,$C16),[5]HOR2!$A$6:$M$500,13,FALSE),0)</f>
        <v>0</v>
      </c>
      <c r="BD16" s="550">
        <f>_xlfn.IFNA(VLOOKUP(CONCATENATE($BD$5,$B16,$C16),[6]GIDG!$A$6:$M$500,13,FALSE),0)</f>
        <v>0</v>
      </c>
      <c r="BE16" s="550">
        <f>_xlfn.IFNA(VLOOKUP(CONCATENATE($BE$5,$B16,$C16),[6]GIDG!$A$6:$M$500,13,FALSE),0)</f>
        <v>0</v>
      </c>
      <c r="BF16" s="550">
        <f>_xlfn.IFNA(VLOOKUP(CONCATENATE($BF$5,$B16,$C16),[7]cap3!$A$6:$M$500,13,FALSE),0)</f>
        <v>0</v>
      </c>
      <c r="BG16" s="548">
        <f>_xlfn.IFNA(VLOOKUP(CONCATENATE($BG$5,$B16,$C16),SC!$A$6:$M$500,13,FALSE),0)</f>
        <v>0</v>
      </c>
      <c r="BH16" s="548">
        <f>_xlfn.IFNA(VLOOKUP(CONCATENATE($BH$5,$B16,$C16),SC!$A$6:$M$500,13,FALSE),0)</f>
        <v>0</v>
      </c>
      <c r="BI16" s="548">
        <f>_xlfn.IFNA(VLOOKUP(CONCATENATE($BI$5,$B16,$C16),SCSAT!$A$6:$M$528,13,FALSE),0)</f>
        <v>0</v>
      </c>
      <c r="BJ16" s="548">
        <f>_xlfn.IFNA(VLOOKUP(CONCATENATE($BJ$5,$B16,$C16),SCSAT!$A$6:$M$528,13,FALSE),0)</f>
        <v>0</v>
      </c>
      <c r="BK16" s="548">
        <f>_xlfn.IFNA(VLOOKUP(CONCATENATE($BK$5,$B16,$C16),SCSUN!$A$6:$M$500,13,FALSE),0)</f>
        <v>0</v>
      </c>
      <c r="BL16" s="341">
        <f>_xlfn.IFNA(VLOOKUP(CONCATENATE($BL$5,$B16,$C16),SCSUN!$A$6:$M$500,13,FALSE),0)</f>
        <v>0</v>
      </c>
    </row>
    <row r="17" spans="1:64" ht="14.4" customHeight="1" x14ac:dyDescent="0.25">
      <c r="A17" s="835"/>
      <c r="B17" s="51" t="s">
        <v>261</v>
      </c>
      <c r="C17" s="57" t="s">
        <v>262</v>
      </c>
      <c r="D17" s="57"/>
      <c r="E17" s="57" t="s">
        <v>263</v>
      </c>
      <c r="F17" s="58">
        <v>45393</v>
      </c>
      <c r="G17" s="64">
        <v>14</v>
      </c>
      <c r="H17" s="54">
        <f t="shared" si="0"/>
        <v>2</v>
      </c>
      <c r="I17" s="55">
        <f>SUM(K17:BL17)</f>
        <v>4</v>
      </c>
      <c r="J17" s="668">
        <f t="shared" si="1"/>
        <v>12</v>
      </c>
      <c r="K17" s="56">
        <f>_xlfn.IFNA(VLOOKUP(CONCATENATE($K$5,$B17,$C17),'ESP1'!$A$6:$M$500,13,FALSE),0)</f>
        <v>0</v>
      </c>
      <c r="L17" s="56">
        <f>_xlfn.IFNA(VLOOKUP(CONCATENATE($L$5,$B17,$C17),'ESP1'!$A$6:$M$500,13,FALSE),0)</f>
        <v>0</v>
      </c>
      <c r="M17" s="56">
        <f>_xlfn.IFNA(VLOOKUP(CONCATENATE($M$5,$B17,$C17),[1]CAPE!$A$6:$M$500,13,FALSE),0)</f>
        <v>0</v>
      </c>
      <c r="N17" s="56"/>
      <c r="O17" s="56">
        <f>_xlfn.IFNA(VLOOKUP(CONCATENATE($O$5,$B17,$C17),'SER1'!$A$6:$M$500,13,FALSE),0)</f>
        <v>0</v>
      </c>
      <c r="P17" s="56">
        <f>_xlfn.IFNA(VLOOKUP(CONCATENATE($P$5,$B17,$C17),'SER1'!$A$6:$M$500,13,FALSE),0)</f>
        <v>0</v>
      </c>
      <c r="Q17" s="56">
        <f>_xlfn.IFNA(VLOOKUP(CONCATENATE($Q$5,$B17,$C17),'MUR1'!$A$6:$M$500,13,FALSE),0)</f>
        <v>0</v>
      </c>
      <c r="R17" s="56">
        <f>_xlfn.IFNA(VLOOKUP(CONCATENATE($R$5,$B17,$C17),'MUR1'!$A$6:$M$500,13,FALSE),0)</f>
        <v>0</v>
      </c>
      <c r="S17" s="56">
        <f>_xlfn.IFNA(VLOOKUP(CONCATENATE($S$5,$B17,$C17),BAL!$A$6:$M$500,13,FALSE),0)</f>
        <v>0</v>
      </c>
      <c r="T17" s="56">
        <f>_xlfn.IFNA(VLOOKUP(CONCATENATE($T$5,$B17,$C17),BAL!$A$6:$M$500,13,FALSE),0)</f>
        <v>0</v>
      </c>
      <c r="U17" s="56">
        <f>_xlfn.IFNA(VLOOKUP(CONCATENATE($U$5,$B17,$C17),'OG1'!$A$6:$M$500,13,FALSE),0)</f>
        <v>0</v>
      </c>
      <c r="V17" s="56">
        <f>_xlfn.IFNA(VLOOKUP(CONCATENATE($V$5,$B17,$C17),'OG1'!$A$6:$M$500,13,FALSE),0)</f>
        <v>0</v>
      </c>
      <c r="W17" s="56">
        <f>_xlfn.IFNA(VLOOKUP(CONCATENATE($W$5,$B17,$C17),'DRY1'!$A$6:$M$500,13,FALSE),0)</f>
        <v>0</v>
      </c>
      <c r="X17" s="56">
        <f>_xlfn.IFNA(VLOOKUP(CONCATENATE($X$5,$B17,$C17),'HOR1'!$A$6:$M$100,13,FALSE),0)</f>
        <v>0</v>
      </c>
      <c r="Y17" s="56">
        <f>_xlfn.IFNA(VLOOKUP(CONCATENATE($Y$5,$B17,$C17),'HOR1'!$A$6:$M$100,13,FALSE),0)</f>
        <v>0</v>
      </c>
      <c r="Z17" s="56">
        <f>_xlfn.IFNA(VLOOKUP(CONCATENATE($Z$5,$B17,$C17),'SER2'!$A$6:$M$534,13,FALSE),0)</f>
        <v>0</v>
      </c>
      <c r="AA17" s="56">
        <f>_xlfn.IFNA(VLOOKUP(CONCATENATE($AA$5,$B17,$C17),'SER2'!$A$6:$M$534,13,FALSE),0)</f>
        <v>0</v>
      </c>
      <c r="AB17" s="56">
        <f>_xlfn.IFNA(VLOOKUP(CONCATENATE($AB$5,$B17,$C17),[3]DAR1!$A$6:$M$500,13,FALSE),0)</f>
        <v>0</v>
      </c>
      <c r="AC17" s="56">
        <f>_xlfn.IFNA(VLOOKUP(CONCATENATE($AC$5,$B17,$C17),'DAR1'!$A$6:$M$500,13,FALSE),0)</f>
        <v>0</v>
      </c>
      <c r="AD17" s="56">
        <f>_xlfn.IFNA(VLOOKUP(CONCATENATE($AD$5,$B17,$C17),BEV!$A$6:$M$500,13,FALSE),0)</f>
        <v>0</v>
      </c>
      <c r="AE17" s="56">
        <f>_xlfn.IFNA(VLOOKUP(CONCATENATE($AE$5,$B17,$C17),'OG2'!$A$6:$M$500,13,FALSE),0)</f>
        <v>0</v>
      </c>
      <c r="AF17" s="56">
        <f>_xlfn.IFNA(VLOOKUP(CONCATENATE($AF$5,$B17,$C17),'OG2'!$A$6:$M$500,13,FALSE),0)</f>
        <v>0</v>
      </c>
      <c r="AG17" s="56">
        <f>_xlfn.IFNA(VLOOKUP(CONCATENATE($AG$5,$B17,$C17),'LOG1'!$A$6:$M$500,13,FALSE),0)</f>
        <v>0</v>
      </c>
      <c r="AH17" s="56">
        <f>_xlfn.IFNA(VLOOKUP(CONCATENATE($AH$5,$B17,$C17),'DRY2'!$A$6:$M$500,13,FALSE),0)</f>
        <v>0</v>
      </c>
      <c r="AI17" s="56">
        <f>_xlfn.IFNA(VLOOKUP(CONCATENATE($AI$5,$B17,$C17),'CAP2'!$A$6:$M$500,13,FALSE),0)</f>
        <v>0</v>
      </c>
      <c r="AJ17" s="56">
        <f>_xlfn.IFNA(VLOOKUP(CONCATENATE($AJ$5,$B17,$C17),'ESP2'!$A$6:$M$500,13,FALSE),0)</f>
        <v>0</v>
      </c>
      <c r="AK17" s="56">
        <f>_xlfn.IFNA(VLOOKUP(CONCATENATE($AK$5,$B17,$C17),'ESP2'!$A$6:$M$500,13,FALSE),0)</f>
        <v>0</v>
      </c>
      <c r="AL17" s="56">
        <f>_xlfn.IFNA(VLOOKUP(CONCATENATE($AL$5,$B17,$C17),MR!$A$6:$M$468,13,FALSE),0)</f>
        <v>0</v>
      </c>
      <c r="AM17" s="56">
        <f>_xlfn.IFNA(VLOOKUP(CONCATENATE($AM$5,$B17,$C17),MR!$A$6:$M$468,13,FALSE),0)</f>
        <v>0</v>
      </c>
      <c r="AN17" s="56">
        <f>_xlfn.IFNA(VLOOKUP(CONCATENATE($AN$5,$B17,$C17),MR!$A$6:$M$468,13,FALSE),0)</f>
        <v>0</v>
      </c>
      <c r="AO17" s="56">
        <f>_xlfn.IFNA(VLOOKUP(CONCATENATE($AO$5,$B17,$C17),'OG3'!$A$6:$M$500,13,FALSE),0)</f>
        <v>0</v>
      </c>
      <c r="AP17" s="56">
        <f>_xlfn.IFNA(VLOOKUP(CONCATENATE($AP$5,$B17,$C17),'OG3'!$A$6:$M$500,13,FALSE),0)</f>
        <v>0</v>
      </c>
      <c r="AQ17" s="56">
        <f>_xlfn.IFNA(VLOOKUP(CONCATENATE($AQ$5,$B17,$C17),WEST!$A$6:$M$500,13,FALSE),0)</f>
        <v>0</v>
      </c>
      <c r="AR17" s="56">
        <f>_xlfn.IFNA(VLOOKUP(CONCATENATE($AR$5,$B17,$C17),WEST!$A$6:$M$500,13,FALSE),0)</f>
        <v>0</v>
      </c>
      <c r="AS17" s="56">
        <f>_xlfn.IFNA(VLOOKUP(CONCATENATE($AS$5,$B17,$C17),'SER3'!$A$6:$M$500,13,FALSE),0)</f>
        <v>0</v>
      </c>
      <c r="AT17" s="56">
        <f>_xlfn.IFNA(VLOOKUP(CONCATENATE($ASS$5,$B17,$C17),'SER3'!$A$6:$M$500,13,FALSE),0)</f>
        <v>0</v>
      </c>
      <c r="AU17" s="56">
        <f>_xlfn.IFNA(VLOOKUP(CONCATENATE($AU$5,$B17,$C17),'DAR2'!$A$6:$M$200,13,FALSE),0)</f>
        <v>0</v>
      </c>
      <c r="AV17" s="56">
        <f>_xlfn.IFNA(VLOOKUP(CONCATENATE($AV$5,$B17,$C17),'DAR2'!$A$6:$M$200,13,FALSE),0)</f>
        <v>0</v>
      </c>
      <c r="AW17" s="56">
        <f>_xlfn.IFNA(VLOOKUP(CONCATENATE($AW$5,$B17,$C17),'MUR2'!$A$6:$M$500,13,FALSE),0)</f>
        <v>0</v>
      </c>
      <c r="AX17" s="56">
        <f>_xlfn.IFNA(VLOOKUP(CONCATENATE($AX$5,$B17,$C17),RAS!$A$7:$M$501,13,FALSE),0)</f>
        <v>0</v>
      </c>
      <c r="AY17" s="56">
        <f>_xlfn.IFNA(VLOOKUP(CONCATENATE($AY$5,$B17,$C17),RAS!$A$7:$M$501,13,FALSE),0)</f>
        <v>0</v>
      </c>
      <c r="AZ17" s="56">
        <f>_xlfn.IFNA(VLOOKUP(CONCATENATE($AZ$5,$B17,$C17),'ESP3'!$A$6:$M$500,13,FALSE),0)</f>
        <v>0</v>
      </c>
      <c r="BA17" s="56">
        <f>_xlfn.IFNA(VLOOKUP(CONCATENATE($BA$5,$B17,$C17),FEST!$A$6:$M$500,13,FALSE),0)</f>
        <v>0</v>
      </c>
      <c r="BB17" s="56">
        <f>_xlfn.IFNA(VLOOKUP(CONCATENATE($BB$5,$B17,$C17),FEST!$A$6:$M$500,13,FALSE),0)</f>
        <v>0</v>
      </c>
      <c r="BC17" s="550">
        <f>_xlfn.IFNA(VLOOKUP(CONCATENATE($BC$5,$B17,$C17),[5]HOR2!$A$6:$M$500,13,FALSE),0)</f>
        <v>0</v>
      </c>
      <c r="BD17" s="550">
        <f>_xlfn.IFNA(VLOOKUP(CONCATENATE($BD$5,$B17,$C17),[6]GIDG!$A$6:$M$500,13,FALSE),0)</f>
        <v>0</v>
      </c>
      <c r="BE17" s="550">
        <f>_xlfn.IFNA(VLOOKUP(CONCATENATE($BE$5,$B17,$C17),[6]GIDG!$A$6:$M$500,13,FALSE),0)</f>
        <v>0</v>
      </c>
      <c r="BF17" s="550">
        <f>_xlfn.IFNA(VLOOKUP(CONCATENATE($BF$5,$B17,$C17),[7]cap3!$A$6:$M$500,13,FALSE),0)</f>
        <v>0</v>
      </c>
      <c r="BG17" s="548">
        <f>_xlfn.IFNA(VLOOKUP(CONCATENATE($BG$5,$B17,$C17),SC!$A$6:$M$500,13,FALSE),0)</f>
        <v>0</v>
      </c>
      <c r="BH17" s="548">
        <f>_xlfn.IFNA(VLOOKUP(CONCATENATE($BH$5,$B17,$C17),SC!$A$6:$M$500,13,FALSE),0)</f>
        <v>0</v>
      </c>
      <c r="BI17" s="548">
        <f>_xlfn.IFNA(VLOOKUP(CONCATENATE($BI$5,$B17,$C17),SCSAT!$A$6:$M$528,13,FALSE),0)</f>
        <v>0</v>
      </c>
      <c r="BJ17" s="548">
        <f>_xlfn.IFNA(VLOOKUP(CONCATENATE($BJ$5,$B17,$C17),SCSAT!$A$6:$M$528,13,FALSE),0)</f>
        <v>2</v>
      </c>
      <c r="BK17" s="548">
        <f>_xlfn.IFNA(VLOOKUP(CONCATENATE($BK$5,$B17,$C17),SCSUN!$A$6:$M$500,13,FALSE),0)</f>
        <v>0</v>
      </c>
      <c r="BL17" s="341">
        <f>_xlfn.IFNA(VLOOKUP(CONCATENATE($BL$5,$B17,$C17),SCSUN!$A$6:$M$500,13,FALSE),0)</f>
        <v>2</v>
      </c>
    </row>
    <row r="18" spans="1:64" ht="14.4" customHeight="1" x14ac:dyDescent="0.25">
      <c r="A18" s="835"/>
      <c r="B18" s="51" t="s">
        <v>1155</v>
      </c>
      <c r="C18" s="57" t="s">
        <v>1156</v>
      </c>
      <c r="D18" s="57"/>
      <c r="E18" s="57" t="s">
        <v>124</v>
      </c>
      <c r="F18" s="58">
        <v>45534</v>
      </c>
      <c r="G18" s="64">
        <v>13</v>
      </c>
      <c r="H18" s="54">
        <f t="shared" si="0"/>
        <v>1</v>
      </c>
      <c r="I18" s="55">
        <f>SUM(K18:BU18)</f>
        <v>4</v>
      </c>
      <c r="J18" s="668">
        <f t="shared" si="1"/>
        <v>12</v>
      </c>
      <c r="K18" s="56">
        <f>_xlfn.IFNA(VLOOKUP(CONCATENATE($K$5,$B18,$C18),'ESP1'!$A$6:$M$500,13,FALSE),0)</f>
        <v>0</v>
      </c>
      <c r="L18" s="56">
        <f>_xlfn.IFNA(VLOOKUP(CONCATENATE($L$5,$B18,$C18),'ESP1'!$A$6:$M$500,13,FALSE),0)</f>
        <v>0</v>
      </c>
      <c r="M18" s="56">
        <f>_xlfn.IFNA(VLOOKUP(CONCATENATE($M$5,$B18,$C18),[1]CAPE!$A$6:$M$500,13,FALSE),0)</f>
        <v>0</v>
      </c>
      <c r="N18" s="56">
        <f>_xlfn.IFNA(VLOOKUP(CONCATENATE($N$5,$B18,$C18),CAPE!$A$6:$M$500,13,FALSE),0)</f>
        <v>0</v>
      </c>
      <c r="O18" s="56">
        <f>_xlfn.IFNA(VLOOKUP(CONCATENATE($O$5,$B18,$C18),'SER1'!$A$6:$M$500,13,FALSE),0)</f>
        <v>0</v>
      </c>
      <c r="P18" s="56">
        <f>_xlfn.IFNA(VLOOKUP(CONCATENATE($P$5,$B18,$C18),'SER1'!$A$6:$M$500,13,FALSE),0)</f>
        <v>0</v>
      </c>
      <c r="Q18" s="56">
        <f>_xlfn.IFNA(VLOOKUP(CONCATENATE($Q$5,$B18,$C18),'MUR1'!$A$6:$M$500,13,FALSE),0)</f>
        <v>0</v>
      </c>
      <c r="R18" s="56">
        <f>_xlfn.IFNA(VLOOKUP(CONCATENATE($R$5,$B18,$C18),'MUR1'!$A$6:$M$500,13,FALSE),0)</f>
        <v>0</v>
      </c>
      <c r="S18" s="56">
        <f>_xlfn.IFNA(VLOOKUP(CONCATENATE($S$5,$B18,$C18),BAL!$A$6:$M$500,13,FALSE),0)</f>
        <v>0</v>
      </c>
      <c r="T18" s="56">
        <f>_xlfn.IFNA(VLOOKUP(CONCATENATE($T$5,$B18,$C18),BAL!$A$6:$M$500,13,FALSE),0)</f>
        <v>0</v>
      </c>
      <c r="U18" s="56">
        <f>_xlfn.IFNA(VLOOKUP(CONCATENATE($U$5,$B18,$C18),'OG1'!$A$6:$M$500,13,FALSE),0)</f>
        <v>0</v>
      </c>
      <c r="V18" s="56">
        <f>_xlfn.IFNA(VLOOKUP(CONCATENATE($V$5,$B18,$C18),'OG1'!$A$6:$M$500,13,FALSE),0)</f>
        <v>0</v>
      </c>
      <c r="W18" s="56">
        <f>_xlfn.IFNA(VLOOKUP(CONCATENATE($W$5,$B18,$C18),'DRY1'!$A$6:$M$500,13,FALSE),0)</f>
        <v>0</v>
      </c>
      <c r="X18" s="56">
        <f>_xlfn.IFNA(VLOOKUP(CONCATENATE($X$5,$B18,$C18),'HOR1'!$A$6:$M$100,13,FALSE),0)</f>
        <v>0</v>
      </c>
      <c r="Y18" s="56">
        <f>_xlfn.IFNA(VLOOKUP(CONCATENATE($Y$5,$B18,$C18),'HOR1'!$A$6:$M$100,13,FALSE),0)</f>
        <v>0</v>
      </c>
      <c r="Z18" s="56">
        <f>_xlfn.IFNA(VLOOKUP(CONCATENATE($Z$5,$B18,$C18),'SER2'!$A$6:$M$534,13,FALSE),0)</f>
        <v>0</v>
      </c>
      <c r="AA18" s="56">
        <f>_xlfn.IFNA(VLOOKUP(CONCATENATE($AA$5,$B18,$C18),'SER2'!$A$6:$M$534,13,FALSE),0)</f>
        <v>0</v>
      </c>
      <c r="AB18" s="56">
        <f>_xlfn.IFNA(VLOOKUP(CONCATENATE($AB$5,$B18,$C18),[3]DAR1!$A$6:$M$500,13,FALSE),0)</f>
        <v>0</v>
      </c>
      <c r="AC18" s="56">
        <f>_xlfn.IFNA(VLOOKUP(CONCATENATE($AC$5,$B18,$C18),'DAR1'!$A$6:$M$500,13,FALSE),0)</f>
        <v>0</v>
      </c>
      <c r="AD18" s="56">
        <f>_xlfn.IFNA(VLOOKUP(CONCATENATE($AD$5,$B18,$C18),BEV!$A$6:$M$500,13,FALSE),0)</f>
        <v>0</v>
      </c>
      <c r="AE18" s="56">
        <f>_xlfn.IFNA(VLOOKUP(CONCATENATE($AE$5,$B18,$C18),'OG2'!$A$6:$M$500,13,FALSE),0)</f>
        <v>0</v>
      </c>
      <c r="AF18" s="56">
        <f>_xlfn.IFNA(VLOOKUP(CONCATENATE($AF$5,$B18,$C18),'OG2'!$A$6:$M$500,13,FALSE),0)</f>
        <v>0</v>
      </c>
      <c r="AG18" s="56">
        <f>_xlfn.IFNA(VLOOKUP(CONCATENATE($AG$5,$B18,$C18),'LOG1'!$A$6:$M$500,13,FALSE),0)</f>
        <v>0</v>
      </c>
      <c r="AH18" s="56">
        <f>_xlfn.IFNA(VLOOKUP(CONCATENATE($AH$5,$B18,$C18),'DRY2'!$A$6:$M$500,13,FALSE),0)</f>
        <v>0</v>
      </c>
      <c r="AI18" s="56">
        <f>_xlfn.IFNA(VLOOKUP(CONCATENATE($AI$5,$B18,$C18),'CAP2'!$A$6:$M$500,13,FALSE),0)</f>
        <v>0</v>
      </c>
      <c r="AJ18" s="56">
        <f>_xlfn.IFNA(VLOOKUP(CONCATENATE($AJ$5,$B18,$C18),'ESP2'!$A$6:$M$500,13,FALSE),0)</f>
        <v>0</v>
      </c>
      <c r="AK18" s="56">
        <f>_xlfn.IFNA(VLOOKUP(CONCATENATE($AK$5,$B18,$C18),'ESP2'!$A$6:$M$500,13,FALSE),0)</f>
        <v>0</v>
      </c>
      <c r="AL18" s="56">
        <f>_xlfn.IFNA(VLOOKUP(CONCATENATE($AL$5,$B18,$C18),MR!$A$6:$M$468,13,FALSE),0)</f>
        <v>0</v>
      </c>
      <c r="AM18" s="56">
        <f>_xlfn.IFNA(VLOOKUP(CONCATENATE($AM$5,$B18,$C18),MR!$A$6:$M$468,13,FALSE),0)</f>
        <v>0</v>
      </c>
      <c r="AN18" s="56">
        <f>_xlfn.IFNA(VLOOKUP(CONCATENATE($AN$5,$B18,$C18),MR!$A$6:$M$468,13,FALSE),0)</f>
        <v>0</v>
      </c>
      <c r="AO18" s="56">
        <f>_xlfn.IFNA(VLOOKUP(CONCATENATE($AO$5,$B18,$C18),'OG3'!$A$6:$M$500,13,FALSE),0)</f>
        <v>0</v>
      </c>
      <c r="AP18" s="56">
        <f>_xlfn.IFNA(VLOOKUP(CONCATENATE($AP$5,$B18,$C18),'OG3'!$A$6:$M$500,13,FALSE),0)</f>
        <v>0</v>
      </c>
      <c r="AQ18" s="56">
        <f>_xlfn.IFNA(VLOOKUP(CONCATENATE($AQ$5,$B18,$C18),WEST!$A$6:$M$500,13,FALSE),0)</f>
        <v>0</v>
      </c>
      <c r="AR18" s="56">
        <f>_xlfn.IFNA(VLOOKUP(CONCATENATE($AR$5,$B18,$C18),WEST!$A$6:$M$500,13,FALSE),0)</f>
        <v>0</v>
      </c>
      <c r="AS18" s="56">
        <f>_xlfn.IFNA(VLOOKUP(CONCATENATE($AS$5,$B18,$C18),'SER3'!$A$6:$M$500,13,FALSE),0)</f>
        <v>0</v>
      </c>
      <c r="AT18" s="56">
        <f>_xlfn.IFNA(VLOOKUP(CONCATENATE($ASS$5,$B18,$C18),'SER3'!$A$6:$M$500,13,FALSE),0)</f>
        <v>0</v>
      </c>
      <c r="AU18" s="56">
        <f>_xlfn.IFNA(VLOOKUP(CONCATENATE($AU$5,$B18,$C18),'DAR2'!$A$6:$M$200,13,FALSE),0)</f>
        <v>0</v>
      </c>
      <c r="AV18" s="56">
        <f>_xlfn.IFNA(VLOOKUP(CONCATENATE($AV$5,$B18,$C18),'DAR2'!$A$6:$M$200,13,FALSE),0)</f>
        <v>0</v>
      </c>
      <c r="AW18" s="56">
        <f>_xlfn.IFNA(VLOOKUP(CONCATENATE($AW$5,$B18,$C18),'MUR2'!$A$6:$M$500,13,FALSE),0)</f>
        <v>0</v>
      </c>
      <c r="AX18" s="56">
        <f>_xlfn.IFNA(VLOOKUP(CONCATENATE($AX$5,$B18,$C18),RAS!$A$7:$M$501,13,FALSE),0)</f>
        <v>0</v>
      </c>
      <c r="AY18" s="56">
        <f>_xlfn.IFNA(VLOOKUP(CONCATENATE($AY$5,$B18,$C18),RAS!$A$7:$M$501,13,FALSE),0)</f>
        <v>4</v>
      </c>
      <c r="AZ18" s="56">
        <f>_xlfn.IFNA(VLOOKUP(CONCATENATE($AZ$5,$B18,$C18),'ESP3'!$A$6:$M$500,13,FALSE),0)</f>
        <v>0</v>
      </c>
      <c r="BA18" s="56">
        <f>_xlfn.IFNA(VLOOKUP(CONCATENATE($BA$5,$B18,$C18),FEST!$A$6:$M$500,13,FALSE),0)</f>
        <v>0</v>
      </c>
      <c r="BB18" s="56">
        <f>_xlfn.IFNA(VLOOKUP(CONCATENATE($BB$5,$B18,$C18),FEST!$A$6:$M$500,13,FALSE),0)</f>
        <v>0</v>
      </c>
      <c r="BC18" s="550">
        <f>_xlfn.IFNA(VLOOKUP(CONCATENATE($BC$5,$B18,$C18),[5]HOR2!$A$6:$M$500,13,FALSE),0)</f>
        <v>0</v>
      </c>
      <c r="BD18" s="550">
        <f>_xlfn.IFNA(VLOOKUP(CONCATENATE($BD$5,$B18,$C18),[6]GIDG!$A$6:$M$500,13,FALSE),0)</f>
        <v>0</v>
      </c>
      <c r="BE18" s="550">
        <f>_xlfn.IFNA(VLOOKUP(CONCATENATE($BE$5,$B18,$C18),[6]GIDG!$A$6:$M$500,13,FALSE),0)</f>
        <v>0</v>
      </c>
      <c r="BF18" s="550">
        <f>_xlfn.IFNA(VLOOKUP(CONCATENATE($BF$5,$B18,$C18),[7]cap3!$A$6:$M$500,13,FALSE),0)</f>
        <v>0</v>
      </c>
      <c r="BG18" s="548">
        <f>_xlfn.IFNA(VLOOKUP(CONCATENATE($BG$5,$B18,$C18),SC!$A$6:$M$500,13,FALSE),0)</f>
        <v>0</v>
      </c>
      <c r="BH18" s="548">
        <f>_xlfn.IFNA(VLOOKUP(CONCATENATE($BH$5,$B18,$C18),SC!$A$6:$M$500,13,FALSE),0)</f>
        <v>0</v>
      </c>
      <c r="BI18" s="548">
        <f>_xlfn.IFNA(VLOOKUP(CONCATENATE($BI$5,$B18,$C18),SCSAT!$A$6:$M$528,13,FALSE),0)</f>
        <v>0</v>
      </c>
      <c r="BJ18" s="548">
        <f>_xlfn.IFNA(VLOOKUP(CONCATENATE($BJ$5,$B18,$C18),SCSAT!$A$6:$M$528,13,FALSE),0)</f>
        <v>0</v>
      </c>
      <c r="BK18" s="548">
        <f>_xlfn.IFNA(VLOOKUP(CONCATENATE($BK$5,$B18,$C18),SCSUN!$A$6:$M$500,13,FALSE),0)</f>
        <v>0</v>
      </c>
      <c r="BL18" s="341">
        <f>_xlfn.IFNA(VLOOKUP(CONCATENATE($BL$5,$B18,$C18),SCSUN!$A$6:$M$500,13,FALSE),0)</f>
        <v>0</v>
      </c>
    </row>
    <row r="19" spans="1:64" s="3" customFormat="1" ht="14.4" customHeight="1" x14ac:dyDescent="0.25">
      <c r="A19" s="835"/>
      <c r="B19" s="51" t="s">
        <v>194</v>
      </c>
      <c r="C19" s="57" t="s">
        <v>195</v>
      </c>
      <c r="D19" s="57"/>
      <c r="E19" s="57" t="s">
        <v>196</v>
      </c>
      <c r="F19" s="58">
        <v>45376</v>
      </c>
      <c r="G19" s="64">
        <v>14</v>
      </c>
      <c r="H19" s="54">
        <f t="shared" si="0"/>
        <v>1</v>
      </c>
      <c r="I19" s="55">
        <f t="shared" ref="I19:I34" si="2">SUM(K19:BL19)</f>
        <v>3</v>
      </c>
      <c r="J19" s="668">
        <f t="shared" si="1"/>
        <v>14</v>
      </c>
      <c r="K19" s="56">
        <f>_xlfn.IFNA(VLOOKUP(CONCATENATE($K$5,$B19,$C19),'ESP1'!$A$6:$M$500,13,FALSE),0)</f>
        <v>0</v>
      </c>
      <c r="L19" s="56">
        <f>_xlfn.IFNA(VLOOKUP(CONCATENATE($L$5,$B19,$C19),'ESP1'!$A$6:$M$500,13,FALSE),0)</f>
        <v>0</v>
      </c>
      <c r="M19" s="56">
        <f>_xlfn.IFNA(VLOOKUP(CONCATENATE($M$5,$B19,$C19),[1]CAPE!$A$6:$M$500,13,FALSE),0)</f>
        <v>0</v>
      </c>
      <c r="N19" s="56">
        <f>_xlfn.IFNA(VLOOKUP(CONCATENATE($N$5,$B19,$C19),CAPE!$A$6:$M$500,13,FALSE),0)</f>
        <v>0</v>
      </c>
      <c r="O19" s="56">
        <f>_xlfn.IFNA(VLOOKUP(CONCATENATE($O$5,$B19,$C19),'SER1'!$A$6:$M$500,13,FALSE),0)</f>
        <v>0</v>
      </c>
      <c r="P19" s="56">
        <f>_xlfn.IFNA(VLOOKUP(CONCATENATE($P$5,$B19,$C19),'SER1'!$A$6:$M$500,13,FALSE),0)</f>
        <v>0</v>
      </c>
      <c r="Q19" s="56">
        <f>_xlfn.IFNA(VLOOKUP(CONCATENATE($Q$5,$B19,$C19),'MUR1'!$A$6:$M$500,13,FALSE),0)</f>
        <v>0</v>
      </c>
      <c r="R19" s="56">
        <f>_xlfn.IFNA(VLOOKUP(CONCATENATE($R$5,$B19,$C19),'MUR1'!$A$6:$M$500,13,FALSE),0)</f>
        <v>0</v>
      </c>
      <c r="S19" s="56">
        <f>_xlfn.IFNA(VLOOKUP(CONCATENATE($S$5,$B19,$C19),BAL!$A$6:$M$500,13,FALSE),0)</f>
        <v>0</v>
      </c>
      <c r="T19" s="56">
        <f>_xlfn.IFNA(VLOOKUP(CONCATENATE($T$5,$B19,$C19),BAL!$A$6:$M$500,13,FALSE),0)</f>
        <v>0</v>
      </c>
      <c r="U19" s="56">
        <f>_xlfn.IFNA(VLOOKUP(CONCATENATE($U$5,$B19,$C19),'OG1'!$A$6:$M$500,13,FALSE),0)</f>
        <v>0</v>
      </c>
      <c r="V19" s="56">
        <f>_xlfn.IFNA(VLOOKUP(CONCATENATE($V$5,$B19,$C19),'OG1'!$A$6:$M$500,13,FALSE),0)</f>
        <v>0</v>
      </c>
      <c r="W19" s="56">
        <f>_xlfn.IFNA(VLOOKUP(CONCATENATE($W$5,$B19,$C19),'DRY1'!$A$6:$M$500,13,FALSE),0)</f>
        <v>0</v>
      </c>
      <c r="X19" s="56">
        <f>_xlfn.IFNA(VLOOKUP(CONCATENATE($X$5,$B19,$C19),'HOR1'!$A$6:$M$100,13,FALSE),0)</f>
        <v>0</v>
      </c>
      <c r="Y19" s="56">
        <f>_xlfn.IFNA(VLOOKUP(CONCATENATE($Y$5,$B19,$C19),'HOR1'!$A$6:$M$100,13,FALSE),0)</f>
        <v>0</v>
      </c>
      <c r="Z19" s="56">
        <f>_xlfn.IFNA(VLOOKUP(CONCATENATE($Z$5,$B19,$C19),'SER2'!$A$6:$M$534,13,FALSE),0)</f>
        <v>0</v>
      </c>
      <c r="AA19" s="56">
        <f>_xlfn.IFNA(VLOOKUP(CONCATENATE($AA$5,$B19,$C19),'SER2'!$A$6:$M$534,13,FALSE),0)</f>
        <v>0</v>
      </c>
      <c r="AB19" s="56">
        <f>_xlfn.IFNA(VLOOKUP(CONCATENATE($AB$5,$B19,$C19),[3]DAR1!$A$6:$M$500,13,FALSE),0)</f>
        <v>0</v>
      </c>
      <c r="AC19" s="56">
        <f>_xlfn.IFNA(VLOOKUP(CONCATENATE($AC$5,$B19,$C19),'DAR1'!$A$6:$M$500,13,FALSE),0)</f>
        <v>0</v>
      </c>
      <c r="AD19" s="56">
        <f>_xlfn.IFNA(VLOOKUP(CONCATENATE($AD$5,$B19,$C19),BEV!$A$6:$M$500,13,FALSE),0)</f>
        <v>0</v>
      </c>
      <c r="AE19" s="56">
        <f>_xlfn.IFNA(VLOOKUP(CONCATENATE($AE$5,$B19,$C19),'OG2'!$A$6:$M$500,13,FALSE),0)</f>
        <v>3</v>
      </c>
      <c r="AF19" s="56">
        <f>_xlfn.IFNA(VLOOKUP(CONCATENATE($AF$5,$B19,$C19),'OG2'!$A$6:$M$500,13,FALSE),0)</f>
        <v>0</v>
      </c>
      <c r="AG19" s="56">
        <f>_xlfn.IFNA(VLOOKUP(CONCATENATE($AG$5,$B19,$C19),'LOG1'!$A$6:$M$500,13,FALSE),0)</f>
        <v>0</v>
      </c>
      <c r="AH19" s="56">
        <f>_xlfn.IFNA(VLOOKUP(CONCATENATE($AH$5,$B19,$C19),'DRY2'!$A$6:$M$500,13,FALSE),0)</f>
        <v>0</v>
      </c>
      <c r="AI19" s="56">
        <f>_xlfn.IFNA(VLOOKUP(CONCATENATE($AI$5,$B19,$C19),'CAP2'!$A$6:$M$500,13,FALSE),0)</f>
        <v>0</v>
      </c>
      <c r="AJ19" s="56">
        <f>_xlfn.IFNA(VLOOKUP(CONCATENATE($AJ$5,$B19,$C19),'ESP2'!$A$6:$M$500,13,FALSE),0)</f>
        <v>0</v>
      </c>
      <c r="AK19" s="56">
        <f>_xlfn.IFNA(VLOOKUP(CONCATENATE($AK$5,$B19,$C19),'ESP2'!$A$6:$M$500,13,FALSE),0)</f>
        <v>0</v>
      </c>
      <c r="AL19" s="56">
        <f>_xlfn.IFNA(VLOOKUP(CONCATENATE($AL$5,$B19,$C19),MR!$A$6:$M$468,13,FALSE),0)</f>
        <v>0</v>
      </c>
      <c r="AM19" s="56">
        <f>_xlfn.IFNA(VLOOKUP(CONCATENATE($AM$5,$B19,$C19),MR!$A$6:$M$468,13,FALSE),0)</f>
        <v>0</v>
      </c>
      <c r="AN19" s="56">
        <f>_xlfn.IFNA(VLOOKUP(CONCATENATE($AN$5,$B19,$C19),MR!$A$6:$M$468,13,FALSE),0)</f>
        <v>0</v>
      </c>
      <c r="AO19" s="56">
        <f>_xlfn.IFNA(VLOOKUP(CONCATENATE($AO$5,$B19,$C19),'OG3'!$A$6:$M$500,13,FALSE),0)</f>
        <v>0</v>
      </c>
      <c r="AP19" s="56">
        <f>_xlfn.IFNA(VLOOKUP(CONCATENATE($AP$5,$B19,$C19),'OG3'!$A$6:$M$500,13,FALSE),0)</f>
        <v>0</v>
      </c>
      <c r="AQ19" s="56">
        <f>_xlfn.IFNA(VLOOKUP(CONCATENATE($AQ$5,$B19,$C19),WEST!$A$6:$M$500,13,FALSE),0)</f>
        <v>0</v>
      </c>
      <c r="AR19" s="56">
        <f>_xlfn.IFNA(VLOOKUP(CONCATENATE($AR$5,$B19,$C19),WEST!$A$6:$M$500,13,FALSE),0)</f>
        <v>0</v>
      </c>
      <c r="AS19" s="56">
        <f>_xlfn.IFNA(VLOOKUP(CONCATENATE($AS$5,$B19,$C19),'SER3'!$A$6:$M$500,13,FALSE),0)</f>
        <v>0</v>
      </c>
      <c r="AT19" s="56">
        <f>_xlfn.IFNA(VLOOKUP(CONCATENATE($ASS$5,$B19,$C19),'SER3'!$A$6:$M$500,13,FALSE),0)</f>
        <v>0</v>
      </c>
      <c r="AU19" s="56">
        <f>_xlfn.IFNA(VLOOKUP(CONCATENATE($AU$5,$B19,$C19),'DAR2'!$A$6:$M$200,13,FALSE),0)</f>
        <v>0</v>
      </c>
      <c r="AV19" s="56">
        <f>_xlfn.IFNA(VLOOKUP(CONCATENATE($AV$5,$B19,$C19),'DAR2'!$A$6:$M$200,13,FALSE),0)</f>
        <v>0</v>
      </c>
      <c r="AW19" s="56">
        <f>_xlfn.IFNA(VLOOKUP(CONCATENATE($AW$5,$B19,$C19),'MUR2'!$A$6:$M$500,13,FALSE),0)</f>
        <v>0</v>
      </c>
      <c r="AX19" s="56">
        <f>_xlfn.IFNA(VLOOKUP(CONCATENATE($AX$5,$B19,$C19),RAS!$A$7:$M$501,13,FALSE),0)</f>
        <v>0</v>
      </c>
      <c r="AY19" s="56">
        <f>_xlfn.IFNA(VLOOKUP(CONCATENATE($AY$5,$B19,$C19),RAS!$A$7:$M$501,13,FALSE),0)</f>
        <v>0</v>
      </c>
      <c r="AZ19" s="56">
        <f>_xlfn.IFNA(VLOOKUP(CONCATENATE($AZ$5,$B19,$C19),'ESP3'!$A$6:$M$500,13,FALSE),0)</f>
        <v>0</v>
      </c>
      <c r="BA19" s="56">
        <f>_xlfn.IFNA(VLOOKUP(CONCATENATE($BA$5,$B19,$C19),FEST!$A$6:$M$500,13,FALSE),0)</f>
        <v>0</v>
      </c>
      <c r="BB19" s="56">
        <f>_xlfn.IFNA(VLOOKUP(CONCATENATE($BB$5,$B19,$C19),FEST!$A$6:$M$500,13,FALSE),0)</f>
        <v>0</v>
      </c>
      <c r="BC19" s="550">
        <f>_xlfn.IFNA(VLOOKUP(CONCATENATE($BC$5,$B19,$C19),[5]HOR2!$A$6:$M$500,13,FALSE),0)</f>
        <v>0</v>
      </c>
      <c r="BD19" s="550">
        <f>_xlfn.IFNA(VLOOKUP(CONCATENATE($BD$5,$B19,$C19),[6]GIDG!$A$6:$M$500,13,FALSE),0)</f>
        <v>0</v>
      </c>
      <c r="BE19" s="550">
        <f>_xlfn.IFNA(VLOOKUP(CONCATENATE($BE$5,$B19,$C19),[6]GIDG!$A$6:$M$500,13,FALSE),0)</f>
        <v>0</v>
      </c>
      <c r="BF19" s="550">
        <f>_xlfn.IFNA(VLOOKUP(CONCATENATE($BF$5,$B19,$C19),[7]cap3!$A$6:$M$500,13,FALSE),0)</f>
        <v>0</v>
      </c>
      <c r="BG19" s="548">
        <f>_xlfn.IFNA(VLOOKUP(CONCATENATE($BG$5,$B19,$C19),SC!$A$6:$M$500,13,FALSE),0)</f>
        <v>0</v>
      </c>
      <c r="BH19" s="548">
        <f>_xlfn.IFNA(VLOOKUP(CONCATENATE($BH$5,$B19,$C19),SC!$A$6:$M$500,13,FALSE),0)</f>
        <v>0</v>
      </c>
      <c r="BI19" s="548">
        <f>_xlfn.IFNA(VLOOKUP(CONCATENATE($BI$5,$B19,$C19),SCSAT!$A$6:$M$528,13,FALSE),0)</f>
        <v>0</v>
      </c>
      <c r="BJ19" s="548">
        <f>_xlfn.IFNA(VLOOKUP(CONCATENATE($BJ$5,$B19,$C19),SCSAT!$A$6:$M$528,13,FALSE),0)</f>
        <v>0</v>
      </c>
      <c r="BK19" s="548">
        <f>_xlfn.IFNA(VLOOKUP(CONCATENATE($BK$5,$B19,$C19),SCSUN!$A$6:$M$500,13,FALSE),0)</f>
        <v>0</v>
      </c>
      <c r="BL19" s="341">
        <f>_xlfn.IFNA(VLOOKUP(CONCATENATE($BL$5,$B19,$C19),SCSUN!$A$6:$M$500,13,FALSE),0)</f>
        <v>0</v>
      </c>
    </row>
    <row r="20" spans="1:64" ht="14.4" customHeight="1" x14ac:dyDescent="0.25">
      <c r="A20" s="835"/>
      <c r="B20" s="51" t="s">
        <v>192</v>
      </c>
      <c r="C20" s="57" t="s">
        <v>1539</v>
      </c>
      <c r="D20" s="57"/>
      <c r="E20" s="57" t="s">
        <v>115</v>
      </c>
      <c r="F20" s="58">
        <v>45374</v>
      </c>
      <c r="G20" s="64">
        <v>14</v>
      </c>
      <c r="H20" s="54">
        <f t="shared" si="0"/>
        <v>1</v>
      </c>
      <c r="I20" s="55">
        <f t="shared" si="2"/>
        <v>1</v>
      </c>
      <c r="J20" s="668">
        <f t="shared" si="1"/>
        <v>15</v>
      </c>
      <c r="K20" s="56">
        <f>_xlfn.IFNA(VLOOKUP(CONCATENATE($K$5,$B20,$C20),'ESP1'!$A$6:$M$500,13,FALSE),0)</f>
        <v>0</v>
      </c>
      <c r="L20" s="56">
        <f>_xlfn.IFNA(VLOOKUP(CONCATENATE($L$5,$B20,$C20),'ESP1'!$A$6:$M$500,13,FALSE),0)</f>
        <v>0</v>
      </c>
      <c r="M20" s="56">
        <f>_xlfn.IFNA(VLOOKUP(CONCATENATE($M$5,$B20,$C20),[1]CAPE!$A$6:$M$500,13,FALSE),0)</f>
        <v>0</v>
      </c>
      <c r="N20" s="56">
        <f>_xlfn.IFNA(VLOOKUP(CONCATENATE($N$5,$B20,$C20),CAPE!$A$6:$M$500,13,FALSE),0)</f>
        <v>0</v>
      </c>
      <c r="O20" s="56">
        <f>_xlfn.IFNA(VLOOKUP(CONCATENATE($O$5,$B20,$C20),'SER1'!$A$6:$M$500,13,FALSE),0)</f>
        <v>0</v>
      </c>
      <c r="P20" s="56">
        <f>_xlfn.IFNA(VLOOKUP(CONCATENATE($P$5,$B20,$C20),'SER1'!$A$6:$M$500,13,FALSE),0)</f>
        <v>0</v>
      </c>
      <c r="Q20" s="56">
        <f>_xlfn.IFNA(VLOOKUP(CONCATENATE($Q$5,$B20,$C20),'MUR1'!$A$6:$M$500,13,FALSE),0)</f>
        <v>0</v>
      </c>
      <c r="R20" s="56">
        <f>_xlfn.IFNA(VLOOKUP(CONCATENATE($R$5,$B20,$C20),'MUR1'!$A$6:$M$500,13,FALSE),0)</f>
        <v>1</v>
      </c>
      <c r="S20" s="56">
        <f>_xlfn.IFNA(VLOOKUP(CONCATENATE($S$5,$B20,$C20),BAL!$A$6:$M$500,13,FALSE),0)</f>
        <v>0</v>
      </c>
      <c r="T20" s="56">
        <f>_xlfn.IFNA(VLOOKUP(CONCATENATE($T$5,$B20,$C20),BAL!$A$6:$M$500,13,FALSE),0)</f>
        <v>0</v>
      </c>
      <c r="U20" s="56">
        <f>_xlfn.IFNA(VLOOKUP(CONCATENATE($U$5,$B20,$C20),'OG1'!$A$6:$M$500,13,FALSE),0)</f>
        <v>0</v>
      </c>
      <c r="V20" s="56">
        <f>_xlfn.IFNA(VLOOKUP(CONCATENATE($V$5,$B20,$C20),'OG1'!$A$6:$M$500,13,FALSE),0)</f>
        <v>0</v>
      </c>
      <c r="W20" s="56">
        <f>_xlfn.IFNA(VLOOKUP(CONCATENATE($W$5,$B20,$C20),'DRY1'!$A$6:$M$500,13,FALSE),0)</f>
        <v>0</v>
      </c>
      <c r="X20" s="56">
        <f>_xlfn.IFNA(VLOOKUP(CONCATENATE($X$5,$B20,$C20),'HOR1'!$A$6:$M$100,13,FALSE),0)</f>
        <v>0</v>
      </c>
      <c r="Y20" s="56">
        <f>_xlfn.IFNA(VLOOKUP(CONCATENATE($Y$5,$B20,$C20),'HOR1'!$A$6:$M$100,13,FALSE),0)</f>
        <v>0</v>
      </c>
      <c r="Z20" s="56">
        <f>_xlfn.IFNA(VLOOKUP(CONCATENATE($Z$5,$B20,$C20),'SER2'!$A$6:$M$534,13,FALSE),0)</f>
        <v>0</v>
      </c>
      <c r="AA20" s="56">
        <f>_xlfn.IFNA(VLOOKUP(CONCATENATE($AA$5,$B20,$C20),'SER2'!$A$6:$M$534,13,FALSE),0)</f>
        <v>0</v>
      </c>
      <c r="AB20" s="56">
        <f>_xlfn.IFNA(VLOOKUP(CONCATENATE($AB$5,$B20,$C20),[3]DAR1!$A$6:$M$500,13,FALSE),0)</f>
        <v>0</v>
      </c>
      <c r="AC20" s="56">
        <f>_xlfn.IFNA(VLOOKUP(CONCATENATE($AC$5,$B20,$C20),'DAR1'!$A$6:$M$500,13,FALSE),0)</f>
        <v>0</v>
      </c>
      <c r="AD20" s="56">
        <f>_xlfn.IFNA(VLOOKUP(CONCATENATE($AD$5,$B20,$C20),BEV!$A$6:$M$500,13,FALSE),0)</f>
        <v>0</v>
      </c>
      <c r="AE20" s="56">
        <f>_xlfn.IFNA(VLOOKUP(CONCATENATE($AE$5,$B20,$C20),'OG2'!$A$6:$M$500,13,FALSE),0)</f>
        <v>0</v>
      </c>
      <c r="AF20" s="56">
        <f>_xlfn.IFNA(VLOOKUP(CONCATENATE($AF$5,$B20,$C20),'OG2'!$A$6:$M$500,13,FALSE),0)</f>
        <v>0</v>
      </c>
      <c r="AG20" s="56">
        <f>_xlfn.IFNA(VLOOKUP(CONCATENATE($AG$5,$B20,$C20),'LOG1'!$A$6:$M$500,13,FALSE),0)</f>
        <v>0</v>
      </c>
      <c r="AH20" s="56">
        <f>_xlfn.IFNA(VLOOKUP(CONCATENATE($AH$5,$B20,$C20),'DRY2'!$A$6:$M$500,13,FALSE),0)</f>
        <v>0</v>
      </c>
      <c r="AI20" s="56">
        <f>_xlfn.IFNA(VLOOKUP(CONCATENATE($AI$5,$B20,$C20),'CAP2'!$A$6:$M$500,13,FALSE),0)</f>
        <v>0</v>
      </c>
      <c r="AJ20" s="56">
        <f>_xlfn.IFNA(VLOOKUP(CONCATENATE($AJ$5,$B20,$C20),'ESP2'!$A$6:$M$500,13,FALSE),0)</f>
        <v>0</v>
      </c>
      <c r="AK20" s="56">
        <f>_xlfn.IFNA(VLOOKUP(CONCATENATE($AK$5,$B20,$C20),'ESP2'!$A$6:$M$500,13,FALSE),0)</f>
        <v>0</v>
      </c>
      <c r="AL20" s="56">
        <f>_xlfn.IFNA(VLOOKUP(CONCATENATE($AL$5,$B20,$C20),MR!$A$6:$M$468,13,FALSE),0)</f>
        <v>0</v>
      </c>
      <c r="AM20" s="56">
        <f>_xlfn.IFNA(VLOOKUP(CONCATENATE($AM$5,$B20,$C20),MR!$A$6:$M$468,13,FALSE),0)</f>
        <v>0</v>
      </c>
      <c r="AN20" s="56">
        <f>_xlfn.IFNA(VLOOKUP(CONCATENATE($AN$5,$B20,$C20),MR!$A$6:$M$468,13,FALSE),0)</f>
        <v>0</v>
      </c>
      <c r="AO20" s="56">
        <f>_xlfn.IFNA(VLOOKUP(CONCATENATE($AO$5,$B20,$C20),'OG3'!$A$6:$M$500,13,FALSE),0)</f>
        <v>0</v>
      </c>
      <c r="AP20" s="56">
        <f>_xlfn.IFNA(VLOOKUP(CONCATENATE($AP$5,$B20,$C20),'OG3'!$A$6:$M$500,13,FALSE),0)</f>
        <v>0</v>
      </c>
      <c r="AQ20" s="56">
        <f>_xlfn.IFNA(VLOOKUP(CONCATENATE($AQ$5,$B20,$C20),WEST!$A$6:$M$500,13,FALSE),0)</f>
        <v>0</v>
      </c>
      <c r="AR20" s="56">
        <f>_xlfn.IFNA(VLOOKUP(CONCATENATE($AR$5,$B20,$C20),WEST!$A$6:$M$500,13,FALSE),0)</f>
        <v>0</v>
      </c>
      <c r="AS20" s="56">
        <f>_xlfn.IFNA(VLOOKUP(CONCATENATE($AS$5,$B20,$C20),'SER3'!$A$6:$M$500,13,FALSE),0)</f>
        <v>0</v>
      </c>
      <c r="AT20" s="56">
        <f>_xlfn.IFNA(VLOOKUP(CONCATENATE($ASS$5,$B20,$C20),'SER3'!$A$6:$M$500,13,FALSE),0)</f>
        <v>0</v>
      </c>
      <c r="AU20" s="56">
        <f>_xlfn.IFNA(VLOOKUP(CONCATENATE($AU$5,$B20,$C20),'DAR2'!$A$6:$M$200,13,FALSE),0)</f>
        <v>0</v>
      </c>
      <c r="AV20" s="56">
        <f>_xlfn.IFNA(VLOOKUP(CONCATENATE($AV$5,$B20,$C20),'DAR2'!$A$6:$M$200,13,FALSE),0)</f>
        <v>0</v>
      </c>
      <c r="AW20" s="56">
        <f>_xlfn.IFNA(VLOOKUP(CONCATENATE($AW$5,$B20,$C20),'MUR2'!$A$6:$M$500,13,FALSE),0)</f>
        <v>0</v>
      </c>
      <c r="AX20" s="56">
        <f>_xlfn.IFNA(VLOOKUP(CONCATENATE($AX$5,$B20,$C20),RAS!$A$7:$M$501,13,FALSE),0)</f>
        <v>0</v>
      </c>
      <c r="AY20" s="56">
        <f>_xlfn.IFNA(VLOOKUP(CONCATENATE($AY$5,$B20,$C20),RAS!$A$7:$M$501,13,FALSE),0)</f>
        <v>0</v>
      </c>
      <c r="AZ20" s="56">
        <f>_xlfn.IFNA(VLOOKUP(CONCATENATE($AZ$5,$B20,$C20),'ESP3'!$A$6:$M$500,13,FALSE),0)</f>
        <v>0</v>
      </c>
      <c r="BA20" s="56">
        <f>_xlfn.IFNA(VLOOKUP(CONCATENATE($BA$5,$B20,$C20),FEST!$A$6:$M$500,13,FALSE),0)</f>
        <v>0</v>
      </c>
      <c r="BB20" s="56">
        <f>_xlfn.IFNA(VLOOKUP(CONCATENATE($BB$5,$B20,$C20),FEST!$A$6:$M$500,13,FALSE),0)</f>
        <v>0</v>
      </c>
      <c r="BC20" s="550">
        <f>_xlfn.IFNA(VLOOKUP(CONCATENATE($BC$5,$B20,$C20),[5]HOR2!$A$6:$M$500,13,FALSE),0)</f>
        <v>0</v>
      </c>
      <c r="BD20" s="550">
        <f>_xlfn.IFNA(VLOOKUP(CONCATENATE($BD$5,$B20,$C20),[6]GIDG!$A$6:$M$500,13,FALSE),0)</f>
        <v>0</v>
      </c>
      <c r="BE20" s="550">
        <f>_xlfn.IFNA(VLOOKUP(CONCATENATE($BE$5,$B20,$C20),[6]GIDG!$A$6:$M$500,13,FALSE),0)</f>
        <v>0</v>
      </c>
      <c r="BF20" s="550">
        <f>_xlfn.IFNA(VLOOKUP(CONCATENATE($BF$5,$B20,$C20),[7]cap3!$A$6:$M$500,13,FALSE),0)</f>
        <v>0</v>
      </c>
      <c r="BG20" s="548">
        <f>_xlfn.IFNA(VLOOKUP(CONCATENATE($BG$5,$B20,$C20),SC!$A$6:$M$500,13,FALSE),0)</f>
        <v>0</v>
      </c>
      <c r="BH20" s="548">
        <f>_xlfn.IFNA(VLOOKUP(CONCATENATE($BH$5,$B20,$C20),SC!$A$6:$M$500,13,FALSE),0)</f>
        <v>0</v>
      </c>
      <c r="BI20" s="548">
        <f>_xlfn.IFNA(VLOOKUP(CONCATENATE($BI$5,$B20,$C20),SCSAT!$A$6:$M$528,13,FALSE),0)</f>
        <v>0</v>
      </c>
      <c r="BJ20" s="548">
        <f>_xlfn.IFNA(VLOOKUP(CONCATENATE($BJ$5,$B20,$C20),SCSAT!$A$6:$M$528,13,FALSE),0)</f>
        <v>0</v>
      </c>
      <c r="BK20" s="548">
        <f>_xlfn.IFNA(VLOOKUP(CONCATENATE($BK$5,$B20,$C20),SCSUN!$A$6:$M$500,13,FALSE),0)</f>
        <v>0</v>
      </c>
      <c r="BL20" s="341">
        <f>_xlfn.IFNA(VLOOKUP(CONCATENATE($BL$5,$B20,$C20),SCSUN!$A$6:$M$500,13,FALSE),0)</f>
        <v>0</v>
      </c>
    </row>
    <row r="21" spans="1:64" ht="14.4" customHeight="1" x14ac:dyDescent="0.25">
      <c r="A21" s="835"/>
      <c r="B21" s="51" t="s">
        <v>186</v>
      </c>
      <c r="C21" s="57" t="s">
        <v>187</v>
      </c>
      <c r="D21" s="57"/>
      <c r="E21" s="57" t="s">
        <v>109</v>
      </c>
      <c r="F21" s="58">
        <v>45366</v>
      </c>
      <c r="G21" s="64">
        <v>13</v>
      </c>
      <c r="H21" s="54">
        <f t="shared" si="0"/>
        <v>0</v>
      </c>
      <c r="I21" s="55">
        <f t="shared" si="2"/>
        <v>0</v>
      </c>
      <c r="J21" s="668">
        <f t="shared" si="1"/>
        <v>16</v>
      </c>
      <c r="K21" s="56">
        <f>_xlfn.IFNA(VLOOKUP(CONCATENATE($K$5,$B21,$C21),'ESP1'!$A$6:$M$500,13,FALSE),0)</f>
        <v>0</v>
      </c>
      <c r="L21" s="56">
        <f>_xlfn.IFNA(VLOOKUP(CONCATENATE($L$5,$B21,$C21),'ESP1'!$A$6:$M$500,13,FALSE),0)</f>
        <v>0</v>
      </c>
      <c r="M21" s="56">
        <f>_xlfn.IFNA(VLOOKUP(CONCATENATE($M$5,$B21,$C21),[1]CAPE!$A$6:$M$500,13,FALSE),0)</f>
        <v>0</v>
      </c>
      <c r="N21" s="56">
        <f>_xlfn.IFNA(VLOOKUP(CONCATENATE($N$5,$B21,$C21),CAPE!$A$6:$M$500,13,FALSE),0)</f>
        <v>0</v>
      </c>
      <c r="O21" s="56">
        <f>_xlfn.IFNA(VLOOKUP(CONCATENATE($O$5,$B21,$C21),'SER1'!$A$6:$M$500,13,FALSE),0)</f>
        <v>0</v>
      </c>
      <c r="P21" s="56">
        <f>_xlfn.IFNA(VLOOKUP(CONCATENATE($P$5,$B21,$C21),'SER1'!$A$6:$M$500,13,FALSE),0)</f>
        <v>0</v>
      </c>
      <c r="Q21" s="56">
        <f>_xlfn.IFNA(VLOOKUP(CONCATENATE($Q$5,$B21,$C21),'MUR1'!$A$6:$M$500,13,FALSE),0)</f>
        <v>0</v>
      </c>
      <c r="R21" s="56">
        <f>_xlfn.IFNA(VLOOKUP(CONCATENATE($R$5,$B21,$C21),'MUR1'!$A$6:$M$500,13,FALSE),0)</f>
        <v>0</v>
      </c>
      <c r="S21" s="56">
        <f>_xlfn.IFNA(VLOOKUP(CONCATENATE($S$5,$B21,$C21),BAL!$A$6:$M$500,13,FALSE),0)</f>
        <v>0</v>
      </c>
      <c r="T21" s="56">
        <f>_xlfn.IFNA(VLOOKUP(CONCATENATE($T$5,$B21,$C21),BAL!$A$6:$M$500,13,FALSE),0)</f>
        <v>0</v>
      </c>
      <c r="U21" s="56">
        <f>_xlfn.IFNA(VLOOKUP(CONCATENATE($U$5,$B21,$C21),'OG1'!$A$6:$M$500,13,FALSE),0)</f>
        <v>0</v>
      </c>
      <c r="V21" s="56">
        <f>_xlfn.IFNA(VLOOKUP(CONCATENATE($V$5,$B21,$C21),'OG1'!$A$6:$M$500,13,FALSE),0)</f>
        <v>0</v>
      </c>
      <c r="W21" s="56">
        <f>_xlfn.IFNA(VLOOKUP(CONCATENATE($W$5,$B21,$C21),'DRY1'!$A$6:$M$500,13,FALSE),0)</f>
        <v>0</v>
      </c>
      <c r="X21" s="56">
        <f>_xlfn.IFNA(VLOOKUP(CONCATENATE($X$5,$B21,$C21),'HOR1'!$A$6:$M$100,13,FALSE),0)</f>
        <v>0</v>
      </c>
      <c r="Y21" s="56">
        <f>_xlfn.IFNA(VLOOKUP(CONCATENATE($Y$5,$B21,$C21),'HOR1'!$A$6:$M$100,13,FALSE),0)</f>
        <v>0</v>
      </c>
      <c r="Z21" s="56">
        <f>_xlfn.IFNA(VLOOKUP(CONCATENATE($Z$5,$B21,$C21),'SER2'!$A$6:$M$534,13,FALSE),0)</f>
        <v>0</v>
      </c>
      <c r="AA21" s="56">
        <f>_xlfn.IFNA(VLOOKUP(CONCATENATE($AA$5,$B21,$C21),'SER2'!$A$6:$M$534,13,FALSE),0)</f>
        <v>0</v>
      </c>
      <c r="AB21" s="56">
        <f>_xlfn.IFNA(VLOOKUP(CONCATENATE($AB$5,$B21,$C21),[3]DAR1!$A$6:$M$500,13,FALSE),0)</f>
        <v>0</v>
      </c>
      <c r="AC21" s="56">
        <f>_xlfn.IFNA(VLOOKUP(CONCATENATE($AC$5,$B21,$C21),'DAR1'!$A$6:$M$500,13,FALSE),0)</f>
        <v>0</v>
      </c>
      <c r="AD21" s="56">
        <f>_xlfn.IFNA(VLOOKUP(CONCATENATE($AD$5,$B21,$C21),BEV!$A$6:$M$500,13,FALSE),0)</f>
        <v>0</v>
      </c>
      <c r="AE21" s="56">
        <f>_xlfn.IFNA(VLOOKUP(CONCATENATE($AE$5,$B21,$C21),'OG2'!$A$6:$M$500,13,FALSE),0)</f>
        <v>0</v>
      </c>
      <c r="AF21" s="56">
        <f>_xlfn.IFNA(VLOOKUP(CONCATENATE($AF$5,$B21,$C21),'OG2'!$A$6:$M$500,13,FALSE),0)</f>
        <v>0</v>
      </c>
      <c r="AG21" s="56">
        <f>_xlfn.IFNA(VLOOKUP(CONCATENATE($AG$5,$B21,$C21),'LOG1'!$A$6:$M$500,13,FALSE),0)</f>
        <v>0</v>
      </c>
      <c r="AH21" s="56">
        <f>_xlfn.IFNA(VLOOKUP(CONCATENATE($AH$5,$B21,$C21),'DRY2'!$A$6:$M$500,13,FALSE),0)</f>
        <v>0</v>
      </c>
      <c r="AI21" s="56">
        <f>_xlfn.IFNA(VLOOKUP(CONCATENATE($AI$5,$B21,$C21),'CAP2'!$A$6:$M$500,13,FALSE),0)</f>
        <v>0</v>
      </c>
      <c r="AJ21" s="56">
        <f>_xlfn.IFNA(VLOOKUP(CONCATENATE($AJ$5,$B21,$C21),'ESP2'!$A$6:$M$500,13,FALSE),0)</f>
        <v>0</v>
      </c>
      <c r="AK21" s="56">
        <f>_xlfn.IFNA(VLOOKUP(CONCATENATE($AK$5,$B21,$C21),'ESP2'!$A$6:$M$500,13,FALSE),0)</f>
        <v>0</v>
      </c>
      <c r="AL21" s="56">
        <f>_xlfn.IFNA(VLOOKUP(CONCATENATE($AL$5,$B21,$C21),MR!$A$6:$M$468,13,FALSE),0)</f>
        <v>0</v>
      </c>
      <c r="AM21" s="56">
        <f>_xlfn.IFNA(VLOOKUP(CONCATENATE($AM$5,$B21,$C21),MR!$A$6:$M$468,13,FALSE),0)</f>
        <v>0</v>
      </c>
      <c r="AN21" s="56">
        <f>_xlfn.IFNA(VLOOKUP(CONCATENATE($AN$5,$B21,$C21),MR!$A$6:$M$468,13,FALSE),0)</f>
        <v>0</v>
      </c>
      <c r="AO21" s="56">
        <f>_xlfn.IFNA(VLOOKUP(CONCATENATE($AO$5,$B21,$C21),'OG3'!$A$6:$M$500,13,FALSE),0)</f>
        <v>0</v>
      </c>
      <c r="AP21" s="56">
        <f>_xlfn.IFNA(VLOOKUP(CONCATENATE($AP$5,$B21,$C21),'OG3'!$A$6:$M$500,13,FALSE),0)</f>
        <v>0</v>
      </c>
      <c r="AQ21" s="56">
        <f>_xlfn.IFNA(VLOOKUP(CONCATENATE($AQ$5,$B21,$C21),WEST!$A$6:$M$500,13,FALSE),0)</f>
        <v>0</v>
      </c>
      <c r="AR21" s="56">
        <f>_xlfn.IFNA(VLOOKUP(CONCATENATE($AR$5,$B21,$C21),WEST!$A$6:$M$500,13,FALSE),0)</f>
        <v>0</v>
      </c>
      <c r="AS21" s="56">
        <f>_xlfn.IFNA(VLOOKUP(CONCATENATE($AS$5,$B21,$C21),'SER3'!$A$6:$M$500,13,FALSE),0)</f>
        <v>0</v>
      </c>
      <c r="AT21" s="56">
        <f>_xlfn.IFNA(VLOOKUP(CONCATENATE($ASS$5,$B21,$C21),'SER3'!$A$6:$M$500,13,FALSE),0)</f>
        <v>0</v>
      </c>
      <c r="AU21" s="56">
        <f>_xlfn.IFNA(VLOOKUP(CONCATENATE($AU$5,$B21,$C21),'DAR2'!$A$6:$M$200,13,FALSE),0)</f>
        <v>0</v>
      </c>
      <c r="AV21" s="56">
        <f>_xlfn.IFNA(VLOOKUP(CONCATENATE($AV$5,$B21,$C21),'DAR2'!$A$6:$M$200,13,FALSE),0)</f>
        <v>0</v>
      </c>
      <c r="AW21" s="56">
        <f>_xlfn.IFNA(VLOOKUP(CONCATENATE($AW$5,$B21,$C21),'MUR2'!$A$6:$M$500,13,FALSE),0)</f>
        <v>0</v>
      </c>
      <c r="AX21" s="56">
        <f>_xlfn.IFNA(VLOOKUP(CONCATENATE($AX$5,$B21,$C21),RAS!$A$7:$M$501,13,FALSE),0)</f>
        <v>0</v>
      </c>
      <c r="AY21" s="56">
        <f>_xlfn.IFNA(VLOOKUP(CONCATENATE($AY$5,$B21,$C21),RAS!$A$7:$M$501,13,FALSE),0)</f>
        <v>0</v>
      </c>
      <c r="AZ21" s="56">
        <f>_xlfn.IFNA(VLOOKUP(CONCATENATE($AZ$5,$B21,$C21),'ESP3'!$A$6:$M$500,13,FALSE),0)</f>
        <v>0</v>
      </c>
      <c r="BA21" s="56">
        <f>_xlfn.IFNA(VLOOKUP(CONCATENATE($BA$5,$B21,$C21),FEST!$A$6:$M$500,13,FALSE),0)</f>
        <v>0</v>
      </c>
      <c r="BB21" s="56">
        <f>_xlfn.IFNA(VLOOKUP(CONCATENATE($BB$5,$B21,$C21),FEST!$A$6:$M$500,13,FALSE),0)</f>
        <v>0</v>
      </c>
      <c r="BC21" s="550">
        <f>_xlfn.IFNA(VLOOKUP(CONCATENATE($BC$5,$B21,$C21),[5]HOR2!$A$6:$M$500,13,FALSE),0)</f>
        <v>0</v>
      </c>
      <c r="BD21" s="550">
        <f>_xlfn.IFNA(VLOOKUP(CONCATENATE($BD$5,$B21,$C21),[6]GIDG!$A$6:$M$500,13,FALSE),0)</f>
        <v>0</v>
      </c>
      <c r="BE21" s="550">
        <f>_xlfn.IFNA(VLOOKUP(CONCATENATE($BE$5,$B21,$C21),[6]GIDG!$A$6:$M$500,13,FALSE),0)</f>
        <v>0</v>
      </c>
      <c r="BF21" s="550">
        <f>_xlfn.IFNA(VLOOKUP(CONCATENATE($BF$5,$B21,$C21),[7]cap3!$A$6:$M$500,13,FALSE),0)</f>
        <v>0</v>
      </c>
      <c r="BG21" s="548">
        <f>_xlfn.IFNA(VLOOKUP(CONCATENATE($BG$5,$B21,$C21),SC!$A$6:$M$500,13,FALSE),0)</f>
        <v>0</v>
      </c>
      <c r="BH21" s="548">
        <f>_xlfn.IFNA(VLOOKUP(CONCATENATE($BH$5,$B21,$C21),SC!$A$6:$M$500,13,FALSE),0)</f>
        <v>0</v>
      </c>
      <c r="BI21" s="548">
        <f>_xlfn.IFNA(VLOOKUP(CONCATENATE($BI$5,$B21,$C21),SCSAT!$A$6:$M$528,13,FALSE),0)</f>
        <v>0</v>
      </c>
      <c r="BJ21" s="548">
        <f>_xlfn.IFNA(VLOOKUP(CONCATENATE($BJ$5,$B21,$C21),SCSAT!$A$6:$M$528,13,FALSE),0)</f>
        <v>0</v>
      </c>
      <c r="BK21" s="548">
        <f>_xlfn.IFNA(VLOOKUP(CONCATENATE($BK$5,$B21,$C21),SCSUN!$A$6:$M$500,13,FALSE),0)</f>
        <v>0</v>
      </c>
      <c r="BL21" s="341">
        <f>_xlfn.IFNA(VLOOKUP(CONCATENATE($BL$5,$B21,$C21),SCSUN!$A$6:$M$500,13,FALSE),0)</f>
        <v>0</v>
      </c>
    </row>
    <row r="22" spans="1:64" ht="13.95" customHeight="1" x14ac:dyDescent="0.25">
      <c r="A22" s="835"/>
      <c r="B22" s="51" t="s">
        <v>188</v>
      </c>
      <c r="C22" s="57" t="s">
        <v>189</v>
      </c>
      <c r="D22" s="52"/>
      <c r="E22" s="52" t="s">
        <v>105</v>
      </c>
      <c r="F22" s="58">
        <v>45372</v>
      </c>
      <c r="G22" s="64">
        <v>16</v>
      </c>
      <c r="H22" s="54">
        <f t="shared" si="0"/>
        <v>0</v>
      </c>
      <c r="I22" s="55">
        <f t="shared" si="2"/>
        <v>0</v>
      </c>
      <c r="J22" s="668">
        <f t="shared" si="1"/>
        <v>16</v>
      </c>
      <c r="K22" s="56">
        <f>_xlfn.IFNA(VLOOKUP(CONCATENATE($K$5,$B22,$C22),'ESP1'!$A$6:$M$500,13,FALSE),0)</f>
        <v>0</v>
      </c>
      <c r="L22" s="56">
        <f>_xlfn.IFNA(VLOOKUP(CONCATENATE($L$5,$B22,$C22),'ESP1'!$A$6:$M$500,13,FALSE),0)</f>
        <v>0</v>
      </c>
      <c r="M22" s="56">
        <f>_xlfn.IFNA(VLOOKUP(CONCATENATE($M$5,$B22,$C22),[1]CAPE!$A$6:$M$500,13,FALSE),0)</f>
        <v>0</v>
      </c>
      <c r="N22" s="56">
        <f>_xlfn.IFNA(VLOOKUP(CONCATENATE($N$5,$B22,$C22),CAPE!$A$6:$M$500,13,FALSE),0)</f>
        <v>0</v>
      </c>
      <c r="O22" s="56">
        <f>_xlfn.IFNA(VLOOKUP(CONCATENATE($O$5,$B22,$C22),'SER1'!$A$6:$M$500,13,FALSE),0)</f>
        <v>0</v>
      </c>
      <c r="P22" s="56">
        <f>_xlfn.IFNA(VLOOKUP(CONCATENATE($P$5,$B22,$C22),'SER1'!$A$6:$M$500,13,FALSE),0)</f>
        <v>0</v>
      </c>
      <c r="Q22" s="56">
        <f>_xlfn.IFNA(VLOOKUP(CONCATENATE($Q$5,$B22,$C22),'MUR1'!$A$6:$M$500,13,FALSE),0)</f>
        <v>0</v>
      </c>
      <c r="R22" s="56">
        <f>_xlfn.IFNA(VLOOKUP(CONCATENATE($R$5,$B22,$C22),'MUR1'!$A$6:$M$500,13,FALSE),0)</f>
        <v>0</v>
      </c>
      <c r="S22" s="56">
        <f>_xlfn.IFNA(VLOOKUP(CONCATENATE($S$5,$B22,$C22),BAL!$A$6:$M$500,13,FALSE),0)</f>
        <v>0</v>
      </c>
      <c r="T22" s="56">
        <f>_xlfn.IFNA(VLOOKUP(CONCATENATE($T$5,$B22,$C22),BAL!$A$6:$M$500,13,FALSE),0)</f>
        <v>0</v>
      </c>
      <c r="U22" s="56">
        <f>_xlfn.IFNA(VLOOKUP(CONCATENATE($U$5,$B22,$C22),'OG1'!$A$6:$M$500,13,FALSE),0)</f>
        <v>0</v>
      </c>
      <c r="V22" s="56">
        <f>_xlfn.IFNA(VLOOKUP(CONCATENATE($V$5,$B22,$C22),'OG1'!$A$6:$M$500,13,FALSE),0)</f>
        <v>0</v>
      </c>
      <c r="W22" s="56">
        <f>_xlfn.IFNA(VLOOKUP(CONCATENATE($W$5,$B22,$C22),'DRY1'!$A$6:$M$500,13,FALSE),0)</f>
        <v>0</v>
      </c>
      <c r="X22" s="56">
        <f>_xlfn.IFNA(VLOOKUP(CONCATENATE($X$5,$B22,$C22),'HOR1'!$A$6:$M$100,13,FALSE),0)</f>
        <v>0</v>
      </c>
      <c r="Y22" s="56">
        <f>_xlfn.IFNA(VLOOKUP(CONCATENATE($Y$5,$B22,$C22),'HOR1'!$A$6:$M$100,13,FALSE),0)</f>
        <v>0</v>
      </c>
      <c r="Z22" s="56">
        <f>_xlfn.IFNA(VLOOKUP(CONCATENATE($Z$5,$B22,$C22),'SER2'!$A$6:$M$534,13,FALSE),0)</f>
        <v>0</v>
      </c>
      <c r="AA22" s="56">
        <f>_xlfn.IFNA(VLOOKUP(CONCATENATE($AA$5,$B22,$C22),'SER2'!$A$6:$M$534,13,FALSE),0)</f>
        <v>0</v>
      </c>
      <c r="AB22" s="56">
        <f>_xlfn.IFNA(VLOOKUP(CONCATENATE($AB$5,$B22,$C22),[3]DAR1!$A$6:$M$500,13,FALSE),0)</f>
        <v>0</v>
      </c>
      <c r="AC22" s="56">
        <f>_xlfn.IFNA(VLOOKUP(CONCATENATE($AC$5,$B22,$C22),'DAR1'!$A$6:$M$500,13,FALSE),0)</f>
        <v>0</v>
      </c>
      <c r="AD22" s="56">
        <f>_xlfn.IFNA(VLOOKUP(CONCATENATE($AD$5,$B22,$C22),BEV!$A$6:$M$500,13,FALSE),0)</f>
        <v>0</v>
      </c>
      <c r="AE22" s="56">
        <f>_xlfn.IFNA(VLOOKUP(CONCATENATE($AE$5,$B22,$C22),'OG2'!$A$6:$M$500,13,FALSE),0)</f>
        <v>0</v>
      </c>
      <c r="AF22" s="56">
        <f>_xlfn.IFNA(VLOOKUP(CONCATENATE($AF$5,$B22,$C22),'OG2'!$A$6:$M$500,13,FALSE),0)</f>
        <v>0</v>
      </c>
      <c r="AG22" s="56">
        <f>_xlfn.IFNA(VLOOKUP(CONCATENATE($AG$5,$B22,$C22),'LOG1'!$A$6:$M$500,13,FALSE),0)</f>
        <v>0</v>
      </c>
      <c r="AH22" s="56">
        <f>_xlfn.IFNA(VLOOKUP(CONCATENATE($AH$5,$B22,$C22),'DRY2'!$A$6:$M$500,13,FALSE),0)</f>
        <v>0</v>
      </c>
      <c r="AI22" s="56">
        <f>_xlfn.IFNA(VLOOKUP(CONCATENATE($AI$5,$B22,$C22),'CAP2'!$A$6:$M$500,13,FALSE),0)</f>
        <v>0</v>
      </c>
      <c r="AJ22" s="56">
        <f>_xlfn.IFNA(VLOOKUP(CONCATENATE($AJ$5,$B22,$C22),'ESP2'!$A$6:$M$500,13,FALSE),0)</f>
        <v>0</v>
      </c>
      <c r="AK22" s="56">
        <f>_xlfn.IFNA(VLOOKUP(CONCATENATE($AK$5,$B22,$C22),'ESP2'!$A$6:$M$500,13,FALSE),0)</f>
        <v>0</v>
      </c>
      <c r="AL22" s="56">
        <f>_xlfn.IFNA(VLOOKUP(CONCATENATE($AL$5,$B22,$C22),MR!$A$6:$M$468,13,FALSE),0)</f>
        <v>0</v>
      </c>
      <c r="AM22" s="56">
        <f>_xlfn.IFNA(VLOOKUP(CONCATENATE($AM$5,$B22,$C22),MR!$A$6:$M$468,13,FALSE),0)</f>
        <v>0</v>
      </c>
      <c r="AN22" s="56">
        <f>_xlfn.IFNA(VLOOKUP(CONCATENATE($AN$5,$B22,$C22),MR!$A$6:$M$468,13,FALSE),0)</f>
        <v>0</v>
      </c>
      <c r="AO22" s="56">
        <f>_xlfn.IFNA(VLOOKUP(CONCATENATE($AO$5,$B22,$C22),'OG3'!$A$6:$M$500,13,FALSE),0)</f>
        <v>0</v>
      </c>
      <c r="AP22" s="56">
        <f>_xlfn.IFNA(VLOOKUP(CONCATENATE($AP$5,$B22,$C22),'OG3'!$A$6:$M$500,13,FALSE),0)</f>
        <v>0</v>
      </c>
      <c r="AQ22" s="56">
        <f>_xlfn.IFNA(VLOOKUP(CONCATENATE($AQ$5,$B22,$C22),WEST!$A$6:$M$500,13,FALSE),0)</f>
        <v>0</v>
      </c>
      <c r="AR22" s="56">
        <f>_xlfn.IFNA(VLOOKUP(CONCATENATE($AR$5,$B22,$C22),WEST!$A$6:$M$500,13,FALSE),0)</f>
        <v>0</v>
      </c>
      <c r="AS22" s="56">
        <f>_xlfn.IFNA(VLOOKUP(CONCATENATE($AS$5,$B22,$C22),'SER3'!$A$6:$M$500,13,FALSE),0)</f>
        <v>0</v>
      </c>
      <c r="AT22" s="56">
        <f>_xlfn.IFNA(VLOOKUP(CONCATENATE($ASS$5,$B22,$C22),'SER3'!$A$6:$M$500,13,FALSE),0)</f>
        <v>0</v>
      </c>
      <c r="AU22" s="56">
        <f>_xlfn.IFNA(VLOOKUP(CONCATENATE($AU$5,$B22,$C22),'DAR2'!$A$6:$M$200,13,FALSE),0)</f>
        <v>0</v>
      </c>
      <c r="AV22" s="56">
        <f>_xlfn.IFNA(VLOOKUP(CONCATENATE($AV$5,$B22,$C22),'DAR2'!$A$6:$M$200,13,FALSE),0)</f>
        <v>0</v>
      </c>
      <c r="AW22" s="56">
        <f>_xlfn.IFNA(VLOOKUP(CONCATENATE($AW$5,$B22,$C22),'MUR2'!$A$6:$M$500,13,FALSE),0)</f>
        <v>0</v>
      </c>
      <c r="AX22" s="56">
        <f>_xlfn.IFNA(VLOOKUP(CONCATENATE($AX$5,$B22,$C22),RAS!$A$7:$M$501,13,FALSE),0)</f>
        <v>0</v>
      </c>
      <c r="AY22" s="56">
        <f>_xlfn.IFNA(VLOOKUP(CONCATENATE($AY$5,$B22,$C22),RAS!$A$7:$M$501,13,FALSE),0)</f>
        <v>0</v>
      </c>
      <c r="AZ22" s="56">
        <f>_xlfn.IFNA(VLOOKUP(CONCATENATE($AZ$5,$B22,$C22),'ESP3'!$A$6:$M$500,13,FALSE),0)</f>
        <v>0</v>
      </c>
      <c r="BA22" s="56">
        <f>_xlfn.IFNA(VLOOKUP(CONCATENATE($BA$5,$B22,$C22),FEST!$A$6:$M$500,13,FALSE),0)</f>
        <v>0</v>
      </c>
      <c r="BB22" s="56">
        <f>_xlfn.IFNA(VLOOKUP(CONCATENATE($BB$5,$B22,$C22),FEST!$A$6:$M$500,13,FALSE),0)</f>
        <v>0</v>
      </c>
      <c r="BC22" s="550">
        <f>_xlfn.IFNA(VLOOKUP(CONCATENATE($BC$5,$B22,$C22),[5]HOR2!$A$6:$M$500,13,FALSE),0)</f>
        <v>0</v>
      </c>
      <c r="BD22" s="550">
        <f>_xlfn.IFNA(VLOOKUP(CONCATENATE($BD$5,$B22,$C22),[6]GIDG!$A$6:$M$500,13,FALSE),0)</f>
        <v>0</v>
      </c>
      <c r="BE22" s="550">
        <f>_xlfn.IFNA(VLOOKUP(CONCATENATE($BE$5,$B22,$C22),[6]GIDG!$A$6:$M$500,13,FALSE),0)</f>
        <v>0</v>
      </c>
      <c r="BF22" s="550">
        <f>_xlfn.IFNA(VLOOKUP(CONCATENATE($BF$5,$B22,$C22),[7]cap3!$A$6:$M$500,13,FALSE),0)</f>
        <v>0</v>
      </c>
      <c r="BG22" s="548">
        <f>_xlfn.IFNA(VLOOKUP(CONCATENATE($BG$5,$B22,$C22),SC!$A$6:$M$500,13,FALSE),0)</f>
        <v>0</v>
      </c>
      <c r="BH22" s="548">
        <f>_xlfn.IFNA(VLOOKUP(CONCATENATE($BH$5,$B22,$C22),SC!$A$6:$M$500,13,FALSE),0)</f>
        <v>0</v>
      </c>
      <c r="BI22" s="548">
        <f>_xlfn.IFNA(VLOOKUP(CONCATENATE($BI$5,$B22,$C22),SCSAT!$A$6:$M$528,13,FALSE),0)</f>
        <v>0</v>
      </c>
      <c r="BJ22" s="548">
        <f>_xlfn.IFNA(VLOOKUP(CONCATENATE($BJ$5,$B22,$C22),SCSAT!$A$6:$M$528,13,FALSE),0)</f>
        <v>0</v>
      </c>
      <c r="BK22" s="548">
        <f>_xlfn.IFNA(VLOOKUP(CONCATENATE($BK$5,$B22,$C22),SCSUN!$A$6:$M$500,13,FALSE),0)</f>
        <v>0</v>
      </c>
      <c r="BL22" s="341">
        <f>_xlfn.IFNA(VLOOKUP(CONCATENATE($BL$5,$B22,$C22),SCSUN!$A$6:$M$500,13,FALSE),0)</f>
        <v>0</v>
      </c>
    </row>
    <row r="23" spans="1:64" x14ac:dyDescent="0.25">
      <c r="A23" s="835"/>
      <c r="B23" s="51" t="s">
        <v>190</v>
      </c>
      <c r="C23" s="57" t="s">
        <v>191</v>
      </c>
      <c r="D23" s="57"/>
      <c r="E23" s="57" t="s">
        <v>179</v>
      </c>
      <c r="F23" s="58">
        <v>45373</v>
      </c>
      <c r="G23" s="64">
        <v>13</v>
      </c>
      <c r="H23" s="54">
        <f t="shared" si="0"/>
        <v>0</v>
      </c>
      <c r="I23" s="55">
        <f t="shared" si="2"/>
        <v>0</v>
      </c>
      <c r="J23" s="668">
        <f t="shared" si="1"/>
        <v>16</v>
      </c>
      <c r="K23" s="56">
        <f>_xlfn.IFNA(VLOOKUP(CONCATENATE($K$5,$B23,$C23),'ESP1'!$A$6:$M$500,13,FALSE),0)</f>
        <v>0</v>
      </c>
      <c r="L23" s="56">
        <f>_xlfn.IFNA(VLOOKUP(CONCATENATE($L$5,$B23,$C23),'ESP1'!$A$6:$M$500,13,FALSE),0)</f>
        <v>0</v>
      </c>
      <c r="M23" s="56">
        <f>_xlfn.IFNA(VLOOKUP(CONCATENATE($M$5,$B23,$C23),[1]CAPE!$A$6:$M$500,13,FALSE),0)</f>
        <v>0</v>
      </c>
      <c r="N23" s="56">
        <f>_xlfn.IFNA(VLOOKUP(CONCATENATE($N$5,$B23,$C23),CAPE!$A$6:$M$500,13,FALSE),0)</f>
        <v>0</v>
      </c>
      <c r="O23" s="56">
        <f>_xlfn.IFNA(VLOOKUP(CONCATENATE($O$5,$B23,$C23),'SER1'!$A$6:$M$500,13,FALSE),0)</f>
        <v>0</v>
      </c>
      <c r="P23" s="56">
        <f>_xlfn.IFNA(VLOOKUP(CONCATENATE($P$5,$B23,$C23),'SER1'!$A$6:$M$500,13,FALSE),0)</f>
        <v>0</v>
      </c>
      <c r="Q23" s="56">
        <f>_xlfn.IFNA(VLOOKUP(CONCATENATE($Q$5,$B23,$C23),'MUR1'!$A$6:$M$500,13,FALSE),0)</f>
        <v>0</v>
      </c>
      <c r="R23" s="56">
        <f>_xlfn.IFNA(VLOOKUP(CONCATENATE($R$5,$B23,$C23),'MUR1'!$A$6:$M$500,13,FALSE),0)</f>
        <v>0</v>
      </c>
      <c r="S23" s="56">
        <f>_xlfn.IFNA(VLOOKUP(CONCATENATE($S$5,$B23,$C23),BAL!$A$6:$M$500,13,FALSE),0)</f>
        <v>0</v>
      </c>
      <c r="T23" s="56">
        <f>_xlfn.IFNA(VLOOKUP(CONCATENATE($T$5,$B23,$C23),BAL!$A$6:$M$500,13,FALSE),0)</f>
        <v>0</v>
      </c>
      <c r="U23" s="56">
        <f>_xlfn.IFNA(VLOOKUP(CONCATENATE($U$5,$B23,$C23),'OG1'!$A$6:$M$500,13,FALSE),0)</f>
        <v>0</v>
      </c>
      <c r="V23" s="56">
        <f>_xlfn.IFNA(VLOOKUP(CONCATENATE($V$5,$B23,$C23),'OG1'!$A$6:$M$500,13,FALSE),0)</f>
        <v>0</v>
      </c>
      <c r="W23" s="56">
        <f>_xlfn.IFNA(VLOOKUP(CONCATENATE($W$5,$B23,$C23),'DRY1'!$A$6:$M$500,13,FALSE),0)</f>
        <v>0</v>
      </c>
      <c r="X23" s="56">
        <f>_xlfn.IFNA(VLOOKUP(CONCATENATE($X$5,$B23,$C23),'HOR1'!$A$6:$M$100,13,FALSE),0)</f>
        <v>0</v>
      </c>
      <c r="Y23" s="56">
        <f>_xlfn.IFNA(VLOOKUP(CONCATENATE($Y$5,$B23,$C23),'HOR1'!$A$6:$M$100,13,FALSE),0)</f>
        <v>0</v>
      </c>
      <c r="Z23" s="56">
        <f>_xlfn.IFNA(VLOOKUP(CONCATENATE($Z$5,$B23,$C23),'SER2'!$A$6:$M$534,13,FALSE),0)</f>
        <v>0</v>
      </c>
      <c r="AA23" s="56">
        <f>_xlfn.IFNA(VLOOKUP(CONCATENATE($AA$5,$B23,$C23),'SER2'!$A$6:$M$534,13,FALSE),0)</f>
        <v>0</v>
      </c>
      <c r="AB23" s="56">
        <f>_xlfn.IFNA(VLOOKUP(CONCATENATE($AB$5,$B23,$C23),[3]DAR1!$A$6:$M$500,13,FALSE),0)</f>
        <v>0</v>
      </c>
      <c r="AC23" s="56">
        <f>_xlfn.IFNA(VLOOKUP(CONCATENATE($AC$5,$B23,$C23),'DAR1'!$A$6:$M$500,13,FALSE),0)</f>
        <v>0</v>
      </c>
      <c r="AD23" s="56">
        <f>_xlfn.IFNA(VLOOKUP(CONCATENATE($AD$5,$B23,$C23),BEV!$A$6:$M$500,13,FALSE),0)</f>
        <v>0</v>
      </c>
      <c r="AE23" s="56">
        <f>_xlfn.IFNA(VLOOKUP(CONCATENATE($AE$5,$B23,$C23),'OG2'!$A$6:$M$500,13,FALSE),0)</f>
        <v>0</v>
      </c>
      <c r="AF23" s="56">
        <f>_xlfn.IFNA(VLOOKUP(CONCATENATE($AF$5,$B23,$C23),'OG2'!$A$6:$M$500,13,FALSE),0)</f>
        <v>0</v>
      </c>
      <c r="AG23" s="56">
        <f>_xlfn.IFNA(VLOOKUP(CONCATENATE($AG$5,$B23,$C23),'LOG1'!$A$6:$M$500,13,FALSE),0)</f>
        <v>0</v>
      </c>
      <c r="AH23" s="56">
        <f>_xlfn.IFNA(VLOOKUP(CONCATENATE($AH$5,$B23,$C23),'DRY2'!$A$6:$M$500,13,FALSE),0)</f>
        <v>0</v>
      </c>
      <c r="AI23" s="56">
        <f>_xlfn.IFNA(VLOOKUP(CONCATENATE($AI$5,$B23,$C23),'CAP2'!$A$6:$M$500,13,FALSE),0)</f>
        <v>0</v>
      </c>
      <c r="AJ23" s="56">
        <f>_xlfn.IFNA(VLOOKUP(CONCATENATE($AJ$5,$B23,$C23),'ESP2'!$A$6:$M$500,13,FALSE),0)</f>
        <v>0</v>
      </c>
      <c r="AK23" s="56">
        <f>_xlfn.IFNA(VLOOKUP(CONCATENATE($AK$5,$B23,$C23),'ESP2'!$A$6:$M$500,13,FALSE),0)</f>
        <v>0</v>
      </c>
      <c r="AL23" s="56">
        <f>_xlfn.IFNA(VLOOKUP(CONCATENATE($AL$5,$B23,$C23),MR!$A$6:$M$468,13,FALSE),0)</f>
        <v>0</v>
      </c>
      <c r="AM23" s="56">
        <f>_xlfn.IFNA(VLOOKUP(CONCATENATE($AM$5,$B23,$C23),MR!$A$6:$M$468,13,FALSE),0)</f>
        <v>0</v>
      </c>
      <c r="AN23" s="56">
        <f>_xlfn.IFNA(VLOOKUP(CONCATENATE($AN$5,$B23,$C23),MR!$A$6:$M$468,13,FALSE),0)</f>
        <v>0</v>
      </c>
      <c r="AO23" s="56">
        <f>_xlfn.IFNA(VLOOKUP(CONCATENATE($AO$5,$B23,$C23),'OG3'!$A$6:$M$500,13,FALSE),0)</f>
        <v>0</v>
      </c>
      <c r="AP23" s="56">
        <f>_xlfn.IFNA(VLOOKUP(CONCATENATE($AP$5,$B23,$C23),'OG3'!$A$6:$M$500,13,FALSE),0)</f>
        <v>0</v>
      </c>
      <c r="AQ23" s="56">
        <f>_xlfn.IFNA(VLOOKUP(CONCATENATE($AQ$5,$B23,$C23),WEST!$A$6:$M$500,13,FALSE),0)</f>
        <v>0</v>
      </c>
      <c r="AR23" s="56">
        <f>_xlfn.IFNA(VLOOKUP(CONCATENATE($AR$5,$B23,$C23),WEST!$A$6:$M$500,13,FALSE),0)</f>
        <v>0</v>
      </c>
      <c r="AS23" s="56">
        <f>_xlfn.IFNA(VLOOKUP(CONCATENATE($AS$5,$B23,$C23),'SER3'!$A$6:$M$500,13,FALSE),0)</f>
        <v>0</v>
      </c>
      <c r="AT23" s="56">
        <f>_xlfn.IFNA(VLOOKUP(CONCATENATE($ASS$5,$B23,$C23),'SER3'!$A$6:$M$500,13,FALSE),0)</f>
        <v>0</v>
      </c>
      <c r="AU23" s="56">
        <f>_xlfn.IFNA(VLOOKUP(CONCATENATE($AU$5,$B23,$C23),'DAR2'!$A$6:$M$200,13,FALSE),0)</f>
        <v>0</v>
      </c>
      <c r="AV23" s="56">
        <f>_xlfn.IFNA(VLOOKUP(CONCATENATE($AV$5,$B23,$C23),'DAR2'!$A$6:$M$200,13,FALSE),0)</f>
        <v>0</v>
      </c>
      <c r="AW23" s="56">
        <f>_xlfn.IFNA(VLOOKUP(CONCATENATE($AW$5,$B23,$C23),'MUR2'!$A$6:$M$500,13,FALSE),0)</f>
        <v>0</v>
      </c>
      <c r="AX23" s="56">
        <f>_xlfn.IFNA(VLOOKUP(CONCATENATE($AX$5,$B23,$C23),RAS!$A$7:$M$501,13,FALSE),0)</f>
        <v>0</v>
      </c>
      <c r="AY23" s="56">
        <f>_xlfn.IFNA(VLOOKUP(CONCATENATE($AY$5,$B23,$C23),RAS!$A$7:$M$501,13,FALSE),0)</f>
        <v>0</v>
      </c>
      <c r="AZ23" s="56">
        <f>_xlfn.IFNA(VLOOKUP(CONCATENATE($AZ$5,$B23,$C23),'ESP3'!$A$6:$M$500,13,FALSE),0)</f>
        <v>0</v>
      </c>
      <c r="BA23" s="56">
        <f>_xlfn.IFNA(VLOOKUP(CONCATENATE($BA$5,$B23,$C23),FEST!$A$6:$M$500,13,FALSE),0)</f>
        <v>0</v>
      </c>
      <c r="BB23" s="56">
        <f>_xlfn.IFNA(VLOOKUP(CONCATENATE($BB$5,$B23,$C23),FEST!$A$6:$M$500,13,FALSE),0)</f>
        <v>0</v>
      </c>
      <c r="BC23" s="550">
        <f>_xlfn.IFNA(VLOOKUP(CONCATENATE($BC$5,$B23,$C23),[5]HOR2!$A$6:$M$500,13,FALSE),0)</f>
        <v>0</v>
      </c>
      <c r="BD23" s="550">
        <f>_xlfn.IFNA(VLOOKUP(CONCATENATE($BD$5,$B23,$C23),[6]GIDG!$A$6:$M$500,13,FALSE),0)</f>
        <v>0</v>
      </c>
      <c r="BE23" s="550">
        <f>_xlfn.IFNA(VLOOKUP(CONCATENATE($BE$5,$B23,$C23),[6]GIDG!$A$6:$M$500,13,FALSE),0)</f>
        <v>0</v>
      </c>
      <c r="BF23" s="550">
        <f>_xlfn.IFNA(VLOOKUP(CONCATENATE($BF$5,$B23,$C23),[7]cap3!$A$6:$M$500,13,FALSE),0)</f>
        <v>0</v>
      </c>
      <c r="BG23" s="548">
        <f>_xlfn.IFNA(VLOOKUP(CONCATENATE($BG$5,$B23,$C23),SC!$A$6:$M$500,13,FALSE),0)</f>
        <v>0</v>
      </c>
      <c r="BH23" s="548">
        <f>_xlfn.IFNA(VLOOKUP(CONCATENATE($BH$5,$B23,$C23),SC!$A$6:$M$500,13,FALSE),0)</f>
        <v>0</v>
      </c>
      <c r="BI23" s="548">
        <f>_xlfn.IFNA(VLOOKUP(CONCATENATE($BI$5,$B23,$C23),SCSAT!$A$6:$M$528,13,FALSE),0)</f>
        <v>0</v>
      </c>
      <c r="BJ23" s="548">
        <f>_xlfn.IFNA(VLOOKUP(CONCATENATE($BJ$5,$B23,$C23),SCSAT!$A$6:$M$528,13,FALSE),0)</f>
        <v>0</v>
      </c>
      <c r="BK23" s="548">
        <f>_xlfn.IFNA(VLOOKUP(CONCATENATE($BK$5,$B23,$C23),SCSUN!$A$6:$M$500,13,FALSE),0)</f>
        <v>0</v>
      </c>
      <c r="BL23" s="341">
        <f>_xlfn.IFNA(VLOOKUP(CONCATENATE($BL$5,$B23,$C23),SCSUN!$A$6:$M$500,13,FALSE),0)</f>
        <v>0</v>
      </c>
    </row>
    <row r="24" spans="1:64" x14ac:dyDescent="0.25">
      <c r="A24" s="835"/>
      <c r="B24" s="51" t="s">
        <v>197</v>
      </c>
      <c r="C24" s="57" t="s">
        <v>198</v>
      </c>
      <c r="D24" s="57"/>
      <c r="E24" s="57" t="s">
        <v>199</v>
      </c>
      <c r="F24" s="58">
        <v>45380</v>
      </c>
      <c r="G24" s="64">
        <v>13</v>
      </c>
      <c r="H24" s="54">
        <f t="shared" si="0"/>
        <v>0</v>
      </c>
      <c r="I24" s="55">
        <f t="shared" si="2"/>
        <v>0</v>
      </c>
      <c r="J24" s="668">
        <f t="shared" si="1"/>
        <v>16</v>
      </c>
      <c r="K24" s="56">
        <f>_xlfn.IFNA(VLOOKUP(CONCATENATE($K$5,$B24,$C24),'ESP1'!$A$6:$M$500,13,FALSE),0)</f>
        <v>0</v>
      </c>
      <c r="L24" s="56">
        <f>_xlfn.IFNA(VLOOKUP(CONCATENATE($L$5,$B24,$C24),'ESP1'!$A$6:$M$500,13,FALSE),0)</f>
        <v>0</v>
      </c>
      <c r="M24" s="56">
        <f>_xlfn.IFNA(VLOOKUP(CONCATENATE($M$5,$B24,$C24),[1]CAPE!$A$6:$M$500,13,FALSE),0)</f>
        <v>0</v>
      </c>
      <c r="N24" s="56">
        <f>_xlfn.IFNA(VLOOKUP(CONCATENATE($N$5,$B24,$C24),CAPE!$A$6:$M$500,13,FALSE),0)</f>
        <v>0</v>
      </c>
      <c r="O24" s="56">
        <f>_xlfn.IFNA(VLOOKUP(CONCATENATE($O$5,$B24,$C24),'SER1'!$A$6:$M$500,13,FALSE),0)</f>
        <v>0</v>
      </c>
      <c r="P24" s="56">
        <f>_xlfn.IFNA(VLOOKUP(CONCATENATE($P$5,$B24,$C24),'SER1'!$A$6:$M$500,13,FALSE),0)</f>
        <v>0</v>
      </c>
      <c r="Q24" s="56">
        <f>_xlfn.IFNA(VLOOKUP(CONCATENATE($Q$5,$B24,$C24),'MUR1'!$A$6:$M$500,13,FALSE),0)</f>
        <v>0</v>
      </c>
      <c r="R24" s="56">
        <f>_xlfn.IFNA(VLOOKUP(CONCATENATE($R$5,$B24,$C24),'MUR1'!$A$6:$M$500,13,FALSE),0)</f>
        <v>0</v>
      </c>
      <c r="S24" s="56">
        <f>_xlfn.IFNA(VLOOKUP(CONCATENATE($S$5,$B24,$C24),BAL!$A$6:$M$500,13,FALSE),0)</f>
        <v>0</v>
      </c>
      <c r="T24" s="56">
        <f>_xlfn.IFNA(VLOOKUP(CONCATENATE($T$5,$B24,$C24),BAL!$A$6:$M$500,13,FALSE),0)</f>
        <v>0</v>
      </c>
      <c r="U24" s="56">
        <f>_xlfn.IFNA(VLOOKUP(CONCATENATE($U$5,$B24,$C24),'OG1'!$A$6:$M$500,13,FALSE),0)</f>
        <v>0</v>
      </c>
      <c r="V24" s="56">
        <f>_xlfn.IFNA(VLOOKUP(CONCATENATE($V$5,$B24,$C24),'OG1'!$A$6:$M$500,13,FALSE),0)</f>
        <v>0</v>
      </c>
      <c r="W24" s="56">
        <f>_xlfn.IFNA(VLOOKUP(CONCATENATE($W$5,$B24,$C24),'DRY1'!$A$6:$M$500,13,FALSE),0)</f>
        <v>0</v>
      </c>
      <c r="X24" s="56">
        <f>_xlfn.IFNA(VLOOKUP(CONCATENATE($X$5,$B24,$C24),'HOR1'!$A$6:$M$100,13,FALSE),0)</f>
        <v>0</v>
      </c>
      <c r="Y24" s="56">
        <f>_xlfn.IFNA(VLOOKUP(CONCATENATE($Y$5,$B24,$C24),'HOR1'!$A$6:$M$100,13,FALSE),0)</f>
        <v>0</v>
      </c>
      <c r="Z24" s="56">
        <f>_xlfn.IFNA(VLOOKUP(CONCATENATE($Z$5,$B24,$C24),'SER2'!$A$6:$M$534,13,FALSE),0)</f>
        <v>0</v>
      </c>
      <c r="AA24" s="56">
        <f>_xlfn.IFNA(VLOOKUP(CONCATENATE($AA$5,$B24,$C24),'SER2'!$A$6:$M$534,13,FALSE),0)</f>
        <v>0</v>
      </c>
      <c r="AB24" s="56">
        <f>_xlfn.IFNA(VLOOKUP(CONCATENATE($AB$5,$B24,$C24),[3]DAR1!$A$6:$M$500,13,FALSE),0)</f>
        <v>0</v>
      </c>
      <c r="AC24" s="56">
        <f>_xlfn.IFNA(VLOOKUP(CONCATENATE($AC$5,$B24,$C24),'DAR1'!$A$6:$M$500,13,FALSE),0)</f>
        <v>0</v>
      </c>
      <c r="AD24" s="56">
        <f>_xlfn.IFNA(VLOOKUP(CONCATENATE($AD$5,$B24,$C24),BEV!$A$6:$M$500,13,FALSE),0)</f>
        <v>0</v>
      </c>
      <c r="AE24" s="56">
        <f>_xlfn.IFNA(VLOOKUP(CONCATENATE($AE$5,$B24,$C24),'OG2'!$A$6:$M$500,13,FALSE),0)</f>
        <v>0</v>
      </c>
      <c r="AF24" s="56">
        <f>_xlfn.IFNA(VLOOKUP(CONCATENATE($AF$5,$B24,$C24),'OG2'!$A$6:$M$500,13,FALSE),0)</f>
        <v>0</v>
      </c>
      <c r="AG24" s="56">
        <f>_xlfn.IFNA(VLOOKUP(CONCATENATE($AG$5,$B24,$C24),'LOG1'!$A$6:$M$500,13,FALSE),0)</f>
        <v>0</v>
      </c>
      <c r="AH24" s="56">
        <f>_xlfn.IFNA(VLOOKUP(CONCATENATE($AH$5,$B24,$C24),'DRY2'!$A$6:$M$500,13,FALSE),0)</f>
        <v>0</v>
      </c>
      <c r="AI24" s="56">
        <f>_xlfn.IFNA(VLOOKUP(CONCATENATE($AI$5,$B24,$C24),'CAP2'!$A$6:$M$500,13,FALSE),0)</f>
        <v>0</v>
      </c>
      <c r="AJ24" s="56">
        <f>_xlfn.IFNA(VLOOKUP(CONCATENATE($AJ$5,$B24,$C24),'ESP2'!$A$6:$M$500,13,FALSE),0)</f>
        <v>0</v>
      </c>
      <c r="AK24" s="56">
        <f>_xlfn.IFNA(VLOOKUP(CONCATENATE($AK$5,$B24,$C24),'ESP2'!$A$6:$M$500,13,FALSE),0)</f>
        <v>0</v>
      </c>
      <c r="AL24" s="56">
        <f>_xlfn.IFNA(VLOOKUP(CONCATENATE($AL$5,$B24,$C24),MR!$A$6:$M$468,13,FALSE),0)</f>
        <v>0</v>
      </c>
      <c r="AM24" s="56">
        <f>_xlfn.IFNA(VLOOKUP(CONCATENATE($AM$5,$B24,$C24),MR!$A$6:$M$468,13,FALSE),0)</f>
        <v>0</v>
      </c>
      <c r="AN24" s="56">
        <f>_xlfn.IFNA(VLOOKUP(CONCATENATE($AN$5,$B24,$C24),MR!$A$6:$M$468,13,FALSE),0)</f>
        <v>0</v>
      </c>
      <c r="AO24" s="56">
        <f>_xlfn.IFNA(VLOOKUP(CONCATENATE($AO$5,$B24,$C24),'OG3'!$A$6:$M$500,13,FALSE),0)</f>
        <v>0</v>
      </c>
      <c r="AP24" s="56">
        <f>_xlfn.IFNA(VLOOKUP(CONCATENATE($AP$5,$B24,$C24),'OG3'!$A$6:$M$500,13,FALSE),0)</f>
        <v>0</v>
      </c>
      <c r="AQ24" s="56">
        <f>_xlfn.IFNA(VLOOKUP(CONCATENATE($AQ$5,$B24,$C24),WEST!$A$6:$M$500,13,FALSE),0)</f>
        <v>0</v>
      </c>
      <c r="AR24" s="56">
        <f>_xlfn.IFNA(VLOOKUP(CONCATENATE($AR$5,$B24,$C24),WEST!$A$6:$M$500,13,FALSE),0)</f>
        <v>0</v>
      </c>
      <c r="AS24" s="56">
        <f>_xlfn.IFNA(VLOOKUP(CONCATENATE($AS$5,$B24,$C24),'SER3'!$A$6:$M$500,13,FALSE),0)</f>
        <v>0</v>
      </c>
      <c r="AT24" s="56">
        <f>_xlfn.IFNA(VLOOKUP(CONCATENATE($ASS$5,$B24,$C24),'SER3'!$A$6:$M$500,13,FALSE),0)</f>
        <v>0</v>
      </c>
      <c r="AU24" s="56">
        <f>_xlfn.IFNA(VLOOKUP(CONCATENATE($AU$5,$B24,$C24),'DAR2'!$A$6:$M$200,13,FALSE),0)</f>
        <v>0</v>
      </c>
      <c r="AV24" s="56">
        <f>_xlfn.IFNA(VLOOKUP(CONCATENATE($AV$5,$B24,$C24),'DAR2'!$A$6:$M$200,13,FALSE),0)</f>
        <v>0</v>
      </c>
      <c r="AW24" s="56">
        <f>_xlfn.IFNA(VLOOKUP(CONCATENATE($AW$5,$B24,$C24),'MUR2'!$A$6:$M$500,13,FALSE),0)</f>
        <v>0</v>
      </c>
      <c r="AX24" s="56">
        <f>_xlfn.IFNA(VLOOKUP(CONCATENATE($AX$5,$B24,$C24),RAS!$A$7:$M$501,13,FALSE),0)</f>
        <v>0</v>
      </c>
      <c r="AY24" s="56">
        <f>_xlfn.IFNA(VLOOKUP(CONCATENATE($AY$5,$B24,$C24),RAS!$A$7:$M$501,13,FALSE),0)</f>
        <v>0</v>
      </c>
      <c r="AZ24" s="56">
        <f>_xlfn.IFNA(VLOOKUP(CONCATENATE($AZ$5,$B24,$C24),'ESP3'!$A$6:$M$500,13,FALSE),0)</f>
        <v>0</v>
      </c>
      <c r="BA24" s="56">
        <f>_xlfn.IFNA(VLOOKUP(CONCATENATE($BA$5,$B24,$C24),FEST!$A$6:$M$500,13,FALSE),0)</f>
        <v>0</v>
      </c>
      <c r="BB24" s="56">
        <f>_xlfn.IFNA(VLOOKUP(CONCATENATE($BB$5,$B24,$C24),FEST!$A$6:$M$500,13,FALSE),0)</f>
        <v>0</v>
      </c>
      <c r="BC24" s="550">
        <f>_xlfn.IFNA(VLOOKUP(CONCATENATE($BC$5,$B24,$C24),[5]HOR2!$A$6:$M$500,13,FALSE),0)</f>
        <v>0</v>
      </c>
      <c r="BD24" s="550">
        <f>_xlfn.IFNA(VLOOKUP(CONCATENATE($BD$5,$B24,$C24),[6]GIDG!$A$6:$M$500,13,FALSE),0)</f>
        <v>0</v>
      </c>
      <c r="BE24" s="550">
        <f>_xlfn.IFNA(VLOOKUP(CONCATENATE($BE$5,$B24,$C24),[6]GIDG!$A$6:$M$500,13,FALSE),0)</f>
        <v>0</v>
      </c>
      <c r="BF24" s="550">
        <f>_xlfn.IFNA(VLOOKUP(CONCATENATE($BF$5,$B24,$C24),[7]cap3!$A$6:$M$500,13,FALSE),0)</f>
        <v>0</v>
      </c>
      <c r="BG24" s="548">
        <f>_xlfn.IFNA(VLOOKUP(CONCATENATE($BG$5,$B24,$C24),SC!$A$6:$M$500,13,FALSE),0)</f>
        <v>0</v>
      </c>
      <c r="BH24" s="548">
        <f>_xlfn.IFNA(VLOOKUP(CONCATENATE($BH$5,$B24,$C24),SC!$A$6:$M$500,13,FALSE),0)</f>
        <v>0</v>
      </c>
      <c r="BI24" s="548">
        <f>_xlfn.IFNA(VLOOKUP(CONCATENATE($BI$5,$B24,$C24),SCSAT!$A$6:$M$528,13,FALSE),0)</f>
        <v>0</v>
      </c>
      <c r="BJ24" s="548">
        <f>_xlfn.IFNA(VLOOKUP(CONCATENATE($BJ$5,$B24,$C24),SCSAT!$A$6:$M$528,13,FALSE),0)</f>
        <v>0</v>
      </c>
      <c r="BK24" s="548">
        <f>_xlfn.IFNA(VLOOKUP(CONCATENATE($BK$5,$B24,$C24),SCSUN!$A$6:$M$500,13,FALSE),0)</f>
        <v>0</v>
      </c>
      <c r="BL24" s="341">
        <f>_xlfn.IFNA(VLOOKUP(CONCATENATE($BL$5,$B24,$C24),SCSUN!$A$6:$M$500,13,FALSE),0)</f>
        <v>0</v>
      </c>
    </row>
    <row r="25" spans="1:64" x14ac:dyDescent="0.25">
      <c r="A25" s="835"/>
      <c r="B25" s="51" t="s">
        <v>200</v>
      </c>
      <c r="C25" s="57" t="s">
        <v>201</v>
      </c>
      <c r="D25" s="57"/>
      <c r="E25" s="57" t="s">
        <v>127</v>
      </c>
      <c r="F25" s="58">
        <v>45388</v>
      </c>
      <c r="G25" s="64">
        <v>13</v>
      </c>
      <c r="H25" s="54">
        <f t="shared" si="0"/>
        <v>0</v>
      </c>
      <c r="I25" s="55">
        <f t="shared" si="2"/>
        <v>0</v>
      </c>
      <c r="J25" s="668">
        <f t="shared" si="1"/>
        <v>16</v>
      </c>
      <c r="K25" s="56">
        <f>_xlfn.IFNA(VLOOKUP(CONCATENATE($K$5,$B25,$C25),'ESP1'!$A$6:$M$500,13,FALSE),0)</f>
        <v>0</v>
      </c>
      <c r="L25" s="56">
        <f>_xlfn.IFNA(VLOOKUP(CONCATENATE($L$5,$B25,$C25),'ESP1'!$A$6:$M$500,13,FALSE),0)</f>
        <v>0</v>
      </c>
      <c r="M25" s="56">
        <f>_xlfn.IFNA(VLOOKUP(CONCATENATE($M$5,$B25,$C25),[1]CAPE!$A$6:$M$500,13,FALSE),0)</f>
        <v>0</v>
      </c>
      <c r="N25" s="56">
        <f>_xlfn.IFNA(VLOOKUP(CONCATENATE($N$5,$B25,$C25),CAPE!$A$6:$M$500,13,FALSE),0)</f>
        <v>0</v>
      </c>
      <c r="O25" s="56">
        <f>_xlfn.IFNA(VLOOKUP(CONCATENATE($O$5,$B25,$C25),'SER1'!$A$6:$M$500,13,FALSE),0)</f>
        <v>0</v>
      </c>
      <c r="P25" s="56">
        <f>_xlfn.IFNA(VLOOKUP(CONCATENATE($P$5,$B25,$C25),'SER1'!$A$6:$M$500,13,FALSE),0)</f>
        <v>0</v>
      </c>
      <c r="Q25" s="56">
        <f>_xlfn.IFNA(VLOOKUP(CONCATENATE($Q$5,$B25,$C25),'MUR1'!$A$6:$M$500,13,FALSE),0)</f>
        <v>0</v>
      </c>
      <c r="R25" s="56">
        <f>_xlfn.IFNA(VLOOKUP(CONCATENATE($R$5,$B25,$C25),'MUR1'!$A$6:$M$500,13,FALSE),0)</f>
        <v>0</v>
      </c>
      <c r="S25" s="56">
        <f>_xlfn.IFNA(VLOOKUP(CONCATENATE($S$5,$B25,$C25),BAL!$A$6:$M$500,13,FALSE),0)</f>
        <v>0</v>
      </c>
      <c r="T25" s="56">
        <f>_xlfn.IFNA(VLOOKUP(CONCATENATE($T$5,$B25,$C25),BAL!$A$6:$M$500,13,FALSE),0)</f>
        <v>0</v>
      </c>
      <c r="U25" s="56">
        <f>_xlfn.IFNA(VLOOKUP(CONCATENATE($U$5,$B25,$C25),'OG1'!$A$6:$M$500,13,FALSE),0)</f>
        <v>0</v>
      </c>
      <c r="V25" s="56">
        <f>_xlfn.IFNA(VLOOKUP(CONCATENATE($V$5,$B25,$C25),'OG1'!$A$6:$M$500,13,FALSE),0)</f>
        <v>0</v>
      </c>
      <c r="W25" s="56">
        <f>_xlfn.IFNA(VLOOKUP(CONCATENATE($W$5,$B25,$C25),'DRY1'!$A$6:$M$500,13,FALSE),0)</f>
        <v>0</v>
      </c>
      <c r="X25" s="56">
        <f>_xlfn.IFNA(VLOOKUP(CONCATENATE($X$5,$B25,$C25),'HOR1'!$A$6:$M$100,13,FALSE),0)</f>
        <v>0</v>
      </c>
      <c r="Y25" s="56">
        <f>_xlfn.IFNA(VLOOKUP(CONCATENATE($Y$5,$B25,$C25),'HOR1'!$A$6:$M$100,13,FALSE),0)</f>
        <v>0</v>
      </c>
      <c r="Z25" s="56">
        <f>_xlfn.IFNA(VLOOKUP(CONCATENATE($Z$5,$B25,$C25),'SER2'!$A$6:$M$534,13,FALSE),0)</f>
        <v>0</v>
      </c>
      <c r="AA25" s="56">
        <f>_xlfn.IFNA(VLOOKUP(CONCATENATE($AA$5,$B25,$C25),'SER2'!$A$6:$M$534,13,FALSE),0)</f>
        <v>0</v>
      </c>
      <c r="AB25" s="56">
        <f>_xlfn.IFNA(VLOOKUP(CONCATENATE($AB$5,$B25,$C25),[3]DAR1!$A$6:$M$500,13,FALSE),0)</f>
        <v>0</v>
      </c>
      <c r="AC25" s="56">
        <f>_xlfn.IFNA(VLOOKUP(CONCATENATE($AC$5,$B25,$C25),'DAR1'!$A$6:$M$500,13,FALSE),0)</f>
        <v>0</v>
      </c>
      <c r="AD25" s="56">
        <f>_xlfn.IFNA(VLOOKUP(CONCATENATE($AD$5,$B25,$C25),BEV!$A$6:$M$500,13,FALSE),0)</f>
        <v>0</v>
      </c>
      <c r="AE25" s="56">
        <f>_xlfn.IFNA(VLOOKUP(CONCATENATE($AE$5,$B25,$C25),'OG2'!$A$6:$M$500,13,FALSE),0)</f>
        <v>0</v>
      </c>
      <c r="AF25" s="56">
        <f>_xlfn.IFNA(VLOOKUP(CONCATENATE($AF$5,$B25,$C25),'OG2'!$A$6:$M$500,13,FALSE),0)</f>
        <v>0</v>
      </c>
      <c r="AG25" s="56">
        <f>_xlfn.IFNA(VLOOKUP(CONCATENATE($AG$5,$B25,$C25),'LOG1'!$A$6:$M$500,13,FALSE),0)</f>
        <v>0</v>
      </c>
      <c r="AH25" s="56">
        <f>_xlfn.IFNA(VLOOKUP(CONCATENATE($AH$5,$B25,$C25),'DRY2'!$A$6:$M$500,13,FALSE),0)</f>
        <v>0</v>
      </c>
      <c r="AI25" s="56">
        <f>_xlfn.IFNA(VLOOKUP(CONCATENATE($AI$5,$B25,$C25),'CAP2'!$A$6:$M$500,13,FALSE),0)</f>
        <v>0</v>
      </c>
      <c r="AJ25" s="56">
        <f>_xlfn.IFNA(VLOOKUP(CONCATENATE($AJ$5,$B25,$C25),'ESP2'!$A$6:$M$500,13,FALSE),0)</f>
        <v>0</v>
      </c>
      <c r="AK25" s="56">
        <f>_xlfn.IFNA(VLOOKUP(CONCATENATE($AK$5,$B25,$C25),'ESP2'!$A$6:$M$500,13,FALSE),0)</f>
        <v>0</v>
      </c>
      <c r="AL25" s="56">
        <f>_xlfn.IFNA(VLOOKUP(CONCATENATE($AL$5,$B25,$C25),MR!$A$6:$M$468,13,FALSE),0)</f>
        <v>0</v>
      </c>
      <c r="AM25" s="56">
        <f>_xlfn.IFNA(VLOOKUP(CONCATENATE($AM$5,$B25,$C25),MR!$A$6:$M$468,13,FALSE),0)</f>
        <v>0</v>
      </c>
      <c r="AN25" s="56">
        <f>_xlfn.IFNA(VLOOKUP(CONCATENATE($AN$5,$B25,$C25),MR!$A$6:$M$468,13,FALSE),0)</f>
        <v>0</v>
      </c>
      <c r="AO25" s="56">
        <f>_xlfn.IFNA(VLOOKUP(CONCATENATE($AO$5,$B25,$C25),'OG3'!$A$6:$M$500,13,FALSE),0)</f>
        <v>0</v>
      </c>
      <c r="AP25" s="56">
        <f>_xlfn.IFNA(VLOOKUP(CONCATENATE($AP$5,$B25,$C25),'OG3'!$A$6:$M$500,13,FALSE),0)</f>
        <v>0</v>
      </c>
      <c r="AQ25" s="56">
        <f>_xlfn.IFNA(VLOOKUP(CONCATENATE($AQ$5,$B25,$C25),WEST!$A$6:$M$500,13,FALSE),0)</f>
        <v>0</v>
      </c>
      <c r="AR25" s="56">
        <f>_xlfn.IFNA(VLOOKUP(CONCATENATE($AR$5,$B25,$C25),WEST!$A$6:$M$500,13,FALSE),0)</f>
        <v>0</v>
      </c>
      <c r="AS25" s="56">
        <f>_xlfn.IFNA(VLOOKUP(CONCATENATE($AS$5,$B25,$C25),'SER3'!$A$6:$M$500,13,FALSE),0)</f>
        <v>0</v>
      </c>
      <c r="AT25" s="56">
        <f>_xlfn.IFNA(VLOOKUP(CONCATENATE($ASS$5,$B25,$C25),'SER3'!$A$6:$M$500,13,FALSE),0)</f>
        <v>0</v>
      </c>
      <c r="AU25" s="56">
        <f>_xlfn.IFNA(VLOOKUP(CONCATENATE($AU$5,$B25,$C25),'DAR2'!$A$6:$M$200,13,FALSE),0)</f>
        <v>0</v>
      </c>
      <c r="AV25" s="56">
        <f>_xlfn.IFNA(VLOOKUP(CONCATENATE($AV$5,$B25,$C25),'DAR2'!$A$6:$M$200,13,FALSE),0)</f>
        <v>0</v>
      </c>
      <c r="AW25" s="56">
        <f>_xlfn.IFNA(VLOOKUP(CONCATENATE($AW$5,$B25,$C25),'MUR2'!$A$6:$M$500,13,FALSE),0)</f>
        <v>0</v>
      </c>
      <c r="AX25" s="56">
        <f>_xlfn.IFNA(VLOOKUP(CONCATENATE($AX$5,$B25,$C25),RAS!$A$7:$M$501,13,FALSE),0)</f>
        <v>0</v>
      </c>
      <c r="AY25" s="56">
        <f>_xlfn.IFNA(VLOOKUP(CONCATENATE($AY$5,$B25,$C25),RAS!$A$7:$M$501,13,FALSE),0)</f>
        <v>0</v>
      </c>
      <c r="AZ25" s="56">
        <f>_xlfn.IFNA(VLOOKUP(CONCATENATE($AZ$5,$B25,$C25),'ESP3'!$A$6:$M$500,13,FALSE),0)</f>
        <v>0</v>
      </c>
      <c r="BA25" s="56">
        <f>_xlfn.IFNA(VLOOKUP(CONCATENATE($BA$5,$B25,$C25),FEST!$A$6:$M$500,13,FALSE),0)</f>
        <v>0</v>
      </c>
      <c r="BB25" s="56">
        <f>_xlfn.IFNA(VLOOKUP(CONCATENATE($BB$5,$B25,$C25),FEST!$A$6:$M$500,13,FALSE),0)</f>
        <v>0</v>
      </c>
      <c r="BC25" s="550">
        <f>_xlfn.IFNA(VLOOKUP(CONCATENATE($BC$5,$B25,$C25),[5]HOR2!$A$6:$M$500,13,FALSE),0)</f>
        <v>0</v>
      </c>
      <c r="BD25" s="550">
        <f>_xlfn.IFNA(VLOOKUP(CONCATENATE($BD$5,$B25,$C25),[6]GIDG!$A$6:$M$500,13,FALSE),0)</f>
        <v>0</v>
      </c>
      <c r="BE25" s="550">
        <f>_xlfn.IFNA(VLOOKUP(CONCATENATE($BE$5,$B25,$C25),[6]GIDG!$A$6:$M$500,13,FALSE),0)</f>
        <v>0</v>
      </c>
      <c r="BF25" s="550">
        <f>_xlfn.IFNA(VLOOKUP(CONCATENATE($BF$5,$B25,$C25),[7]cap3!$A$6:$M$500,13,FALSE),0)</f>
        <v>0</v>
      </c>
      <c r="BG25" s="548">
        <f>_xlfn.IFNA(VLOOKUP(CONCATENATE($BG$5,$B25,$C25),SC!$A$6:$M$500,13,FALSE),0)</f>
        <v>0</v>
      </c>
      <c r="BH25" s="548">
        <f>_xlfn.IFNA(VLOOKUP(CONCATENATE($BH$5,$B25,$C25),SC!$A$6:$M$500,13,FALSE),0)</f>
        <v>0</v>
      </c>
      <c r="BI25" s="548">
        <f>_xlfn.IFNA(VLOOKUP(CONCATENATE($BI$5,$B25,$C25),SCSAT!$A$6:$M$528,13,FALSE),0)</f>
        <v>0</v>
      </c>
      <c r="BJ25" s="548">
        <f>_xlfn.IFNA(VLOOKUP(CONCATENATE($BJ$5,$B25,$C25),SCSAT!$A$6:$M$528,13,FALSE),0)</f>
        <v>0</v>
      </c>
      <c r="BK25" s="548">
        <f>_xlfn.IFNA(VLOOKUP(CONCATENATE($BK$5,$B25,$C25),SCSUN!$A$6:$M$500,13,FALSE),0)</f>
        <v>0</v>
      </c>
      <c r="BL25" s="341">
        <f>_xlfn.IFNA(VLOOKUP(CONCATENATE($BL$5,$B25,$C25),SCSUN!$A$6:$M$500,13,FALSE),0)</f>
        <v>0</v>
      </c>
    </row>
    <row r="26" spans="1:64" x14ac:dyDescent="0.25">
      <c r="A26" s="835"/>
      <c r="B26" s="51" t="s">
        <v>202</v>
      </c>
      <c r="C26" s="57" t="s">
        <v>203</v>
      </c>
      <c r="D26" s="57"/>
      <c r="E26" s="57" t="s">
        <v>204</v>
      </c>
      <c r="F26" s="58">
        <v>45399</v>
      </c>
      <c r="G26" s="64">
        <v>13</v>
      </c>
      <c r="H26" s="54">
        <f t="shared" si="0"/>
        <v>0</v>
      </c>
      <c r="I26" s="55">
        <f t="shared" si="2"/>
        <v>0</v>
      </c>
      <c r="J26" s="668">
        <f t="shared" si="1"/>
        <v>16</v>
      </c>
      <c r="K26" s="56">
        <f>_xlfn.IFNA(VLOOKUP(CONCATENATE($K$5,$B26,$C26),'ESP1'!$A$6:$M$500,13,FALSE),0)</f>
        <v>0</v>
      </c>
      <c r="L26" s="56">
        <f>_xlfn.IFNA(VLOOKUP(CONCATENATE($L$5,$B26,$C26),'ESP1'!$A$6:$M$500,13,FALSE),0)</f>
        <v>0</v>
      </c>
      <c r="M26" s="56">
        <f>_xlfn.IFNA(VLOOKUP(CONCATENATE($M$5,$B26,$C26),[1]CAPE!$A$6:$M$500,13,FALSE),0)</f>
        <v>0</v>
      </c>
      <c r="N26" s="56">
        <f>_xlfn.IFNA(VLOOKUP(CONCATENATE($N$5,$B26,$C26),CAPE!$A$6:$M$500,13,FALSE),0)</f>
        <v>0</v>
      </c>
      <c r="O26" s="56">
        <f>_xlfn.IFNA(VLOOKUP(CONCATENATE($O$5,$B26,$C26),'SER1'!$A$6:$M$500,13,FALSE),0)</f>
        <v>0</v>
      </c>
      <c r="P26" s="56">
        <f>_xlfn.IFNA(VLOOKUP(CONCATENATE($P$5,$B26,$C26),'SER1'!$A$6:$M$500,13,FALSE),0)</f>
        <v>0</v>
      </c>
      <c r="Q26" s="56">
        <f>_xlfn.IFNA(VLOOKUP(CONCATENATE($Q$5,$B26,$C26),'MUR1'!$A$6:$M$500,13,FALSE),0)</f>
        <v>0</v>
      </c>
      <c r="R26" s="56">
        <f>_xlfn.IFNA(VLOOKUP(CONCATENATE($R$5,$B26,$C26),'MUR1'!$A$6:$M$500,13,FALSE),0)</f>
        <v>0</v>
      </c>
      <c r="S26" s="56">
        <f>_xlfn.IFNA(VLOOKUP(CONCATENATE($S$5,$B26,$C26),BAL!$A$6:$M$500,13,FALSE),0)</f>
        <v>0</v>
      </c>
      <c r="T26" s="56">
        <f>_xlfn.IFNA(VLOOKUP(CONCATENATE($T$5,$B26,$C26),BAL!$A$6:$M$500,13,FALSE),0)</f>
        <v>0</v>
      </c>
      <c r="U26" s="56">
        <f>_xlfn.IFNA(VLOOKUP(CONCATENATE($U$5,$B26,$C26),'OG1'!$A$6:$M$500,13,FALSE),0)</f>
        <v>0</v>
      </c>
      <c r="V26" s="56">
        <f>_xlfn.IFNA(VLOOKUP(CONCATENATE($V$5,$B26,$C26),'OG1'!$A$6:$M$500,13,FALSE),0)</f>
        <v>0</v>
      </c>
      <c r="W26" s="56">
        <f>_xlfn.IFNA(VLOOKUP(CONCATENATE($W$5,$B26,$C26),'DRY1'!$A$6:$M$500,13,FALSE),0)</f>
        <v>0</v>
      </c>
      <c r="X26" s="56">
        <f>_xlfn.IFNA(VLOOKUP(CONCATENATE($X$5,$B26,$C26),'HOR1'!$A$6:$M$100,13,FALSE),0)</f>
        <v>0</v>
      </c>
      <c r="Y26" s="56">
        <f>_xlfn.IFNA(VLOOKUP(CONCATENATE($Y$5,$B26,$C26),'HOR1'!$A$6:$M$100,13,FALSE),0)</f>
        <v>0</v>
      </c>
      <c r="Z26" s="56">
        <f>_xlfn.IFNA(VLOOKUP(CONCATENATE($Z$5,$B26,$C26),'SER2'!$A$6:$M$534,13,FALSE),0)</f>
        <v>0</v>
      </c>
      <c r="AA26" s="56">
        <f>_xlfn.IFNA(VLOOKUP(CONCATENATE($AA$5,$B26,$C26),'SER2'!$A$6:$M$534,13,FALSE),0)</f>
        <v>0</v>
      </c>
      <c r="AB26" s="56">
        <f>_xlfn.IFNA(VLOOKUP(CONCATENATE($AB$5,$B26,$C26),[3]DAR1!$A$6:$M$500,13,FALSE),0)</f>
        <v>0</v>
      </c>
      <c r="AC26" s="56">
        <f>_xlfn.IFNA(VLOOKUP(CONCATENATE($AC$5,$B26,$C26),'DAR1'!$A$6:$M$500,13,FALSE),0)</f>
        <v>0</v>
      </c>
      <c r="AD26" s="56">
        <f>_xlfn.IFNA(VLOOKUP(CONCATENATE($AD$5,$B26,$C26),BEV!$A$6:$M$500,13,FALSE),0)</f>
        <v>0</v>
      </c>
      <c r="AE26" s="56">
        <f>_xlfn.IFNA(VLOOKUP(CONCATENATE($AE$5,$B26,$C26),'OG2'!$A$6:$M$500,13,FALSE),0)</f>
        <v>0</v>
      </c>
      <c r="AF26" s="56">
        <f>_xlfn.IFNA(VLOOKUP(CONCATENATE($AF$5,$B26,$C26),'OG2'!$A$6:$M$500,13,FALSE),0)</f>
        <v>0</v>
      </c>
      <c r="AG26" s="56">
        <f>_xlfn.IFNA(VLOOKUP(CONCATENATE($AG$5,$B26,$C26),'LOG1'!$A$6:$M$500,13,FALSE),0)</f>
        <v>0</v>
      </c>
      <c r="AH26" s="56">
        <f>_xlfn.IFNA(VLOOKUP(CONCATENATE($AH$5,$B26,$C26),'DRY2'!$A$6:$M$500,13,FALSE),0)</f>
        <v>0</v>
      </c>
      <c r="AI26" s="56">
        <f>_xlfn.IFNA(VLOOKUP(CONCATENATE($AI$5,$B26,$C26),'CAP2'!$A$6:$M$500,13,FALSE),0)</f>
        <v>0</v>
      </c>
      <c r="AJ26" s="56">
        <f>_xlfn.IFNA(VLOOKUP(CONCATENATE($AJ$5,$B26,$C26),'ESP2'!$A$6:$M$500,13,FALSE),0)</f>
        <v>0</v>
      </c>
      <c r="AK26" s="56">
        <f>_xlfn.IFNA(VLOOKUP(CONCATENATE($AK$5,$B26,$C26),'ESP2'!$A$6:$M$500,13,FALSE),0)</f>
        <v>0</v>
      </c>
      <c r="AL26" s="56">
        <f>_xlfn.IFNA(VLOOKUP(CONCATENATE($AL$5,$B26,$C26),MR!$A$6:$M$468,13,FALSE),0)</f>
        <v>0</v>
      </c>
      <c r="AM26" s="56">
        <f>_xlfn.IFNA(VLOOKUP(CONCATENATE($AM$5,$B26,$C26),MR!$A$6:$M$468,13,FALSE),0)</f>
        <v>0</v>
      </c>
      <c r="AN26" s="56">
        <f>_xlfn.IFNA(VLOOKUP(CONCATENATE($AN$5,$B26,$C26),MR!$A$6:$M$468,13,FALSE),0)</f>
        <v>0</v>
      </c>
      <c r="AO26" s="56">
        <f>_xlfn.IFNA(VLOOKUP(CONCATENATE($AO$5,$B26,$C26),'OG3'!$A$6:$M$500,13,FALSE),0)</f>
        <v>0</v>
      </c>
      <c r="AP26" s="56">
        <f>_xlfn.IFNA(VLOOKUP(CONCATENATE($AP$5,$B26,$C26),'OG3'!$A$6:$M$500,13,FALSE),0)</f>
        <v>0</v>
      </c>
      <c r="AQ26" s="56">
        <f>_xlfn.IFNA(VLOOKUP(CONCATENATE($AQ$5,$B26,$C26),WEST!$A$6:$M$500,13,FALSE),0)</f>
        <v>0</v>
      </c>
      <c r="AR26" s="56">
        <f>_xlfn.IFNA(VLOOKUP(CONCATENATE($AR$5,$B26,$C26),WEST!$A$6:$M$500,13,FALSE),0)</f>
        <v>0</v>
      </c>
      <c r="AS26" s="56">
        <f>_xlfn.IFNA(VLOOKUP(CONCATENATE($AS$5,$B26,$C26),'SER3'!$A$6:$M$500,13,FALSE),0)</f>
        <v>0</v>
      </c>
      <c r="AT26" s="56">
        <f>_xlfn.IFNA(VLOOKUP(CONCATENATE($ASS$5,$B26,$C26),'SER3'!$A$6:$M$500,13,FALSE),0)</f>
        <v>0</v>
      </c>
      <c r="AU26" s="56">
        <f>_xlfn.IFNA(VLOOKUP(CONCATENATE($AU$5,$B26,$C26),'DAR2'!$A$6:$M$200,13,FALSE),0)</f>
        <v>0</v>
      </c>
      <c r="AV26" s="56">
        <f>_xlfn.IFNA(VLOOKUP(CONCATENATE($AV$5,$B26,$C26),'DAR2'!$A$6:$M$200,13,FALSE),0)</f>
        <v>0</v>
      </c>
      <c r="AW26" s="56">
        <f>_xlfn.IFNA(VLOOKUP(CONCATENATE($AW$5,$B26,$C26),'MUR2'!$A$6:$M$500,13,FALSE),0)</f>
        <v>0</v>
      </c>
      <c r="AX26" s="56">
        <f>_xlfn.IFNA(VLOOKUP(CONCATENATE($AX$5,$B26,$C26),RAS!$A$7:$M$501,13,FALSE),0)</f>
        <v>0</v>
      </c>
      <c r="AY26" s="56">
        <f>_xlfn.IFNA(VLOOKUP(CONCATENATE($AY$5,$B26,$C26),RAS!$A$7:$M$501,13,FALSE),0)</f>
        <v>0</v>
      </c>
      <c r="AZ26" s="56">
        <f>_xlfn.IFNA(VLOOKUP(CONCATENATE($AZ$5,$B26,$C26),'ESP3'!$A$6:$M$500,13,FALSE),0)</f>
        <v>0</v>
      </c>
      <c r="BA26" s="56">
        <f>_xlfn.IFNA(VLOOKUP(CONCATENATE($BA$5,$B26,$C26),FEST!$A$6:$M$500,13,FALSE),0)</f>
        <v>0</v>
      </c>
      <c r="BB26" s="56">
        <f>_xlfn.IFNA(VLOOKUP(CONCATENATE($BB$5,$B26,$C26),FEST!$A$6:$M$500,13,FALSE),0)</f>
        <v>0</v>
      </c>
      <c r="BC26" s="550">
        <f>_xlfn.IFNA(VLOOKUP(CONCATENATE($BC$5,$B26,$C26),[5]HOR2!$A$6:$M$500,13,FALSE),0)</f>
        <v>0</v>
      </c>
      <c r="BD26" s="550">
        <f>_xlfn.IFNA(VLOOKUP(CONCATENATE($BD$5,$B26,$C26),[6]GIDG!$A$6:$M$500,13,FALSE),0)</f>
        <v>0</v>
      </c>
      <c r="BE26" s="550">
        <f>_xlfn.IFNA(VLOOKUP(CONCATENATE($BE$5,$B26,$C26),[6]GIDG!$A$6:$M$500,13,FALSE),0)</f>
        <v>0</v>
      </c>
      <c r="BF26" s="550">
        <f>_xlfn.IFNA(VLOOKUP(CONCATENATE($BF$5,$B26,$C26),[7]cap3!$A$6:$M$500,13,FALSE),0)</f>
        <v>0</v>
      </c>
      <c r="BG26" s="548">
        <f>_xlfn.IFNA(VLOOKUP(CONCATENATE($BG$5,$B26,$C26),SC!$A$6:$M$500,13,FALSE),0)</f>
        <v>0</v>
      </c>
      <c r="BH26" s="548">
        <f>_xlfn.IFNA(VLOOKUP(CONCATENATE($BH$5,$B26,$C26),SC!$A$6:$M$500,13,FALSE),0)</f>
        <v>0</v>
      </c>
      <c r="BI26" s="548">
        <f>_xlfn.IFNA(VLOOKUP(CONCATENATE($BI$5,$B26,$C26),SCSAT!$A$6:$M$528,13,FALSE),0)</f>
        <v>0</v>
      </c>
      <c r="BJ26" s="548">
        <f>_xlfn.IFNA(VLOOKUP(CONCATENATE($BJ$5,$B26,$C26),SCSAT!$A$6:$M$528,13,FALSE),0)</f>
        <v>0</v>
      </c>
      <c r="BK26" s="548">
        <f>_xlfn.IFNA(VLOOKUP(CONCATENATE($BK$5,$B26,$C26),SCSUN!$A$6:$M$500,13,FALSE),0)</f>
        <v>0</v>
      </c>
      <c r="BL26" s="341">
        <f>_xlfn.IFNA(VLOOKUP(CONCATENATE($BL$5,$B26,$C26),SCSUN!$A$6:$M$500,13,FALSE),0)</f>
        <v>0</v>
      </c>
    </row>
    <row r="27" spans="1:64" ht="14.4" customHeight="1" x14ac:dyDescent="0.25">
      <c r="A27" s="835"/>
      <c r="B27" s="51" t="s">
        <v>205</v>
      </c>
      <c r="C27" s="57" t="s">
        <v>206</v>
      </c>
      <c r="D27" s="57"/>
      <c r="E27" s="57" t="s">
        <v>109</v>
      </c>
      <c r="F27" s="58">
        <v>45415</v>
      </c>
      <c r="G27" s="64">
        <v>13</v>
      </c>
      <c r="H27" s="54">
        <f t="shared" si="0"/>
        <v>0</v>
      </c>
      <c r="I27" s="55">
        <f t="shared" si="2"/>
        <v>0</v>
      </c>
      <c r="J27" s="668">
        <f t="shared" si="1"/>
        <v>16</v>
      </c>
      <c r="K27" s="56">
        <f>_xlfn.IFNA(VLOOKUP(CONCATENATE($K$5,$B27,$C27),'ESP1'!$A$6:$M$500,13,FALSE),0)</f>
        <v>0</v>
      </c>
      <c r="L27" s="56">
        <f>_xlfn.IFNA(VLOOKUP(CONCATENATE($L$5,$B27,$C27),'ESP1'!$A$6:$M$500,13,FALSE),0)</f>
        <v>0</v>
      </c>
      <c r="M27" s="56">
        <f>_xlfn.IFNA(VLOOKUP(CONCATENATE($M$5,$B27,$C27),[1]CAPE!$A$6:$M$500,13,FALSE),0)</f>
        <v>0</v>
      </c>
      <c r="N27" s="56">
        <f>_xlfn.IFNA(VLOOKUP(CONCATENATE($N$5,$B27,$C27),CAPE!$A$6:$M$500,13,FALSE),0)</f>
        <v>0</v>
      </c>
      <c r="O27" s="56">
        <f>_xlfn.IFNA(VLOOKUP(CONCATENATE($O$5,$B27,$C27),'SER1'!$A$6:$M$500,13,FALSE),0)</f>
        <v>0</v>
      </c>
      <c r="P27" s="56">
        <f>_xlfn.IFNA(VLOOKUP(CONCATENATE($P$5,$B27,$C27),'SER1'!$A$6:$M$500,13,FALSE),0)</f>
        <v>0</v>
      </c>
      <c r="Q27" s="56">
        <f>_xlfn.IFNA(VLOOKUP(CONCATENATE($Q$5,$B27,$C27),'MUR1'!$A$6:$M$500,13,FALSE),0)</f>
        <v>0</v>
      </c>
      <c r="R27" s="56">
        <f>_xlfn.IFNA(VLOOKUP(CONCATENATE($R$5,$B27,$C27),'MUR1'!$A$6:$M$500,13,FALSE),0)</f>
        <v>0</v>
      </c>
      <c r="S27" s="56">
        <f>_xlfn.IFNA(VLOOKUP(CONCATENATE($S$5,$B27,$C27),BAL!$A$6:$M$500,13,FALSE),0)</f>
        <v>0</v>
      </c>
      <c r="T27" s="56">
        <f>_xlfn.IFNA(VLOOKUP(CONCATENATE($T$5,$B27,$C27),BAL!$A$6:$M$500,13,FALSE),0)</f>
        <v>0</v>
      </c>
      <c r="U27" s="56">
        <f>_xlfn.IFNA(VLOOKUP(CONCATENATE($U$5,$B27,$C27),'OG1'!$A$6:$M$500,13,FALSE),0)</f>
        <v>0</v>
      </c>
      <c r="V27" s="56">
        <f>_xlfn.IFNA(VLOOKUP(CONCATENATE($V$5,$B27,$C27),'OG1'!$A$6:$M$500,13,FALSE),0)</f>
        <v>0</v>
      </c>
      <c r="W27" s="56">
        <f>_xlfn.IFNA(VLOOKUP(CONCATENATE($W$5,$B27,$C27),'DRY1'!$A$6:$M$500,13,FALSE),0)</f>
        <v>0</v>
      </c>
      <c r="X27" s="56">
        <f>_xlfn.IFNA(VLOOKUP(CONCATENATE($X$5,$B27,$C27),'HOR1'!$A$6:$M$100,13,FALSE),0)</f>
        <v>0</v>
      </c>
      <c r="Y27" s="56">
        <f>_xlfn.IFNA(VLOOKUP(CONCATENATE($Y$5,$B27,$C27),'HOR1'!$A$6:$M$100,13,FALSE),0)</f>
        <v>0</v>
      </c>
      <c r="Z27" s="56">
        <f>_xlfn.IFNA(VLOOKUP(CONCATENATE($Z$5,$B27,$C27),'SER2'!$A$6:$M$534,13,FALSE),0)</f>
        <v>0</v>
      </c>
      <c r="AA27" s="56">
        <f>_xlfn.IFNA(VLOOKUP(CONCATENATE($AA$5,$B27,$C27),'SER2'!$A$6:$M$534,13,FALSE),0)</f>
        <v>0</v>
      </c>
      <c r="AB27" s="56">
        <f>_xlfn.IFNA(VLOOKUP(CONCATENATE($AB$5,$B27,$C27),[3]DAR1!$A$6:$M$500,13,FALSE),0)</f>
        <v>0</v>
      </c>
      <c r="AC27" s="56">
        <f>_xlfn.IFNA(VLOOKUP(CONCATENATE($AC$5,$B27,$C27),'DAR1'!$A$6:$M$500,13,FALSE),0)</f>
        <v>0</v>
      </c>
      <c r="AD27" s="56">
        <f>_xlfn.IFNA(VLOOKUP(CONCATENATE($AD$5,$B27,$C27),BEV!$A$6:$M$500,13,FALSE),0)</f>
        <v>0</v>
      </c>
      <c r="AE27" s="56">
        <f>_xlfn.IFNA(VLOOKUP(CONCATENATE($AE$5,$B27,$C27),'OG2'!$A$6:$M$500,13,FALSE),0)</f>
        <v>0</v>
      </c>
      <c r="AF27" s="56">
        <f>_xlfn.IFNA(VLOOKUP(CONCATENATE($AF$5,$B27,$C27),'OG2'!$A$6:$M$500,13,FALSE),0)</f>
        <v>0</v>
      </c>
      <c r="AG27" s="56">
        <f>_xlfn.IFNA(VLOOKUP(CONCATENATE($AG$5,$B27,$C27),'LOG1'!$A$6:$M$500,13,FALSE),0)</f>
        <v>0</v>
      </c>
      <c r="AH27" s="56">
        <f>_xlfn.IFNA(VLOOKUP(CONCATENATE($AH$5,$B27,$C27),'DRY2'!$A$6:$M$500,13,FALSE),0)</f>
        <v>0</v>
      </c>
      <c r="AI27" s="56">
        <f>_xlfn.IFNA(VLOOKUP(CONCATENATE($AI$5,$B27,$C27),'CAP2'!$A$6:$M$500,13,FALSE),0)</f>
        <v>0</v>
      </c>
      <c r="AJ27" s="56">
        <f>_xlfn.IFNA(VLOOKUP(CONCATENATE($AJ$5,$B27,$C27),'ESP2'!$A$6:$M$500,13,FALSE),0)</f>
        <v>0</v>
      </c>
      <c r="AK27" s="56">
        <f>_xlfn.IFNA(VLOOKUP(CONCATENATE($AK$5,$B27,$C27),'ESP2'!$A$6:$M$500,13,FALSE),0)</f>
        <v>0</v>
      </c>
      <c r="AL27" s="56">
        <f>_xlfn.IFNA(VLOOKUP(CONCATENATE($AL$5,$B27,$C27),MR!$A$6:$M$468,13,FALSE),0)</f>
        <v>0</v>
      </c>
      <c r="AM27" s="56">
        <f>_xlfn.IFNA(VLOOKUP(CONCATENATE($AM$5,$B27,$C27),MR!$A$6:$M$468,13,FALSE),0)</f>
        <v>0</v>
      </c>
      <c r="AN27" s="56">
        <f>_xlfn.IFNA(VLOOKUP(CONCATENATE($AN$5,$B27,$C27),MR!$A$6:$M$468,13,FALSE),0)</f>
        <v>0</v>
      </c>
      <c r="AO27" s="56">
        <f>_xlfn.IFNA(VLOOKUP(CONCATENATE($AO$5,$B27,$C27),'OG3'!$A$6:$M$500,13,FALSE),0)</f>
        <v>0</v>
      </c>
      <c r="AP27" s="56">
        <f>_xlfn.IFNA(VLOOKUP(CONCATENATE($AP$5,$B27,$C27),'OG3'!$A$6:$M$500,13,FALSE),0)</f>
        <v>0</v>
      </c>
      <c r="AQ27" s="56">
        <f>_xlfn.IFNA(VLOOKUP(CONCATENATE($AQ$5,$B27,$C27),WEST!$A$6:$M$500,13,FALSE),0)</f>
        <v>0</v>
      </c>
      <c r="AR27" s="56">
        <f>_xlfn.IFNA(VLOOKUP(CONCATENATE($AR$5,$B27,$C27),WEST!$A$6:$M$500,13,FALSE),0)</f>
        <v>0</v>
      </c>
      <c r="AS27" s="56">
        <f>_xlfn.IFNA(VLOOKUP(CONCATENATE($AS$5,$B27,$C27),'SER3'!$A$6:$M$500,13,FALSE),0)</f>
        <v>0</v>
      </c>
      <c r="AT27" s="56">
        <f>_xlfn.IFNA(VLOOKUP(CONCATENATE($ASS$5,$B27,$C27),'SER3'!$A$6:$M$500,13,FALSE),0)</f>
        <v>0</v>
      </c>
      <c r="AU27" s="56">
        <f>_xlfn.IFNA(VLOOKUP(CONCATENATE($AU$5,$B27,$C27),'DAR2'!$A$6:$M$200,13,FALSE),0)</f>
        <v>0</v>
      </c>
      <c r="AV27" s="56">
        <f>_xlfn.IFNA(VLOOKUP(CONCATENATE($AV$5,$B27,$C27),'DAR2'!$A$6:$M$200,13,FALSE),0)</f>
        <v>0</v>
      </c>
      <c r="AW27" s="56">
        <f>_xlfn.IFNA(VLOOKUP(CONCATENATE($AW$5,$B27,$C27),'MUR2'!$A$6:$M$500,13,FALSE),0)</f>
        <v>0</v>
      </c>
      <c r="AX27" s="56">
        <f>_xlfn.IFNA(VLOOKUP(CONCATENATE($AX$5,$B27,$C27),RAS!$A$7:$M$501,13,FALSE),0)</f>
        <v>0</v>
      </c>
      <c r="AY27" s="56">
        <f>_xlfn.IFNA(VLOOKUP(CONCATENATE($AY$5,$B27,$C27),RAS!$A$7:$M$501,13,FALSE),0)</f>
        <v>0</v>
      </c>
      <c r="AZ27" s="56">
        <f>_xlfn.IFNA(VLOOKUP(CONCATENATE($AZ$5,$B27,$C27),'ESP3'!$A$6:$M$500,13,FALSE),0)</f>
        <v>0</v>
      </c>
      <c r="BA27" s="56">
        <f>_xlfn.IFNA(VLOOKUP(CONCATENATE($BA$5,$B27,$C27),FEST!$A$6:$M$500,13,FALSE),0)</f>
        <v>0</v>
      </c>
      <c r="BB27" s="56">
        <f>_xlfn.IFNA(VLOOKUP(CONCATENATE($BB$5,$B27,$C27),FEST!$A$6:$M$500,13,FALSE),0)</f>
        <v>0</v>
      </c>
      <c r="BC27" s="550">
        <f>_xlfn.IFNA(VLOOKUP(CONCATENATE($BC$5,$B27,$C27),[5]HOR2!$A$6:$M$500,13,FALSE),0)</f>
        <v>0</v>
      </c>
      <c r="BD27" s="550">
        <f>_xlfn.IFNA(VLOOKUP(CONCATENATE($BD$5,$B27,$C27),[6]GIDG!$A$6:$M$500,13,FALSE),0)</f>
        <v>0</v>
      </c>
      <c r="BE27" s="550">
        <f>_xlfn.IFNA(VLOOKUP(CONCATENATE($BE$5,$B27,$C27),[6]GIDG!$A$6:$M$500,13,FALSE),0)</f>
        <v>0</v>
      </c>
      <c r="BF27" s="550">
        <f>_xlfn.IFNA(VLOOKUP(CONCATENATE($BF$5,$B27,$C27),[7]cap3!$A$6:$M$500,13,FALSE),0)</f>
        <v>0</v>
      </c>
      <c r="BG27" s="548">
        <f>_xlfn.IFNA(VLOOKUP(CONCATENATE($BG$5,$B27,$C27),SC!$A$6:$M$500,13,FALSE),0)</f>
        <v>0</v>
      </c>
      <c r="BH27" s="548">
        <f>_xlfn.IFNA(VLOOKUP(CONCATENATE($BH$5,$B27,$C27),SC!$A$6:$M$500,13,FALSE),0)</f>
        <v>0</v>
      </c>
      <c r="BI27" s="548">
        <f>_xlfn.IFNA(VLOOKUP(CONCATENATE($BI$5,$B27,$C27),SCSAT!$A$6:$M$528,13,FALSE),0)</f>
        <v>0</v>
      </c>
      <c r="BJ27" s="548">
        <f>_xlfn.IFNA(VLOOKUP(CONCATENATE($BJ$5,$B27,$C27),SCSAT!$A$6:$M$528,13,FALSE),0)</f>
        <v>0</v>
      </c>
      <c r="BK27" s="548">
        <f>_xlfn.IFNA(VLOOKUP(CONCATENATE($BK$5,$B27,$C27),SCSUN!$A$6:$M$500,13,FALSE),0)</f>
        <v>0</v>
      </c>
      <c r="BL27" s="341">
        <f>_xlfn.IFNA(VLOOKUP(CONCATENATE($BL$5,$B27,$C27),SCSUN!$A$6:$M$500,13,FALSE),0)</f>
        <v>0</v>
      </c>
    </row>
    <row r="28" spans="1:64" ht="14.4" customHeight="1" x14ac:dyDescent="0.25">
      <c r="A28" s="835"/>
      <c r="B28" s="51" t="s">
        <v>207</v>
      </c>
      <c r="C28" s="57" t="s">
        <v>208</v>
      </c>
      <c r="D28" s="57"/>
      <c r="E28" s="57" t="s">
        <v>204</v>
      </c>
      <c r="F28" s="58">
        <v>45423</v>
      </c>
      <c r="G28" s="64">
        <v>14</v>
      </c>
      <c r="H28" s="54">
        <f t="shared" si="0"/>
        <v>0</v>
      </c>
      <c r="I28" s="55">
        <f t="shared" si="2"/>
        <v>0</v>
      </c>
      <c r="J28" s="668">
        <f t="shared" si="1"/>
        <v>16</v>
      </c>
      <c r="K28" s="56">
        <f>_xlfn.IFNA(VLOOKUP(CONCATENATE($K$5,$B28,$C28),'ESP1'!$A$6:$M$500,13,FALSE),0)</f>
        <v>0</v>
      </c>
      <c r="L28" s="56">
        <f>_xlfn.IFNA(VLOOKUP(CONCATENATE($L$5,$B28,$C28),'ESP1'!$A$6:$M$500,13,FALSE),0)</f>
        <v>0</v>
      </c>
      <c r="M28" s="56">
        <f>_xlfn.IFNA(VLOOKUP(CONCATENATE($M$5,$B28,$C28),[1]CAPE!$A$6:$M$500,13,FALSE),0)</f>
        <v>0</v>
      </c>
      <c r="N28" s="56">
        <f>_xlfn.IFNA(VLOOKUP(CONCATENATE($N$5,$B28,$C28),CAPE!$A$6:$M$500,13,FALSE),0)</f>
        <v>0</v>
      </c>
      <c r="O28" s="56">
        <f>_xlfn.IFNA(VLOOKUP(CONCATENATE($O$5,$B28,$C28),'SER1'!$A$6:$M$500,13,FALSE),0)</f>
        <v>0</v>
      </c>
      <c r="P28" s="56">
        <f>_xlfn.IFNA(VLOOKUP(CONCATENATE($P$5,$B28,$C28),'SER1'!$A$6:$M$500,13,FALSE),0)</f>
        <v>0</v>
      </c>
      <c r="Q28" s="56">
        <f>_xlfn.IFNA(VLOOKUP(CONCATENATE($Q$5,$B28,$C28),'MUR1'!$A$6:$M$500,13,FALSE),0)</f>
        <v>0</v>
      </c>
      <c r="R28" s="56">
        <f>_xlfn.IFNA(VLOOKUP(CONCATENATE($R$5,$B28,$C28),'MUR1'!$A$6:$M$500,13,FALSE),0)</f>
        <v>0</v>
      </c>
      <c r="S28" s="56">
        <f>_xlfn.IFNA(VLOOKUP(CONCATENATE($S$5,$B28,$C28),BAL!$A$6:$M$500,13,FALSE),0)</f>
        <v>0</v>
      </c>
      <c r="T28" s="56">
        <f>_xlfn.IFNA(VLOOKUP(CONCATENATE($T$5,$B28,$C28),BAL!$A$6:$M$500,13,FALSE),0)</f>
        <v>0</v>
      </c>
      <c r="U28" s="56">
        <f>_xlfn.IFNA(VLOOKUP(CONCATENATE($U$5,$B28,$C28),'OG1'!$A$6:$M$500,13,FALSE),0)</f>
        <v>0</v>
      </c>
      <c r="V28" s="56">
        <f>_xlfn.IFNA(VLOOKUP(CONCATENATE($V$5,$B28,$C28),'OG1'!$A$6:$M$500,13,FALSE),0)</f>
        <v>0</v>
      </c>
      <c r="W28" s="56">
        <f>_xlfn.IFNA(VLOOKUP(CONCATENATE($W$5,$B28,$C28),'DRY1'!$A$6:$M$500,13,FALSE),0)</f>
        <v>0</v>
      </c>
      <c r="X28" s="56">
        <f>_xlfn.IFNA(VLOOKUP(CONCATENATE($X$5,$B28,$C28),'HOR1'!$A$6:$M$100,13,FALSE),0)</f>
        <v>0</v>
      </c>
      <c r="Y28" s="56">
        <f>_xlfn.IFNA(VLOOKUP(CONCATENATE($Y$5,$B28,$C28),'HOR1'!$A$6:$M$100,13,FALSE),0)</f>
        <v>0</v>
      </c>
      <c r="Z28" s="56">
        <f>_xlfn.IFNA(VLOOKUP(CONCATENATE($Z$5,$B28,$C28),'SER2'!$A$6:$M$534,13,FALSE),0)</f>
        <v>0</v>
      </c>
      <c r="AA28" s="56">
        <f>_xlfn.IFNA(VLOOKUP(CONCATENATE($AA$5,$B28,$C28),'SER2'!$A$6:$M$534,13,FALSE),0)</f>
        <v>0</v>
      </c>
      <c r="AB28" s="56">
        <f>_xlfn.IFNA(VLOOKUP(CONCATENATE($AB$5,$B28,$C28),[3]DAR1!$A$6:$M$500,13,FALSE),0)</f>
        <v>0</v>
      </c>
      <c r="AC28" s="56">
        <f>_xlfn.IFNA(VLOOKUP(CONCATENATE($AC$5,$B28,$C28),'DAR1'!$A$6:$M$500,13,FALSE),0)</f>
        <v>0</v>
      </c>
      <c r="AD28" s="56">
        <f>_xlfn.IFNA(VLOOKUP(CONCATENATE($AD$5,$B28,$C28),BEV!$A$6:$M$500,13,FALSE),0)</f>
        <v>0</v>
      </c>
      <c r="AE28" s="56">
        <f>_xlfn.IFNA(VLOOKUP(CONCATENATE($AE$5,$B28,$C28),'OG2'!$A$6:$M$500,13,FALSE),0)</f>
        <v>0</v>
      </c>
      <c r="AF28" s="56">
        <f>_xlfn.IFNA(VLOOKUP(CONCATENATE($AF$5,$B28,$C28),'OG2'!$A$6:$M$500,13,FALSE),0)</f>
        <v>0</v>
      </c>
      <c r="AG28" s="56">
        <f>_xlfn.IFNA(VLOOKUP(CONCATENATE($AG$5,$B28,$C28),'LOG1'!$A$6:$M$500,13,FALSE),0)</f>
        <v>0</v>
      </c>
      <c r="AH28" s="56">
        <f>_xlfn.IFNA(VLOOKUP(CONCATENATE($AH$5,$B28,$C28),'DRY2'!$A$6:$M$500,13,FALSE),0)</f>
        <v>0</v>
      </c>
      <c r="AI28" s="56">
        <f>_xlfn.IFNA(VLOOKUP(CONCATENATE($AI$5,$B28,$C28),'CAP2'!$A$6:$M$500,13,FALSE),0)</f>
        <v>0</v>
      </c>
      <c r="AJ28" s="56">
        <f>_xlfn.IFNA(VLOOKUP(CONCATENATE($AJ$5,$B28,$C28),'ESP2'!$A$6:$M$500,13,FALSE),0)</f>
        <v>0</v>
      </c>
      <c r="AK28" s="56">
        <f>_xlfn.IFNA(VLOOKUP(CONCATENATE($AK$5,$B28,$C28),'ESP2'!$A$6:$M$500,13,FALSE),0)</f>
        <v>0</v>
      </c>
      <c r="AL28" s="56">
        <f>_xlfn.IFNA(VLOOKUP(CONCATENATE($AL$5,$B28,$C28),MR!$A$6:$M$468,13,FALSE),0)</f>
        <v>0</v>
      </c>
      <c r="AM28" s="56">
        <f>_xlfn.IFNA(VLOOKUP(CONCATENATE($AM$5,$B28,$C28),MR!$A$6:$M$468,13,FALSE),0)</f>
        <v>0</v>
      </c>
      <c r="AN28" s="56">
        <f>_xlfn.IFNA(VLOOKUP(CONCATENATE($AN$5,$B28,$C28),MR!$A$6:$M$468,13,FALSE),0)</f>
        <v>0</v>
      </c>
      <c r="AO28" s="56">
        <f>_xlfn.IFNA(VLOOKUP(CONCATENATE($AO$5,$B28,$C28),'OG3'!$A$6:$M$500,13,FALSE),0)</f>
        <v>0</v>
      </c>
      <c r="AP28" s="56">
        <f>_xlfn.IFNA(VLOOKUP(CONCATENATE($AP$5,$B28,$C28),'OG3'!$A$6:$M$500,13,FALSE),0)</f>
        <v>0</v>
      </c>
      <c r="AQ28" s="56">
        <f>_xlfn.IFNA(VLOOKUP(CONCATENATE($AQ$5,$B28,$C28),WEST!$A$6:$M$500,13,FALSE),0)</f>
        <v>0</v>
      </c>
      <c r="AR28" s="56">
        <f>_xlfn.IFNA(VLOOKUP(CONCATENATE($AR$5,$B28,$C28),WEST!$A$6:$M$500,13,FALSE),0)</f>
        <v>0</v>
      </c>
      <c r="AS28" s="56">
        <f>_xlfn.IFNA(VLOOKUP(CONCATENATE($AS$5,$B28,$C28),'SER3'!$A$6:$M$500,13,FALSE),0)</f>
        <v>0</v>
      </c>
      <c r="AT28" s="56">
        <f>_xlfn.IFNA(VLOOKUP(CONCATENATE($ASS$5,$B28,$C28),'SER3'!$A$6:$M$500,13,FALSE),0)</f>
        <v>0</v>
      </c>
      <c r="AU28" s="56">
        <f>_xlfn.IFNA(VLOOKUP(CONCATENATE($AU$5,$B28,$C28),'DAR2'!$A$6:$M$200,13,FALSE),0)</f>
        <v>0</v>
      </c>
      <c r="AV28" s="56">
        <f>_xlfn.IFNA(VLOOKUP(CONCATENATE($AV$5,$B28,$C28),'DAR2'!$A$6:$M$200,13,FALSE),0)</f>
        <v>0</v>
      </c>
      <c r="AW28" s="56">
        <f>_xlfn.IFNA(VLOOKUP(CONCATENATE($AW$5,$B28,$C28),'MUR2'!$A$6:$M$500,13,FALSE),0)</f>
        <v>0</v>
      </c>
      <c r="AX28" s="56">
        <f>_xlfn.IFNA(VLOOKUP(CONCATENATE($AX$5,$B28,$C28),RAS!$A$7:$M$501,13,FALSE),0)</f>
        <v>0</v>
      </c>
      <c r="AY28" s="56">
        <f>_xlfn.IFNA(VLOOKUP(CONCATENATE($AY$5,$B28,$C28),RAS!$A$7:$M$501,13,FALSE),0)</f>
        <v>0</v>
      </c>
      <c r="AZ28" s="56">
        <f>_xlfn.IFNA(VLOOKUP(CONCATENATE($AZ$5,$B28,$C28),'ESP3'!$A$6:$M$500,13,FALSE),0)</f>
        <v>0</v>
      </c>
      <c r="BA28" s="56">
        <f>_xlfn.IFNA(VLOOKUP(CONCATENATE($BA$5,$B28,$C28),FEST!$A$6:$M$500,13,FALSE),0)</f>
        <v>0</v>
      </c>
      <c r="BB28" s="56">
        <f>_xlfn.IFNA(VLOOKUP(CONCATENATE($BB$5,$B28,$C28),FEST!$A$6:$M$500,13,FALSE),0)</f>
        <v>0</v>
      </c>
      <c r="BC28" s="550">
        <f>_xlfn.IFNA(VLOOKUP(CONCATENATE($BC$5,$B28,$C28),[5]HOR2!$A$6:$M$500,13,FALSE),0)</f>
        <v>0</v>
      </c>
      <c r="BD28" s="550">
        <f>_xlfn.IFNA(VLOOKUP(CONCATENATE($BD$5,$B28,$C28),[6]GIDG!$A$6:$M$500,13,FALSE),0)</f>
        <v>0</v>
      </c>
      <c r="BE28" s="550">
        <f>_xlfn.IFNA(VLOOKUP(CONCATENATE($BE$5,$B28,$C28),[6]GIDG!$A$6:$M$500,13,FALSE),0)</f>
        <v>0</v>
      </c>
      <c r="BF28" s="550">
        <f>_xlfn.IFNA(VLOOKUP(CONCATENATE($BF$5,$B28,$C28),[7]cap3!$A$6:$M$500,13,FALSE),0)</f>
        <v>0</v>
      </c>
      <c r="BG28" s="548">
        <f>_xlfn.IFNA(VLOOKUP(CONCATENATE($BG$5,$B28,$C28),SC!$A$6:$M$500,13,FALSE),0)</f>
        <v>0</v>
      </c>
      <c r="BH28" s="548">
        <f>_xlfn.IFNA(VLOOKUP(CONCATENATE($BH$5,$B28,$C28),SC!$A$6:$M$500,13,FALSE),0)</f>
        <v>0</v>
      </c>
      <c r="BI28" s="548">
        <f>_xlfn.IFNA(VLOOKUP(CONCATENATE($BI$5,$B28,$C28),SCSAT!$A$6:$M$528,13,FALSE),0)</f>
        <v>0</v>
      </c>
      <c r="BJ28" s="548">
        <f>_xlfn.IFNA(VLOOKUP(CONCATENATE($BJ$5,$B28,$C28),SCSAT!$A$6:$M$528,13,FALSE),0)</f>
        <v>0</v>
      </c>
      <c r="BK28" s="548">
        <f>_xlfn.IFNA(VLOOKUP(CONCATENATE($BK$5,$B28,$C28),SCSUN!$A$6:$M$500,13,FALSE),0)</f>
        <v>0</v>
      </c>
      <c r="BL28" s="341">
        <f>_xlfn.IFNA(VLOOKUP(CONCATENATE($BL$5,$B28,$C28),SCSUN!$A$6:$M$500,13,FALSE),0)</f>
        <v>0</v>
      </c>
    </row>
    <row r="29" spans="1:64" x14ac:dyDescent="0.25">
      <c r="A29" s="835"/>
      <c r="B29" s="51" t="s">
        <v>157</v>
      </c>
      <c r="C29" s="57" t="s">
        <v>214</v>
      </c>
      <c r="D29" s="52" t="s">
        <v>214</v>
      </c>
      <c r="E29" s="52" t="s">
        <v>96</v>
      </c>
      <c r="F29" s="58">
        <v>45443</v>
      </c>
      <c r="G29" s="64">
        <v>14</v>
      </c>
      <c r="H29" s="54">
        <f t="shared" si="0"/>
        <v>0</v>
      </c>
      <c r="I29" s="55">
        <f t="shared" si="2"/>
        <v>0</v>
      </c>
      <c r="J29" s="668">
        <f t="shared" si="1"/>
        <v>16</v>
      </c>
      <c r="K29" s="56">
        <f>_xlfn.IFNA(VLOOKUP(CONCATENATE($K$5,$B29,$C29),'ESP1'!$A$6:$M$500,13,FALSE),0)</f>
        <v>0</v>
      </c>
      <c r="L29" s="56">
        <f>_xlfn.IFNA(VLOOKUP(CONCATENATE($L$5,$B29,$C29),'ESP1'!$A$6:$M$500,13,FALSE),0)</f>
        <v>0</v>
      </c>
      <c r="M29" s="56">
        <f>_xlfn.IFNA(VLOOKUP(CONCATENATE($M$5,$B29,$C29),[1]CAPE!$A$6:$M$500,13,FALSE),0)</f>
        <v>0</v>
      </c>
      <c r="N29" s="56">
        <f>_xlfn.IFNA(VLOOKUP(CONCATENATE($N$5,$B29,$C29),CAPE!$A$6:$M$500,13,FALSE),0)</f>
        <v>0</v>
      </c>
      <c r="O29" s="56">
        <f>_xlfn.IFNA(VLOOKUP(CONCATENATE($O$5,$B29,$C29),'SER1'!$A$6:$M$500,13,FALSE),0)</f>
        <v>0</v>
      </c>
      <c r="P29" s="56">
        <f>_xlfn.IFNA(VLOOKUP(CONCATENATE($P$5,$B29,$C29),'SER1'!$A$6:$M$500,13,FALSE),0)</f>
        <v>0</v>
      </c>
      <c r="Q29" s="56">
        <f>_xlfn.IFNA(VLOOKUP(CONCATENATE($Q$5,$B29,$C29),'MUR1'!$A$6:$M$500,13,FALSE),0)</f>
        <v>0</v>
      </c>
      <c r="R29" s="56">
        <f>_xlfn.IFNA(VLOOKUP(CONCATENATE($R$5,$B29,$C29),'MUR1'!$A$6:$M$500,13,FALSE),0)</f>
        <v>0</v>
      </c>
      <c r="S29" s="56">
        <f>_xlfn.IFNA(VLOOKUP(CONCATENATE($S$5,$B29,$C29),BAL!$A$6:$M$500,13,FALSE),0)</f>
        <v>0</v>
      </c>
      <c r="T29" s="56">
        <f>_xlfn.IFNA(VLOOKUP(CONCATENATE($T$5,$B29,$C29),BAL!$A$6:$M$500,13,FALSE),0)</f>
        <v>0</v>
      </c>
      <c r="U29" s="56">
        <f>_xlfn.IFNA(VLOOKUP(CONCATENATE($U$5,$B29,$C29),'OG1'!$A$6:$M$500,13,FALSE),0)</f>
        <v>0</v>
      </c>
      <c r="V29" s="56">
        <f>_xlfn.IFNA(VLOOKUP(CONCATENATE($V$5,$B29,$C29),'OG1'!$A$6:$M$500,13,FALSE),0)</f>
        <v>0</v>
      </c>
      <c r="W29" s="56">
        <f>_xlfn.IFNA(VLOOKUP(CONCATENATE($W$5,$B29,$C29),'DRY1'!$A$6:$M$500,13,FALSE),0)</f>
        <v>0</v>
      </c>
      <c r="X29" s="56">
        <f>_xlfn.IFNA(VLOOKUP(CONCATENATE($X$5,$B29,$C29),'HOR1'!$A$6:$M$100,13,FALSE),0)</f>
        <v>0</v>
      </c>
      <c r="Y29" s="56">
        <f>_xlfn.IFNA(VLOOKUP(CONCATENATE($Y$5,$B29,$C29),'HOR1'!$A$6:$M$100,13,FALSE),0)</f>
        <v>0</v>
      </c>
      <c r="Z29" s="56">
        <f>_xlfn.IFNA(VLOOKUP(CONCATENATE($Z$5,$B29,$C29),'SER2'!$A$6:$M$534,13,FALSE),0)</f>
        <v>0</v>
      </c>
      <c r="AA29" s="56">
        <f>_xlfn.IFNA(VLOOKUP(CONCATENATE($AA$5,$B29,$C29),'SER2'!$A$6:$M$534,13,FALSE),0)</f>
        <v>0</v>
      </c>
      <c r="AB29" s="56">
        <f>_xlfn.IFNA(VLOOKUP(CONCATENATE($AB$5,$B29,$C29),[3]DAR1!$A$6:$M$500,13,FALSE),0)</f>
        <v>0</v>
      </c>
      <c r="AC29" s="56">
        <f>_xlfn.IFNA(VLOOKUP(CONCATENATE($AC$5,$B29,$C29),'DAR1'!$A$6:$M$500,13,FALSE),0)</f>
        <v>0</v>
      </c>
      <c r="AD29" s="56">
        <f>_xlfn.IFNA(VLOOKUP(CONCATENATE($AD$5,$B29,$C29),BEV!$A$6:$M$500,13,FALSE),0)</f>
        <v>0</v>
      </c>
      <c r="AE29" s="56">
        <f>_xlfn.IFNA(VLOOKUP(CONCATENATE($AE$5,$B29,$C29),'OG2'!$A$6:$M$500,13,FALSE),0)</f>
        <v>0</v>
      </c>
      <c r="AF29" s="56">
        <f>_xlfn.IFNA(VLOOKUP(CONCATENATE($AF$5,$B29,$C29),'OG2'!$A$6:$M$500,13,FALSE),0)</f>
        <v>0</v>
      </c>
      <c r="AG29" s="56">
        <f>_xlfn.IFNA(VLOOKUP(CONCATENATE($AG$5,$B29,$C29),'LOG1'!$A$6:$M$500,13,FALSE),0)</f>
        <v>0</v>
      </c>
      <c r="AH29" s="56">
        <f>_xlfn.IFNA(VLOOKUP(CONCATENATE($AH$5,$B29,$C29),'DRY2'!$A$6:$M$500,13,FALSE),0)</f>
        <v>0</v>
      </c>
      <c r="AI29" s="56">
        <f>_xlfn.IFNA(VLOOKUP(CONCATENATE($AI$5,$B29,$C29),'CAP2'!$A$6:$M$500,13,FALSE),0)</f>
        <v>0</v>
      </c>
      <c r="AJ29" s="56">
        <f>_xlfn.IFNA(VLOOKUP(CONCATENATE($AJ$5,$B29,$C29),'ESP2'!$A$6:$M$500,13,FALSE),0)</f>
        <v>0</v>
      </c>
      <c r="AK29" s="56">
        <f>_xlfn.IFNA(VLOOKUP(CONCATENATE($AK$5,$B29,$C29),'ESP2'!$A$6:$M$500,13,FALSE),0)</f>
        <v>0</v>
      </c>
      <c r="AL29" s="56">
        <f>_xlfn.IFNA(VLOOKUP(CONCATENATE($AL$5,$B29,$C29),MR!$A$6:$M$468,13,FALSE),0)</f>
        <v>0</v>
      </c>
      <c r="AM29" s="56">
        <f>_xlfn.IFNA(VLOOKUP(CONCATENATE($AM$5,$B29,$C29),MR!$A$6:$M$468,13,FALSE),0)</f>
        <v>0</v>
      </c>
      <c r="AN29" s="56">
        <f>_xlfn.IFNA(VLOOKUP(CONCATENATE($AN$5,$B29,$C29),MR!$A$6:$M$468,13,FALSE),0)</f>
        <v>0</v>
      </c>
      <c r="AO29" s="56">
        <f>_xlfn.IFNA(VLOOKUP(CONCATENATE($AO$5,$B29,$C29),'OG3'!$A$6:$M$500,13,FALSE),0)</f>
        <v>0</v>
      </c>
      <c r="AP29" s="56">
        <f>_xlfn.IFNA(VLOOKUP(CONCATENATE($AP$5,$B29,$C29),'OG3'!$A$6:$M$500,13,FALSE),0)</f>
        <v>0</v>
      </c>
      <c r="AQ29" s="56">
        <f>_xlfn.IFNA(VLOOKUP(CONCATENATE($AQ$5,$B29,$C29),WEST!$A$6:$M$500,13,FALSE),0)</f>
        <v>0</v>
      </c>
      <c r="AR29" s="56">
        <f>_xlfn.IFNA(VLOOKUP(CONCATENATE($AR$5,$B29,$C29),WEST!$A$6:$M$500,13,FALSE),0)</f>
        <v>0</v>
      </c>
      <c r="AS29" s="56">
        <f>_xlfn.IFNA(VLOOKUP(CONCATENATE($AS$5,$B29,$C29),'SER3'!$A$6:$M$500,13,FALSE),0)</f>
        <v>0</v>
      </c>
      <c r="AT29" s="56">
        <f>_xlfn.IFNA(VLOOKUP(CONCATENATE($ASS$5,$B29,$C29),'SER3'!$A$6:$M$500,13,FALSE),0)</f>
        <v>0</v>
      </c>
      <c r="AU29" s="56">
        <f>_xlfn.IFNA(VLOOKUP(CONCATENATE($AU$5,$B29,$C29),'DAR2'!$A$6:$M$200,13,FALSE),0)</f>
        <v>0</v>
      </c>
      <c r="AV29" s="56">
        <f>_xlfn.IFNA(VLOOKUP(CONCATENATE($AV$5,$B29,$C29),'DAR2'!$A$6:$M$200,13,FALSE),0)</f>
        <v>0</v>
      </c>
      <c r="AW29" s="56">
        <f>_xlfn.IFNA(VLOOKUP(CONCATENATE($AW$5,$B29,$C29),'MUR2'!$A$6:$M$500,13,FALSE),0)</f>
        <v>0</v>
      </c>
      <c r="AX29" s="56">
        <f>_xlfn.IFNA(VLOOKUP(CONCATENATE($AX$5,$B29,$C29),RAS!$A$7:$M$501,13,FALSE),0)</f>
        <v>0</v>
      </c>
      <c r="AY29" s="56">
        <f>_xlfn.IFNA(VLOOKUP(CONCATENATE($AY$5,$B29,$C29),RAS!$A$7:$M$501,13,FALSE),0)</f>
        <v>0</v>
      </c>
      <c r="AZ29" s="56">
        <f>_xlfn.IFNA(VLOOKUP(CONCATENATE($AZ$5,$B29,$C29),'ESP3'!$A$6:$M$500,13,FALSE),0)</f>
        <v>0</v>
      </c>
      <c r="BA29" s="56">
        <f>_xlfn.IFNA(VLOOKUP(CONCATENATE($BA$5,$B29,$C29),FEST!$A$6:$M$500,13,FALSE),0)</f>
        <v>0</v>
      </c>
      <c r="BB29" s="56">
        <f>_xlfn.IFNA(VLOOKUP(CONCATENATE($BB$5,$B29,$C29),FEST!$A$6:$M$500,13,FALSE),0)</f>
        <v>0</v>
      </c>
      <c r="BC29" s="550">
        <f>_xlfn.IFNA(VLOOKUP(CONCATENATE($BC$5,$B29,$C29),[5]HOR2!$A$6:$M$500,13,FALSE),0)</f>
        <v>0</v>
      </c>
      <c r="BD29" s="550">
        <f>_xlfn.IFNA(VLOOKUP(CONCATENATE($BD$5,$B29,$C29),[6]GIDG!$A$6:$M$500,13,FALSE),0)</f>
        <v>0</v>
      </c>
      <c r="BE29" s="550">
        <f>_xlfn.IFNA(VLOOKUP(CONCATENATE($BE$5,$B29,$C29),[6]GIDG!$A$6:$M$500,13,FALSE),0)</f>
        <v>0</v>
      </c>
      <c r="BF29" s="550">
        <f>_xlfn.IFNA(VLOOKUP(CONCATENATE($BF$5,$B29,$C29),[7]cap3!$A$6:$M$500,13,FALSE),0)</f>
        <v>0</v>
      </c>
      <c r="BG29" s="548">
        <f>_xlfn.IFNA(VLOOKUP(CONCATENATE($BG$5,$B29,$C29),SC!$A$6:$M$500,13,FALSE),0)</f>
        <v>0</v>
      </c>
      <c r="BH29" s="548">
        <f>_xlfn.IFNA(VLOOKUP(CONCATENATE($BH$5,$B29,$C29),SC!$A$6:$M$500,13,FALSE),0)</f>
        <v>0</v>
      </c>
      <c r="BI29" s="548">
        <f>_xlfn.IFNA(VLOOKUP(CONCATENATE($BI$5,$B29,$C29),SCSAT!$A$6:$M$528,13,FALSE),0)</f>
        <v>0</v>
      </c>
      <c r="BJ29" s="548">
        <f>_xlfn.IFNA(VLOOKUP(CONCATENATE($BJ$5,$B29,$C29),SCSAT!$A$6:$M$528,13,FALSE),0)</f>
        <v>0</v>
      </c>
      <c r="BK29" s="548">
        <f>_xlfn.IFNA(VLOOKUP(CONCATENATE($BK$5,$B29,$C29),SCSUN!$A$6:$M$500,13,FALSE),0)</f>
        <v>0</v>
      </c>
      <c r="BL29" s="341">
        <f>_xlfn.IFNA(VLOOKUP(CONCATENATE($BL$5,$B29,$C29),SCSUN!$A$6:$M$500,13,FALSE),0)</f>
        <v>0</v>
      </c>
    </row>
    <row r="30" spans="1:64" ht="14.4" customHeight="1" x14ac:dyDescent="0.25">
      <c r="A30" s="835"/>
      <c r="B30" s="51" t="s">
        <v>215</v>
      </c>
      <c r="C30" s="57" t="s">
        <v>216</v>
      </c>
      <c r="D30" s="52"/>
      <c r="E30" s="52" t="s">
        <v>217</v>
      </c>
      <c r="F30" s="58">
        <v>45445</v>
      </c>
      <c r="G30" s="64">
        <v>16</v>
      </c>
      <c r="H30" s="54">
        <f t="shared" si="0"/>
        <v>0</v>
      </c>
      <c r="I30" s="55">
        <f t="shared" si="2"/>
        <v>0</v>
      </c>
      <c r="J30" s="668">
        <f t="shared" si="1"/>
        <v>16</v>
      </c>
      <c r="K30" s="56">
        <f>_xlfn.IFNA(VLOOKUP(CONCATENATE($K$5,$B30,$C30),'ESP1'!$A$6:$M$500,13,FALSE),0)</f>
        <v>0</v>
      </c>
      <c r="L30" s="56">
        <f>_xlfn.IFNA(VLOOKUP(CONCATENATE($L$5,$B30,$C30),'ESP1'!$A$6:$M$500,13,FALSE),0)</f>
        <v>0</v>
      </c>
      <c r="M30" s="56">
        <f>_xlfn.IFNA(VLOOKUP(CONCATENATE($M$5,$B30,$C30),[1]CAPE!$A$6:$M$500,13,FALSE),0)</f>
        <v>0</v>
      </c>
      <c r="N30" s="56">
        <f>_xlfn.IFNA(VLOOKUP(CONCATENATE($N$5,$B30,$C30),CAPE!$A$6:$M$500,13,FALSE),0)</f>
        <v>0</v>
      </c>
      <c r="O30" s="56">
        <f>_xlfn.IFNA(VLOOKUP(CONCATENATE($O$5,$B30,$C30),'SER1'!$A$6:$M$500,13,FALSE),0)</f>
        <v>0</v>
      </c>
      <c r="P30" s="56">
        <f>_xlfn.IFNA(VLOOKUP(CONCATENATE($P$5,$B30,$C30),'SER1'!$A$6:$M$500,13,FALSE),0)</f>
        <v>0</v>
      </c>
      <c r="Q30" s="56">
        <f>_xlfn.IFNA(VLOOKUP(CONCATENATE($Q$5,$B30,$C30),'MUR1'!$A$6:$M$500,13,FALSE),0)</f>
        <v>0</v>
      </c>
      <c r="R30" s="56">
        <f>_xlfn.IFNA(VLOOKUP(CONCATENATE($R$5,$B30,$C30),'MUR1'!$A$6:$M$500,13,FALSE),0)</f>
        <v>0</v>
      </c>
      <c r="S30" s="56">
        <f>_xlfn.IFNA(VLOOKUP(CONCATENATE($S$5,$B30,$C30),BAL!$A$6:$M$500,13,FALSE),0)</f>
        <v>0</v>
      </c>
      <c r="T30" s="56">
        <f>_xlfn.IFNA(VLOOKUP(CONCATENATE($T$5,$B30,$C30),BAL!$A$6:$M$500,13,FALSE),0)</f>
        <v>0</v>
      </c>
      <c r="U30" s="56">
        <f>_xlfn.IFNA(VLOOKUP(CONCATENATE($U$5,$B30,$C30),'OG1'!$A$6:$M$500,13,FALSE),0)</f>
        <v>0</v>
      </c>
      <c r="V30" s="56">
        <f>_xlfn.IFNA(VLOOKUP(CONCATENATE($V$5,$B30,$C30),'OG1'!$A$6:$M$500,13,FALSE),0)</f>
        <v>0</v>
      </c>
      <c r="W30" s="56">
        <f>_xlfn.IFNA(VLOOKUP(CONCATENATE($W$5,$B30,$C30),'DRY1'!$A$6:$M$500,13,FALSE),0)</f>
        <v>0</v>
      </c>
      <c r="X30" s="56">
        <f>_xlfn.IFNA(VLOOKUP(CONCATENATE($X$5,$B30,$C30),'HOR1'!$A$6:$M$100,13,FALSE),0)</f>
        <v>0</v>
      </c>
      <c r="Y30" s="56">
        <f>_xlfn.IFNA(VLOOKUP(CONCATENATE($Y$5,$B30,$C30),'HOR1'!$A$6:$M$100,13,FALSE),0)</f>
        <v>0</v>
      </c>
      <c r="Z30" s="56">
        <f>_xlfn.IFNA(VLOOKUP(CONCATENATE($Z$5,$B30,$C30),'SER2'!$A$6:$M$534,13,FALSE),0)</f>
        <v>0</v>
      </c>
      <c r="AA30" s="56">
        <f>_xlfn.IFNA(VLOOKUP(CONCATENATE($AA$5,$B30,$C30),'SER2'!$A$6:$M$534,13,FALSE),0)</f>
        <v>0</v>
      </c>
      <c r="AB30" s="56">
        <f>_xlfn.IFNA(VLOOKUP(CONCATENATE($AB$5,$B30,$C30),[3]DAR1!$A$6:$M$500,13,FALSE),0)</f>
        <v>0</v>
      </c>
      <c r="AC30" s="56">
        <f>_xlfn.IFNA(VLOOKUP(CONCATENATE($AC$5,$B30,$C30),'DAR1'!$A$6:$M$500,13,FALSE),0)</f>
        <v>0</v>
      </c>
      <c r="AD30" s="56">
        <f>_xlfn.IFNA(VLOOKUP(CONCATENATE($AD$5,$B30,$C30),BEV!$A$6:$M$500,13,FALSE),0)</f>
        <v>0</v>
      </c>
      <c r="AE30" s="56">
        <f>_xlfn.IFNA(VLOOKUP(CONCATENATE($AE$5,$B30,$C30),'OG2'!$A$6:$M$500,13,FALSE),0)</f>
        <v>0</v>
      </c>
      <c r="AF30" s="56">
        <f>_xlfn.IFNA(VLOOKUP(CONCATENATE($AF$5,$B30,$C30),'OG2'!$A$6:$M$500,13,FALSE),0)</f>
        <v>0</v>
      </c>
      <c r="AG30" s="56">
        <f>_xlfn.IFNA(VLOOKUP(CONCATENATE($AG$5,$B30,$C30),'LOG1'!$A$6:$M$500,13,FALSE),0)</f>
        <v>0</v>
      </c>
      <c r="AH30" s="56">
        <f>_xlfn.IFNA(VLOOKUP(CONCATENATE($AH$5,$B30,$C30),'DRY2'!$A$6:$M$500,13,FALSE),0)</f>
        <v>0</v>
      </c>
      <c r="AI30" s="56">
        <f>_xlfn.IFNA(VLOOKUP(CONCATENATE($AI$5,$B30,$C30),'CAP2'!$A$6:$M$500,13,FALSE),0)</f>
        <v>0</v>
      </c>
      <c r="AJ30" s="56">
        <f>_xlfn.IFNA(VLOOKUP(CONCATENATE($AJ$5,$B30,$C30),'ESP2'!$A$6:$M$500,13,FALSE),0)</f>
        <v>0</v>
      </c>
      <c r="AK30" s="56">
        <f>_xlfn.IFNA(VLOOKUP(CONCATENATE($AK$5,$B30,$C30),'ESP2'!$A$6:$M$500,13,FALSE),0)</f>
        <v>0</v>
      </c>
      <c r="AL30" s="56">
        <f>_xlfn.IFNA(VLOOKUP(CONCATENATE($AL$5,$B30,$C30),MR!$A$6:$M$468,13,FALSE),0)</f>
        <v>0</v>
      </c>
      <c r="AM30" s="56">
        <f>_xlfn.IFNA(VLOOKUP(CONCATENATE($AM$5,$B30,$C30),MR!$A$6:$M$468,13,FALSE),0)</f>
        <v>0</v>
      </c>
      <c r="AN30" s="56">
        <f>_xlfn.IFNA(VLOOKUP(CONCATENATE($AN$5,$B30,$C30),MR!$A$6:$M$468,13,FALSE),0)</f>
        <v>0</v>
      </c>
      <c r="AO30" s="56">
        <f>_xlfn.IFNA(VLOOKUP(CONCATENATE($AO$5,$B30,$C30),'OG3'!$A$6:$M$500,13,FALSE),0)</f>
        <v>0</v>
      </c>
      <c r="AP30" s="56">
        <f>_xlfn.IFNA(VLOOKUP(CONCATENATE($AP$5,$B30,$C30),'OG3'!$A$6:$M$500,13,FALSE),0)</f>
        <v>0</v>
      </c>
      <c r="AQ30" s="56">
        <f>_xlfn.IFNA(VLOOKUP(CONCATENATE($AQ$5,$B30,$C30),WEST!$A$6:$M$500,13,FALSE),0)</f>
        <v>0</v>
      </c>
      <c r="AR30" s="56">
        <f>_xlfn.IFNA(VLOOKUP(CONCATENATE($AR$5,$B30,$C30),WEST!$A$6:$M$500,13,FALSE),0)</f>
        <v>0</v>
      </c>
      <c r="AS30" s="56">
        <f>_xlfn.IFNA(VLOOKUP(CONCATENATE($AS$5,$B30,$C30),'SER3'!$A$6:$M$500,13,FALSE),0)</f>
        <v>0</v>
      </c>
      <c r="AT30" s="56">
        <f>_xlfn.IFNA(VLOOKUP(CONCATENATE($ASS$5,$B30,$C30),'SER3'!$A$6:$M$500,13,FALSE),0)</f>
        <v>0</v>
      </c>
      <c r="AU30" s="56">
        <f>_xlfn.IFNA(VLOOKUP(CONCATENATE($AU$5,$B30,$C30),'DAR2'!$A$6:$M$200,13,FALSE),0)</f>
        <v>0</v>
      </c>
      <c r="AV30" s="56">
        <f>_xlfn.IFNA(VLOOKUP(CONCATENATE($AV$5,$B30,$C30),'DAR2'!$A$6:$M$200,13,FALSE),0)</f>
        <v>0</v>
      </c>
      <c r="AW30" s="56">
        <f>_xlfn.IFNA(VLOOKUP(CONCATENATE($AW$5,$B30,$C30),'MUR2'!$A$6:$M$500,13,FALSE),0)</f>
        <v>0</v>
      </c>
      <c r="AX30" s="56">
        <f>_xlfn.IFNA(VLOOKUP(CONCATENATE($AX$5,$B30,$C30),RAS!$A$7:$M$501,13,FALSE),0)</f>
        <v>0</v>
      </c>
      <c r="AY30" s="56">
        <f>_xlfn.IFNA(VLOOKUP(CONCATENATE($AY$5,$B30,$C30),RAS!$A$7:$M$501,13,FALSE),0)</f>
        <v>0</v>
      </c>
      <c r="AZ30" s="56">
        <f>_xlfn.IFNA(VLOOKUP(CONCATENATE($AZ$5,$B30,$C30),'ESP3'!$A$6:$M$500,13,FALSE),0)</f>
        <v>0</v>
      </c>
      <c r="BA30" s="56">
        <f>_xlfn.IFNA(VLOOKUP(CONCATENATE($BA$5,$B30,$C30),FEST!$A$6:$M$500,13,FALSE),0)</f>
        <v>0</v>
      </c>
      <c r="BB30" s="56">
        <f>_xlfn.IFNA(VLOOKUP(CONCATENATE($BB$5,$B30,$C30),FEST!$A$6:$M$500,13,FALSE),0)</f>
        <v>0</v>
      </c>
      <c r="BC30" s="550">
        <f>_xlfn.IFNA(VLOOKUP(CONCATENATE($BC$5,$B30,$C30),[5]HOR2!$A$6:$M$500,13,FALSE),0)</f>
        <v>0</v>
      </c>
      <c r="BD30" s="550">
        <f>_xlfn.IFNA(VLOOKUP(CONCATENATE($BD$5,$B30,$C30),[6]GIDG!$A$6:$M$500,13,FALSE),0)</f>
        <v>0</v>
      </c>
      <c r="BE30" s="550">
        <f>_xlfn.IFNA(VLOOKUP(CONCATENATE($BE$5,$B30,$C30),[6]GIDG!$A$6:$M$500,13,FALSE),0)</f>
        <v>0</v>
      </c>
      <c r="BF30" s="550">
        <f>_xlfn.IFNA(VLOOKUP(CONCATENATE($BF$5,$B30,$C30),[7]cap3!$A$6:$M$500,13,FALSE),0)</f>
        <v>0</v>
      </c>
      <c r="BG30" s="548">
        <f>_xlfn.IFNA(VLOOKUP(CONCATENATE($BG$5,$B30,$C30),SC!$A$6:$M$500,13,FALSE),0)</f>
        <v>0</v>
      </c>
      <c r="BH30" s="548">
        <f>_xlfn.IFNA(VLOOKUP(CONCATENATE($BH$5,$B30,$C30),SC!$A$6:$M$500,13,FALSE),0)</f>
        <v>0</v>
      </c>
      <c r="BI30" s="548">
        <f>_xlfn.IFNA(VLOOKUP(CONCATENATE($BI$5,$B30,$C30),SCSAT!$A$6:$M$528,13,FALSE),0)</f>
        <v>0</v>
      </c>
      <c r="BJ30" s="548">
        <f>_xlfn.IFNA(VLOOKUP(CONCATENATE($BJ$5,$B30,$C30),SCSAT!$A$6:$M$528,13,FALSE),0)</f>
        <v>0</v>
      </c>
      <c r="BK30" s="548">
        <f>_xlfn.IFNA(VLOOKUP(CONCATENATE($BK$5,$B30,$C30),SCSUN!$A$6:$M$500,13,FALSE),0)</f>
        <v>0</v>
      </c>
      <c r="BL30" s="341">
        <f>_xlfn.IFNA(VLOOKUP(CONCATENATE($BL$5,$B30,$C30),SCSUN!$A$6:$M$500,13,FALSE),0)</f>
        <v>0</v>
      </c>
    </row>
    <row r="31" spans="1:64" ht="14.4" customHeight="1" x14ac:dyDescent="0.25">
      <c r="A31" s="835"/>
      <c r="B31" s="51" t="s">
        <v>264</v>
      </c>
      <c r="C31" s="57" t="s">
        <v>265</v>
      </c>
      <c r="D31" s="52" t="s">
        <v>266</v>
      </c>
      <c r="E31" s="52" t="s">
        <v>204</v>
      </c>
      <c r="F31" s="58">
        <v>45399</v>
      </c>
      <c r="G31" s="64">
        <v>15</v>
      </c>
      <c r="H31" s="54">
        <f t="shared" si="0"/>
        <v>0</v>
      </c>
      <c r="I31" s="55">
        <f t="shared" si="2"/>
        <v>0</v>
      </c>
      <c r="J31" s="668">
        <f t="shared" si="1"/>
        <v>16</v>
      </c>
      <c r="K31" s="56">
        <f>_xlfn.IFNA(VLOOKUP(CONCATENATE($K$5,$B31,$C31),'ESP1'!$A$6:$M$500,13,FALSE),0)</f>
        <v>0</v>
      </c>
      <c r="L31" s="56">
        <f>_xlfn.IFNA(VLOOKUP(CONCATENATE($L$5,$B31,$C31),'ESP1'!$A$6:$M$500,13,FALSE),0)</f>
        <v>0</v>
      </c>
      <c r="M31" s="56">
        <f>_xlfn.IFNA(VLOOKUP(CONCATENATE($M$5,$B31,$C31),[1]CAPE!$A$6:$M$500,13,FALSE),0)</f>
        <v>0</v>
      </c>
      <c r="N31" s="56">
        <f>_xlfn.IFNA(VLOOKUP(CONCATENATE($N$5,$B31,$C31),CAPE!$A$6:$M$500,13,FALSE),0)</f>
        <v>0</v>
      </c>
      <c r="O31" s="56">
        <f>_xlfn.IFNA(VLOOKUP(CONCATENATE($O$5,$B31,$C31),'SER1'!$A$6:$M$500,13,FALSE),0)</f>
        <v>0</v>
      </c>
      <c r="P31" s="56">
        <f>_xlfn.IFNA(VLOOKUP(CONCATENATE($P$5,$B31,$C31),'SER1'!$A$6:$M$500,13,FALSE),0)</f>
        <v>0</v>
      </c>
      <c r="Q31" s="56">
        <f>_xlfn.IFNA(VLOOKUP(CONCATENATE($Q$5,$B31,$C31),'MUR1'!$A$6:$M$500,13,FALSE),0)</f>
        <v>0</v>
      </c>
      <c r="R31" s="56">
        <f>_xlfn.IFNA(VLOOKUP(CONCATENATE($R$5,$B31,$C31),'MUR1'!$A$6:$M$500,13,FALSE),0)</f>
        <v>0</v>
      </c>
      <c r="S31" s="56">
        <f>_xlfn.IFNA(VLOOKUP(CONCATENATE($S$5,$B31,$C31),BAL!$A$6:$M$500,13,FALSE),0)</f>
        <v>0</v>
      </c>
      <c r="T31" s="56">
        <f>_xlfn.IFNA(VLOOKUP(CONCATENATE($T$5,$B31,$C31),BAL!$A$6:$M$500,13,FALSE),0)</f>
        <v>0</v>
      </c>
      <c r="U31" s="56">
        <f>_xlfn.IFNA(VLOOKUP(CONCATENATE($U$5,$B31,$C31),'OG1'!$A$6:$M$500,13,FALSE),0)</f>
        <v>0</v>
      </c>
      <c r="V31" s="56">
        <f>_xlfn.IFNA(VLOOKUP(CONCATENATE($V$5,$B31,$C31),'OG1'!$A$6:$M$500,13,FALSE),0)</f>
        <v>0</v>
      </c>
      <c r="W31" s="56">
        <f>_xlfn.IFNA(VLOOKUP(CONCATENATE($W$5,$B31,$C31),'DRY1'!$A$6:$M$500,13,FALSE),0)</f>
        <v>0</v>
      </c>
      <c r="X31" s="56">
        <f>_xlfn.IFNA(VLOOKUP(CONCATENATE($X$5,$B31,$C31),'HOR1'!$A$6:$M$100,13,FALSE),0)</f>
        <v>0</v>
      </c>
      <c r="Y31" s="56">
        <f>_xlfn.IFNA(VLOOKUP(CONCATENATE($Y$5,$B31,$C31),'HOR1'!$A$6:$M$100,13,FALSE),0)</f>
        <v>0</v>
      </c>
      <c r="Z31" s="56">
        <f>_xlfn.IFNA(VLOOKUP(CONCATENATE($Z$5,$B31,$C31),'SER2'!$A$6:$M$534,13,FALSE),0)</f>
        <v>0</v>
      </c>
      <c r="AA31" s="56">
        <f>_xlfn.IFNA(VLOOKUP(CONCATENATE($AA$5,$B31,$C31),'SER2'!$A$6:$M$534,13,FALSE),0)</f>
        <v>0</v>
      </c>
      <c r="AB31" s="56">
        <f>_xlfn.IFNA(VLOOKUP(CONCATENATE($AB$5,$B31,$C31),[3]DAR1!$A$6:$M$500,13,FALSE),0)</f>
        <v>0</v>
      </c>
      <c r="AC31" s="56">
        <f>_xlfn.IFNA(VLOOKUP(CONCATENATE($AC$5,$B31,$C31),'DAR1'!$A$6:$M$500,13,FALSE),0)</f>
        <v>0</v>
      </c>
      <c r="AD31" s="56">
        <f>_xlfn.IFNA(VLOOKUP(CONCATENATE($AD$5,$B31,$C31),BEV!$A$6:$M$500,13,FALSE),0)</f>
        <v>0</v>
      </c>
      <c r="AE31" s="56">
        <f>_xlfn.IFNA(VLOOKUP(CONCATENATE($AE$5,$B31,$C31),'OG2'!$A$6:$M$500,13,FALSE),0)</f>
        <v>0</v>
      </c>
      <c r="AF31" s="56">
        <f>_xlfn.IFNA(VLOOKUP(CONCATENATE($AF$5,$B31,$C31),'OG2'!$A$6:$M$500,13,FALSE),0)</f>
        <v>0</v>
      </c>
      <c r="AG31" s="56">
        <f>_xlfn.IFNA(VLOOKUP(CONCATENATE($AG$5,$B31,$C31),'LOG1'!$A$6:$M$500,13,FALSE),0)</f>
        <v>0</v>
      </c>
      <c r="AH31" s="56">
        <f>_xlfn.IFNA(VLOOKUP(CONCATENATE($AH$5,$B31,$C31),'DRY2'!$A$6:$M$500,13,FALSE),0)</f>
        <v>0</v>
      </c>
      <c r="AI31" s="56">
        <f>_xlfn.IFNA(VLOOKUP(CONCATENATE($AI$5,$B31,$C31),'CAP2'!$A$6:$M$500,13,FALSE),0)</f>
        <v>0</v>
      </c>
      <c r="AJ31" s="56">
        <f>_xlfn.IFNA(VLOOKUP(CONCATENATE($AJ$5,$B31,$C31),'ESP2'!$A$6:$M$500,13,FALSE),0)</f>
        <v>0</v>
      </c>
      <c r="AK31" s="56">
        <f>_xlfn.IFNA(VLOOKUP(CONCATENATE($AK$5,$B31,$C31),'ESP2'!$A$6:$M$500,13,FALSE),0)</f>
        <v>0</v>
      </c>
      <c r="AL31" s="56">
        <f>_xlfn.IFNA(VLOOKUP(CONCATENATE($AL$5,$B31,$C31),MR!$A$6:$M$468,13,FALSE),0)</f>
        <v>0</v>
      </c>
      <c r="AM31" s="56">
        <f>_xlfn.IFNA(VLOOKUP(CONCATENATE($AM$5,$B31,$C31),MR!$A$6:$M$468,13,FALSE),0)</f>
        <v>0</v>
      </c>
      <c r="AN31" s="56">
        <f>_xlfn.IFNA(VLOOKUP(CONCATENATE($AN$5,$B31,$C31),MR!$A$6:$M$468,13,FALSE),0)</f>
        <v>0</v>
      </c>
      <c r="AO31" s="56">
        <f>_xlfn.IFNA(VLOOKUP(CONCATENATE($AO$5,$B31,$C31),'OG3'!$A$6:$M$500,13,FALSE),0)</f>
        <v>0</v>
      </c>
      <c r="AP31" s="56">
        <f>_xlfn.IFNA(VLOOKUP(CONCATENATE($AP$5,$B31,$C31),'OG3'!$A$6:$M$500,13,FALSE),0)</f>
        <v>0</v>
      </c>
      <c r="AQ31" s="56">
        <f>_xlfn.IFNA(VLOOKUP(CONCATENATE($AQ$5,$B31,$C31),WEST!$A$6:$M$500,13,FALSE),0)</f>
        <v>0</v>
      </c>
      <c r="AR31" s="56">
        <f>_xlfn.IFNA(VLOOKUP(CONCATENATE($AR$5,$B31,$C31),WEST!$A$6:$M$500,13,FALSE),0)</f>
        <v>0</v>
      </c>
      <c r="AS31" s="56">
        <f>_xlfn.IFNA(VLOOKUP(CONCATENATE($AS$5,$B31,$C31),'SER3'!$A$6:$M$500,13,FALSE),0)</f>
        <v>0</v>
      </c>
      <c r="AT31" s="56">
        <f>_xlfn.IFNA(VLOOKUP(CONCATENATE($ASS$5,$B31,$C31),'SER3'!$A$6:$M$500,13,FALSE),0)</f>
        <v>0</v>
      </c>
      <c r="AU31" s="56">
        <f>_xlfn.IFNA(VLOOKUP(CONCATENATE($AU$5,$B31,$C31),'DAR2'!$A$6:$M$200,13,FALSE),0)</f>
        <v>0</v>
      </c>
      <c r="AV31" s="56">
        <f>_xlfn.IFNA(VLOOKUP(CONCATENATE($AV$5,$B31,$C31),'DAR2'!$A$6:$M$200,13,FALSE),0)</f>
        <v>0</v>
      </c>
      <c r="AW31" s="56">
        <f>_xlfn.IFNA(VLOOKUP(CONCATENATE($AW$5,$B31,$C31),'MUR2'!$A$6:$M$500,13,FALSE),0)</f>
        <v>0</v>
      </c>
      <c r="AX31" s="56">
        <f>_xlfn.IFNA(VLOOKUP(CONCATENATE($AX$5,$B31,$C31),RAS!$A$7:$M$501,13,FALSE),0)</f>
        <v>0</v>
      </c>
      <c r="AY31" s="56">
        <f>_xlfn.IFNA(VLOOKUP(CONCATENATE($AY$5,$B31,$C31),RAS!$A$7:$M$501,13,FALSE),0)</f>
        <v>0</v>
      </c>
      <c r="AZ31" s="56">
        <f>_xlfn.IFNA(VLOOKUP(CONCATENATE($AZ$5,$B31,$C31),'ESP3'!$A$6:$M$500,13,FALSE),0)</f>
        <v>0</v>
      </c>
      <c r="BA31" s="56">
        <f>_xlfn.IFNA(VLOOKUP(CONCATENATE($BA$5,$B31,$C31),FEST!$A$6:$M$500,13,FALSE),0)</f>
        <v>0</v>
      </c>
      <c r="BB31" s="56">
        <f>_xlfn.IFNA(VLOOKUP(CONCATENATE($BB$5,$B31,$C31),FEST!$A$6:$M$500,13,FALSE),0)</f>
        <v>0</v>
      </c>
      <c r="BC31" s="550">
        <f>_xlfn.IFNA(VLOOKUP(CONCATENATE($BC$5,$B31,$C31),[5]HOR2!$A$6:$M$500,13,FALSE),0)</f>
        <v>0</v>
      </c>
      <c r="BD31" s="550">
        <f>_xlfn.IFNA(VLOOKUP(CONCATENATE($BD$5,$B31,$C31),[6]GIDG!$A$6:$M$500,13,FALSE),0)</f>
        <v>0</v>
      </c>
      <c r="BE31" s="550">
        <f>_xlfn.IFNA(VLOOKUP(CONCATENATE($BE$5,$B31,$C31),[6]GIDG!$A$6:$M$500,13,FALSE),0)</f>
        <v>0</v>
      </c>
      <c r="BF31" s="550">
        <f>_xlfn.IFNA(VLOOKUP(CONCATENATE($BF$5,$B31,$C31),[7]cap3!$A$6:$M$500,13,FALSE),0)</f>
        <v>0</v>
      </c>
      <c r="BG31" s="548">
        <f>_xlfn.IFNA(VLOOKUP(CONCATENATE($BG$5,$B31,$C31),SC!$A$6:$M$500,13,FALSE),0)</f>
        <v>0</v>
      </c>
      <c r="BH31" s="548">
        <f>_xlfn.IFNA(VLOOKUP(CONCATENATE($BH$5,$B31,$C31),SC!$A$6:$M$500,13,FALSE),0)</f>
        <v>0</v>
      </c>
      <c r="BI31" s="548">
        <f>_xlfn.IFNA(VLOOKUP(CONCATENATE($BI$5,$B31,$C31),SCSAT!$A$6:$M$528,13,FALSE),0)</f>
        <v>0</v>
      </c>
      <c r="BJ31" s="548">
        <f>_xlfn.IFNA(VLOOKUP(CONCATENATE($BJ$5,$B31,$C31),SCSAT!$A$6:$M$528,13,FALSE),0)</f>
        <v>0</v>
      </c>
      <c r="BK31" s="548">
        <f>_xlfn.IFNA(VLOOKUP(CONCATENATE($BK$5,$B31,$C31),SCSUN!$A$6:$M$500,13,FALSE),0)</f>
        <v>0</v>
      </c>
      <c r="BL31" s="341">
        <f>_xlfn.IFNA(VLOOKUP(CONCATENATE($BL$5,$B31,$C31),SCSUN!$A$6:$M$500,13,FALSE),0)</f>
        <v>0</v>
      </c>
    </row>
    <row r="32" spans="1:64" ht="14.4" customHeight="1" x14ac:dyDescent="0.25">
      <c r="A32" s="835"/>
      <c r="B32" s="51" t="s">
        <v>276</v>
      </c>
      <c r="C32" s="57" t="s">
        <v>277</v>
      </c>
      <c r="D32" s="57" t="s">
        <v>278</v>
      </c>
      <c r="E32" s="57" t="s">
        <v>1185</v>
      </c>
      <c r="F32" s="58">
        <v>45496</v>
      </c>
      <c r="G32" s="64">
        <v>14</v>
      </c>
      <c r="H32" s="54">
        <f t="shared" si="0"/>
        <v>0</v>
      </c>
      <c r="I32" s="55">
        <f t="shared" si="2"/>
        <v>0</v>
      </c>
      <c r="J32" s="668">
        <f t="shared" si="1"/>
        <v>16</v>
      </c>
      <c r="K32" s="56">
        <f>_xlfn.IFNA(VLOOKUP(CONCATENATE($K$5,$B32,$C32),'ESP1'!$A$6:$M$500,13,FALSE),0)</f>
        <v>0</v>
      </c>
      <c r="L32" s="56">
        <f>_xlfn.IFNA(VLOOKUP(CONCATENATE($L$5,$B32,$C32),'ESP1'!$A$6:$M$500,13,FALSE),0)</f>
        <v>0</v>
      </c>
      <c r="M32" s="56">
        <f>_xlfn.IFNA(VLOOKUP(CONCATENATE($M$5,$B32,$C32),[1]CAPE!$A$6:$M$500,13,FALSE),0)</f>
        <v>0</v>
      </c>
      <c r="N32" s="56">
        <f>_xlfn.IFNA(VLOOKUP(CONCATENATE($N$5,$B32,$C32),CAPE!$A$6:$M$500,13,FALSE),0)</f>
        <v>0</v>
      </c>
      <c r="O32" s="56">
        <f>_xlfn.IFNA(VLOOKUP(CONCATENATE($O$5,$B32,$C32),'SER1'!$A$6:$M$500,13,FALSE),0)</f>
        <v>0</v>
      </c>
      <c r="P32" s="56">
        <f>_xlfn.IFNA(VLOOKUP(CONCATENATE($P$5,$B32,$C32),'SER1'!$A$6:$M$500,13,FALSE),0)</f>
        <v>0</v>
      </c>
      <c r="Q32" s="56">
        <f>_xlfn.IFNA(VLOOKUP(CONCATENATE($Q$5,$B32,$C32),'MUR1'!$A$6:$M$500,13,FALSE),0)</f>
        <v>0</v>
      </c>
      <c r="R32" s="56">
        <f>_xlfn.IFNA(VLOOKUP(CONCATENATE($R$5,$B32,$C32),'MUR1'!$A$6:$M$500,13,FALSE),0)</f>
        <v>0</v>
      </c>
      <c r="S32" s="56">
        <f>_xlfn.IFNA(VLOOKUP(CONCATENATE($S$5,$B32,$C32),BAL!$A$6:$M$500,13,FALSE),0)</f>
        <v>0</v>
      </c>
      <c r="T32" s="56">
        <f>_xlfn.IFNA(VLOOKUP(CONCATENATE($T$5,$B32,$C32),BAL!$A$6:$M$500,13,FALSE),0)</f>
        <v>0</v>
      </c>
      <c r="U32" s="56">
        <f>_xlfn.IFNA(VLOOKUP(CONCATENATE($U$5,$B32,$C32),'OG1'!$A$6:$M$500,13,FALSE),0)</f>
        <v>0</v>
      </c>
      <c r="V32" s="56"/>
      <c r="W32" s="56">
        <f>_xlfn.IFNA(VLOOKUP(CONCATENATE($W$5,$B32,$C32),'DRY1'!$A$6:$M$500,13,FALSE),0)</f>
        <v>0</v>
      </c>
      <c r="X32" s="56">
        <f>_xlfn.IFNA(VLOOKUP(CONCATENATE($X$5,$B32,$C32),'HOR1'!$A$6:$M$100,13,FALSE),0)</f>
        <v>0</v>
      </c>
      <c r="Y32" s="56">
        <f>_xlfn.IFNA(VLOOKUP(CONCATENATE($Y$5,$B32,$C32),'HOR1'!$A$6:$M$100,13,FALSE),0)</f>
        <v>0</v>
      </c>
      <c r="Z32" s="56">
        <f>_xlfn.IFNA(VLOOKUP(CONCATENATE($Z$5,$B32,$C32),'SER2'!$A$6:$M$534,13,FALSE),0)</f>
        <v>0</v>
      </c>
      <c r="AA32" s="56">
        <f>_xlfn.IFNA(VLOOKUP(CONCATENATE($AA$5,$B32,$C32),'SER2'!$A$6:$M$534,13,FALSE),0)</f>
        <v>0</v>
      </c>
      <c r="AB32" s="56">
        <f>_xlfn.IFNA(VLOOKUP(CONCATENATE($AB$5,$B32,$C32),[3]DAR1!$A$6:$M$500,13,FALSE),0)</f>
        <v>0</v>
      </c>
      <c r="AC32" s="56">
        <f>_xlfn.IFNA(VLOOKUP(CONCATENATE($AC$5,$B32,$C32),'DAR1'!$A$6:$M$500,13,FALSE),0)</f>
        <v>0</v>
      </c>
      <c r="AD32" s="56">
        <f>_xlfn.IFNA(VLOOKUP(CONCATENATE($AD$5,$B32,$C32),BEV!$A$6:$M$500,13,FALSE),0)</f>
        <v>0</v>
      </c>
      <c r="AE32" s="56">
        <f>_xlfn.IFNA(VLOOKUP(CONCATENATE($AE$5,$B32,$C32),'OG2'!$A$6:$M$500,13,FALSE),0)</f>
        <v>0</v>
      </c>
      <c r="AF32" s="56">
        <f>_xlfn.IFNA(VLOOKUP(CONCATENATE($AF$5,$B32,$C32),'OG2'!$A$6:$M$500,13,FALSE),0)</f>
        <v>0</v>
      </c>
      <c r="AG32" s="56">
        <f>_xlfn.IFNA(VLOOKUP(CONCATENATE($AG$5,$B32,$C32),'LOG1'!$A$6:$M$500,13,FALSE),0)</f>
        <v>0</v>
      </c>
      <c r="AH32" s="56">
        <f>_xlfn.IFNA(VLOOKUP(CONCATENATE($AH$5,$B32,$C32),'DRY2'!$A$6:$M$500,13,FALSE),0)</f>
        <v>0</v>
      </c>
      <c r="AI32" s="56">
        <f>_xlfn.IFNA(VLOOKUP(CONCATENATE($AI$5,$B32,$C32),'CAP2'!$A$6:$M$500,13,FALSE),0)</f>
        <v>0</v>
      </c>
      <c r="AJ32" s="56">
        <f>_xlfn.IFNA(VLOOKUP(CONCATENATE($AJ$5,$B32,$C32),'ESP2'!$A$6:$M$500,13,FALSE),0)</f>
        <v>0</v>
      </c>
      <c r="AK32" s="56">
        <f>_xlfn.IFNA(VLOOKUP(CONCATENATE($AK$5,$B32,$C32),'ESP2'!$A$6:$M$500,13,FALSE),0)</f>
        <v>0</v>
      </c>
      <c r="AL32" s="56">
        <f>_xlfn.IFNA(VLOOKUP(CONCATENATE($AL$5,$B32,$C32),MR!$A$6:$M$468,13,FALSE),0)</f>
        <v>0</v>
      </c>
      <c r="AM32" s="56">
        <f>_xlfn.IFNA(VLOOKUP(CONCATENATE($AM$5,$B32,$C32),MR!$A$6:$M$468,13,FALSE),0)</f>
        <v>0</v>
      </c>
      <c r="AN32" s="56">
        <f>_xlfn.IFNA(VLOOKUP(CONCATENATE($AN$5,$B32,$C32),MR!$A$6:$M$468,13,FALSE),0)</f>
        <v>0</v>
      </c>
      <c r="AO32" s="56">
        <f>_xlfn.IFNA(VLOOKUP(CONCATENATE($AO$5,$B32,$C32),'OG3'!$A$6:$M$500,13,FALSE),0)</f>
        <v>0</v>
      </c>
      <c r="AP32" s="56">
        <f>_xlfn.IFNA(VLOOKUP(CONCATENATE($AP$5,$B32,$C32),'OG3'!$A$6:$M$500,13,FALSE),0)</f>
        <v>0</v>
      </c>
      <c r="AQ32" s="56">
        <f>_xlfn.IFNA(VLOOKUP(CONCATENATE($AQ$5,$B32,$C32),WEST!$A$6:$M$500,13,FALSE),0)</f>
        <v>0</v>
      </c>
      <c r="AR32" s="56">
        <f>_xlfn.IFNA(VLOOKUP(CONCATENATE($AR$5,$B32,$C32),WEST!$A$6:$M$500,13,FALSE),0)</f>
        <v>0</v>
      </c>
      <c r="AS32" s="56">
        <f>_xlfn.IFNA(VLOOKUP(CONCATENATE($AS$5,$B32,$C32),'SER3'!$A$6:$M$500,13,FALSE),0)</f>
        <v>0</v>
      </c>
      <c r="AT32" s="56">
        <f>_xlfn.IFNA(VLOOKUP(CONCATENATE($ASS$5,$B32,$C32),'SER3'!$A$6:$M$500,13,FALSE),0)</f>
        <v>0</v>
      </c>
      <c r="AU32" s="56">
        <f>_xlfn.IFNA(VLOOKUP(CONCATENATE($AU$5,$B32,$C32),'DAR2'!$A$6:$M$200,13,FALSE),0)</f>
        <v>0</v>
      </c>
      <c r="AV32" s="56">
        <f>_xlfn.IFNA(VLOOKUP(CONCATENATE($AV$5,$B32,$C32),'DAR2'!$A$6:$M$200,13,FALSE),0)</f>
        <v>0</v>
      </c>
      <c r="AW32" s="56">
        <f>_xlfn.IFNA(VLOOKUP(CONCATENATE($AW$5,$B32,$C32),'MUR2'!$A$6:$M$500,13,FALSE),0)</f>
        <v>0</v>
      </c>
      <c r="AX32" s="56">
        <f>_xlfn.IFNA(VLOOKUP(CONCATENATE($AX$5,$B32,$C32),RAS!$A$7:$M$501,13,FALSE),0)</f>
        <v>0</v>
      </c>
      <c r="AY32" s="56">
        <f>_xlfn.IFNA(VLOOKUP(CONCATENATE($AY$5,$B32,$C32),RAS!$A$7:$M$501,13,FALSE),0)</f>
        <v>0</v>
      </c>
      <c r="AZ32" s="56">
        <f>_xlfn.IFNA(VLOOKUP(CONCATENATE($AZ$5,$B32,$C32),'ESP3'!$A$6:$M$500,13,FALSE),0)</f>
        <v>0</v>
      </c>
      <c r="BA32" s="56">
        <f>_xlfn.IFNA(VLOOKUP(CONCATENATE($BA$5,$B32,$C32),FEST!$A$6:$M$500,13,FALSE),0)</f>
        <v>0</v>
      </c>
      <c r="BB32" s="56">
        <f>_xlfn.IFNA(VLOOKUP(CONCATENATE($BB$5,$B32,$C32),FEST!$A$6:$M$500,13,FALSE),0)</f>
        <v>0</v>
      </c>
      <c r="BC32" s="550">
        <f>_xlfn.IFNA(VLOOKUP(CONCATENATE($BC$5,$B32,$C32),[5]HOR2!$A$6:$M$500,13,FALSE),0)</f>
        <v>0</v>
      </c>
      <c r="BD32" s="550">
        <f>_xlfn.IFNA(VLOOKUP(CONCATENATE($BD$5,$B32,$C32),[6]GIDG!$A$6:$M$500,13,FALSE),0)</f>
        <v>0</v>
      </c>
      <c r="BE32" s="550">
        <f>_xlfn.IFNA(VLOOKUP(CONCATENATE($BE$5,$B32,$C32),[6]GIDG!$A$6:$M$500,13,FALSE),0)</f>
        <v>0</v>
      </c>
      <c r="BF32" s="550">
        <f>_xlfn.IFNA(VLOOKUP(CONCATENATE($BF$5,$B32,$C32),[7]cap3!$A$6:$M$500,13,FALSE),0)</f>
        <v>0</v>
      </c>
      <c r="BG32" s="548">
        <f>_xlfn.IFNA(VLOOKUP(CONCATENATE($BG$5,$B32,$C32),SC!$A$6:$M$500,13,FALSE),0)</f>
        <v>0</v>
      </c>
      <c r="BH32" s="548">
        <f>_xlfn.IFNA(VLOOKUP(CONCATENATE($BH$5,$B32,$C32),SC!$A$6:$M$500,13,FALSE),0)</f>
        <v>0</v>
      </c>
      <c r="BI32" s="548">
        <f>_xlfn.IFNA(VLOOKUP(CONCATENATE($BI$5,$B32,$C32),SCSAT!$A$6:$M$528,13,FALSE),0)</f>
        <v>0</v>
      </c>
      <c r="BJ32" s="548">
        <f>_xlfn.IFNA(VLOOKUP(CONCATENATE($BJ$5,$B32,$C32),SCSAT!$A$6:$M$528,13,FALSE),0)</f>
        <v>0</v>
      </c>
      <c r="BK32" s="548">
        <f>_xlfn.IFNA(VLOOKUP(CONCATENATE($BK$5,$B32,$C32),SCSUN!$A$6:$M$500,13,FALSE),0)</f>
        <v>0</v>
      </c>
      <c r="BL32" s="341">
        <f>_xlfn.IFNA(VLOOKUP(CONCATENATE($BL$5,$B32,$C32),SCSUN!$A$6:$M$500,13,FALSE),0)</f>
        <v>0</v>
      </c>
    </row>
    <row r="33" spans="1:64" ht="14.4" customHeight="1" x14ac:dyDescent="0.25">
      <c r="A33" s="835"/>
      <c r="B33" s="51" t="s">
        <v>279</v>
      </c>
      <c r="C33" s="57" t="s">
        <v>280</v>
      </c>
      <c r="D33" s="57"/>
      <c r="E33" s="57" t="s">
        <v>857</v>
      </c>
      <c r="F33" s="58">
        <v>45452</v>
      </c>
      <c r="G33" s="64">
        <v>13</v>
      </c>
      <c r="H33" s="54">
        <f t="shared" si="0"/>
        <v>0</v>
      </c>
      <c r="I33" s="55">
        <f t="shared" si="2"/>
        <v>0</v>
      </c>
      <c r="J33" s="668">
        <f t="shared" si="1"/>
        <v>16</v>
      </c>
      <c r="K33" s="56">
        <f>_xlfn.IFNA(VLOOKUP(CONCATENATE($K$5,$B33,$C33),'ESP1'!$A$6:$M$500,13,FALSE),0)</f>
        <v>0</v>
      </c>
      <c r="L33" s="56">
        <f>_xlfn.IFNA(VLOOKUP(CONCATENATE($L$5,$B33,$C33),'ESP1'!$A$6:$M$500,13,FALSE),0)</f>
        <v>0</v>
      </c>
      <c r="M33" s="56">
        <f>_xlfn.IFNA(VLOOKUP(CONCATENATE($M$5,$B33,$C33),[1]CAPE!$A$6:$M$500,13,FALSE),0)</f>
        <v>0</v>
      </c>
      <c r="N33" s="56">
        <f>_xlfn.IFNA(VLOOKUP(CONCATENATE($N$5,$B33,$C33),CAPE!$A$6:$M$500,13,FALSE),0)</f>
        <v>0</v>
      </c>
      <c r="O33" s="56">
        <f>_xlfn.IFNA(VLOOKUP(CONCATENATE($O$5,$B33,$C33),'SER1'!$A$6:$M$500,13,FALSE),0)</f>
        <v>0</v>
      </c>
      <c r="P33" s="56">
        <f>_xlfn.IFNA(VLOOKUP(CONCATENATE($P$5,$B33,$C33),'SER1'!$A$6:$M$500,13,FALSE),0)</f>
        <v>0</v>
      </c>
      <c r="Q33" s="56">
        <f>_xlfn.IFNA(VLOOKUP(CONCATENATE($Q$5,$B33,$C33),'MUR1'!$A$6:$M$500,13,FALSE),0)</f>
        <v>0</v>
      </c>
      <c r="R33" s="56">
        <f>_xlfn.IFNA(VLOOKUP(CONCATENATE($R$5,$B33,$C33),'MUR1'!$A$6:$M$500,13,FALSE),0)</f>
        <v>0</v>
      </c>
      <c r="S33" s="56">
        <f>_xlfn.IFNA(VLOOKUP(CONCATENATE($S$5,$B33,$C33),BAL!$A$6:$M$500,13,FALSE),0)</f>
        <v>0</v>
      </c>
      <c r="T33" s="56">
        <f>_xlfn.IFNA(VLOOKUP(CONCATENATE($T$5,$B33,$C33),BAL!$A$6:$M$500,13,FALSE),0)</f>
        <v>0</v>
      </c>
      <c r="U33" s="56">
        <f>_xlfn.IFNA(VLOOKUP(CONCATENATE($U$5,$B33,$C33),'OG1'!$A$6:$M$500,13,FALSE),0)</f>
        <v>0</v>
      </c>
      <c r="V33" s="56"/>
      <c r="W33" s="56">
        <f>_xlfn.IFNA(VLOOKUP(CONCATENATE($W$5,$B33,$C33),'DRY1'!$A$6:$M$500,13,FALSE),0)</f>
        <v>0</v>
      </c>
      <c r="X33" s="56">
        <f>_xlfn.IFNA(VLOOKUP(CONCATENATE($X$5,$B33,$C33),'HOR1'!$A$6:$M$100,13,FALSE),0)</f>
        <v>0</v>
      </c>
      <c r="Y33" s="56">
        <f>_xlfn.IFNA(VLOOKUP(CONCATENATE($Y$5,$B33,$C33),'HOR1'!$A$6:$M$100,13,FALSE),0)</f>
        <v>0</v>
      </c>
      <c r="Z33" s="56">
        <f>_xlfn.IFNA(VLOOKUP(CONCATENATE($Z$5,$B33,$C33),'SER2'!$A$6:$M$534,13,FALSE),0)</f>
        <v>0</v>
      </c>
      <c r="AA33" s="56">
        <f>_xlfn.IFNA(VLOOKUP(CONCATENATE($AA$5,$B33,$C33),'SER2'!$A$6:$M$534,13,FALSE),0)</f>
        <v>0</v>
      </c>
      <c r="AB33" s="56">
        <f>_xlfn.IFNA(VLOOKUP(CONCATENATE($AB$5,$B33,$C33),[3]DAR1!$A$6:$M$500,13,FALSE),0)</f>
        <v>0</v>
      </c>
      <c r="AC33" s="56">
        <f>_xlfn.IFNA(VLOOKUP(CONCATENATE($AC$5,$B33,$C33),'DAR1'!$A$6:$M$500,13,FALSE),0)</f>
        <v>0</v>
      </c>
      <c r="AD33" s="56">
        <f>_xlfn.IFNA(VLOOKUP(CONCATENATE($AD$5,$B33,$C33),BEV!$A$6:$M$500,13,FALSE),0)</f>
        <v>0</v>
      </c>
      <c r="AE33" s="56">
        <f>_xlfn.IFNA(VLOOKUP(CONCATENATE($AE$5,$B33,$C33),'OG2'!$A$6:$M$500,13,FALSE),0)</f>
        <v>0</v>
      </c>
      <c r="AF33" s="56"/>
      <c r="AG33" s="56">
        <f>_xlfn.IFNA(VLOOKUP(CONCATENATE($AG$5,$B33,$C33),'LOG1'!$A$6:$M$500,13,FALSE),0)</f>
        <v>0</v>
      </c>
      <c r="AH33" s="56">
        <f>_xlfn.IFNA(VLOOKUP(CONCATENATE($AH$5,$B33,$C33),'DRY2'!$A$6:$M$500,13,FALSE),0)</f>
        <v>0</v>
      </c>
      <c r="AI33" s="56">
        <f>_xlfn.IFNA(VLOOKUP(CONCATENATE($AI$5,$B33,$C33),'CAP2'!$A$6:$M$500,13,FALSE),0)</f>
        <v>0</v>
      </c>
      <c r="AJ33" s="56">
        <f>_xlfn.IFNA(VLOOKUP(CONCATENATE($AJ$5,$B33,$C33),'ESP2'!$A$6:$M$500,13,FALSE),0)</f>
        <v>0</v>
      </c>
      <c r="AK33" s="56">
        <f>_xlfn.IFNA(VLOOKUP(CONCATENATE($AK$5,$B33,$C33),'ESP2'!$A$6:$M$500,13,FALSE),0)</f>
        <v>0</v>
      </c>
      <c r="AL33" s="56">
        <f>_xlfn.IFNA(VLOOKUP(CONCATENATE($AL$5,$B33,$C33),MR!$A$6:$M$468,13,FALSE),0)</f>
        <v>0</v>
      </c>
      <c r="AM33" s="56">
        <f>_xlfn.IFNA(VLOOKUP(CONCATENATE($AM$5,$B33,$C33),MR!$A$6:$M$468,13,FALSE),0)</f>
        <v>0</v>
      </c>
      <c r="AN33" s="56">
        <f>_xlfn.IFNA(VLOOKUP(CONCATENATE($AN$5,$B33,$C33),MR!$A$6:$M$468,13,FALSE),0)</f>
        <v>0</v>
      </c>
      <c r="AO33" s="56">
        <f>_xlfn.IFNA(VLOOKUP(CONCATENATE($AO$5,$B33,$C33),'OG3'!$A$6:$M$500,13,FALSE),0)</f>
        <v>0</v>
      </c>
      <c r="AP33" s="56">
        <f>_xlfn.IFNA(VLOOKUP(CONCATENATE($AP$5,$B33,$C33),'OG3'!$A$6:$M$500,13,FALSE),0)</f>
        <v>0</v>
      </c>
      <c r="AQ33" s="56">
        <f>_xlfn.IFNA(VLOOKUP(CONCATENATE($AQ$5,$B33,$C33),WEST!$A$6:$M$500,13,FALSE),0)</f>
        <v>0</v>
      </c>
      <c r="AR33" s="56">
        <f>_xlfn.IFNA(VLOOKUP(CONCATENATE($AR$5,$B33,$C33),WEST!$A$6:$M$500,13,FALSE),0)</f>
        <v>0</v>
      </c>
      <c r="AS33" s="56">
        <f>_xlfn.IFNA(VLOOKUP(CONCATENATE($AS$5,$B33,$C33),'SER3'!$A$6:$M$500,13,FALSE),0)</f>
        <v>0</v>
      </c>
      <c r="AT33" s="56">
        <f>_xlfn.IFNA(VLOOKUP(CONCATENATE($ASS$5,$B33,$C33),'SER3'!$A$6:$M$500,13,FALSE),0)</f>
        <v>0</v>
      </c>
      <c r="AU33" s="56">
        <f>_xlfn.IFNA(VLOOKUP(CONCATENATE($AU$5,$B33,$C33),'DAR2'!$A$6:$M$200,13,FALSE),0)</f>
        <v>0</v>
      </c>
      <c r="AV33" s="56">
        <f>_xlfn.IFNA(VLOOKUP(CONCATENATE($AV$5,$B33,$C33),'DAR2'!$A$6:$M$200,13,FALSE),0)</f>
        <v>0</v>
      </c>
      <c r="AW33" s="56">
        <f>_xlfn.IFNA(VLOOKUP(CONCATENATE($AW$5,$B33,$C33),'MUR2'!$A$6:$M$500,13,FALSE),0)</f>
        <v>0</v>
      </c>
      <c r="AX33" s="56">
        <f>_xlfn.IFNA(VLOOKUP(CONCATENATE($AX$5,$B33,$C33),RAS!$A$7:$M$501,13,FALSE),0)</f>
        <v>0</v>
      </c>
      <c r="AY33" s="56">
        <f>_xlfn.IFNA(VLOOKUP(CONCATENATE($AY$5,$B33,$C33),RAS!$A$7:$M$501,13,FALSE),0)</f>
        <v>0</v>
      </c>
      <c r="AZ33" s="56">
        <f>_xlfn.IFNA(VLOOKUP(CONCATENATE($AZ$5,$B33,$C33),'ESP3'!$A$6:$M$500,13,FALSE),0)</f>
        <v>0</v>
      </c>
      <c r="BA33" s="56">
        <f>_xlfn.IFNA(VLOOKUP(CONCATENATE($BA$5,$B33,$C33),FEST!$A$6:$M$500,13,FALSE),0)</f>
        <v>0</v>
      </c>
      <c r="BB33" s="56">
        <f>_xlfn.IFNA(VLOOKUP(CONCATENATE($BB$5,$B33,$C33),FEST!$A$6:$M$500,13,FALSE),0)</f>
        <v>0</v>
      </c>
      <c r="BC33" s="550">
        <f>_xlfn.IFNA(VLOOKUP(CONCATENATE($BC$5,$B33,$C33),[5]HOR2!$A$6:$M$500,13,FALSE),0)</f>
        <v>0</v>
      </c>
      <c r="BD33" s="550">
        <f>_xlfn.IFNA(VLOOKUP(CONCATENATE($BD$5,$B33,$C33),[6]GIDG!$A$6:$M$500,13,FALSE),0)</f>
        <v>0</v>
      </c>
      <c r="BE33" s="550">
        <f>_xlfn.IFNA(VLOOKUP(CONCATENATE($BE$5,$B33,$C33),[6]GIDG!$A$6:$M$500,13,FALSE),0)</f>
        <v>0</v>
      </c>
      <c r="BF33" s="550">
        <f>_xlfn.IFNA(VLOOKUP(CONCATENATE($BF$5,$B33,$C33),[7]cap3!$A$6:$M$500,13,FALSE),0)</f>
        <v>0</v>
      </c>
      <c r="BG33" s="548">
        <f>_xlfn.IFNA(VLOOKUP(CONCATENATE($BG$5,$B33,$C33),SC!$A$6:$M$500,13,FALSE),0)</f>
        <v>0</v>
      </c>
      <c r="BH33" s="548">
        <f>_xlfn.IFNA(VLOOKUP(CONCATENATE($BH$5,$B33,$C33),SC!$A$6:$M$500,13,FALSE),0)</f>
        <v>0</v>
      </c>
      <c r="BI33" s="548">
        <f>_xlfn.IFNA(VLOOKUP(CONCATENATE($BI$5,$B33,$C33),SCSAT!$A$6:$M$528,13,FALSE),0)</f>
        <v>0</v>
      </c>
      <c r="BJ33" s="548">
        <f>_xlfn.IFNA(VLOOKUP(CONCATENATE($BJ$5,$B33,$C33),SCSAT!$A$6:$M$528,13,FALSE),0)</f>
        <v>0</v>
      </c>
      <c r="BK33" s="548">
        <f>_xlfn.IFNA(VLOOKUP(CONCATENATE($BK$5,$B33,$C33),SCSUN!$A$6:$M$500,13,FALSE),0)</f>
        <v>0</v>
      </c>
      <c r="BL33" s="341">
        <f>_xlfn.IFNA(VLOOKUP(CONCATENATE($BL$5,$B33,$C33),SCSUN!$A$6:$M$500,13,FALSE),0)</f>
        <v>0</v>
      </c>
    </row>
    <row r="34" spans="1:64" x14ac:dyDescent="0.25">
      <c r="A34" s="835"/>
      <c r="B34" s="51" t="s">
        <v>281</v>
      </c>
      <c r="C34" s="57" t="s">
        <v>283</v>
      </c>
      <c r="D34" s="57"/>
      <c r="E34" s="57" t="s">
        <v>109</v>
      </c>
      <c r="F34" s="58">
        <v>45466</v>
      </c>
      <c r="G34" s="64">
        <v>14</v>
      </c>
      <c r="H34" s="54">
        <f t="shared" si="0"/>
        <v>0</v>
      </c>
      <c r="I34" s="55">
        <f t="shared" si="2"/>
        <v>0</v>
      </c>
      <c r="J34" s="668">
        <f t="shared" si="1"/>
        <v>16</v>
      </c>
      <c r="K34" s="56">
        <f>_xlfn.IFNA(VLOOKUP(CONCATENATE($K$5,$B34,$C34),'ESP1'!$A$6:$M$500,13,FALSE),0)</f>
        <v>0</v>
      </c>
      <c r="L34" s="56">
        <f>_xlfn.IFNA(VLOOKUP(CONCATENATE($L$5,$B34,$C34),'ESP1'!$A$6:$M$500,13,FALSE),0)</f>
        <v>0</v>
      </c>
      <c r="M34" s="56">
        <f>_xlfn.IFNA(VLOOKUP(CONCATENATE($M$5,$B34,$C34),[1]CAPE!$A$6:$M$500,13,FALSE),0)</f>
        <v>0</v>
      </c>
      <c r="N34" s="56">
        <f>_xlfn.IFNA(VLOOKUP(CONCATENATE($N$5,$B34,$C34),CAPE!$A$6:$M$500,13,FALSE),0)</f>
        <v>0</v>
      </c>
      <c r="O34" s="56">
        <f>_xlfn.IFNA(VLOOKUP(CONCATENATE($O$5,$B34,$C34),'SER1'!$A$6:$M$500,13,FALSE),0)</f>
        <v>0</v>
      </c>
      <c r="P34" s="56">
        <f>_xlfn.IFNA(VLOOKUP(CONCATENATE($P$5,$B34,$C34),'SER1'!$A$6:$M$500,13,FALSE),0)</f>
        <v>0</v>
      </c>
      <c r="Q34" s="56">
        <f>_xlfn.IFNA(VLOOKUP(CONCATENATE($Q$5,$B34,$C34),'MUR1'!$A$6:$M$500,13,FALSE),0)</f>
        <v>0</v>
      </c>
      <c r="R34" s="56">
        <f>_xlfn.IFNA(VLOOKUP(CONCATENATE($R$5,$B34,$C34),'MUR1'!$A$6:$M$500,13,FALSE),0)</f>
        <v>0</v>
      </c>
      <c r="S34" s="56">
        <f>_xlfn.IFNA(VLOOKUP(CONCATENATE($S$5,$B34,$C34),BAL!$A$6:$M$500,13,FALSE),0)</f>
        <v>0</v>
      </c>
      <c r="T34" s="56">
        <f>_xlfn.IFNA(VLOOKUP(CONCATENATE($T$5,$B34,$C34),BAL!$A$6:$M$500,13,FALSE),0)</f>
        <v>0</v>
      </c>
      <c r="U34" s="56">
        <f>_xlfn.IFNA(VLOOKUP(CONCATENATE($U$5,$B34,$C34),'OG1'!$A$6:$M$500,13,FALSE),0)</f>
        <v>0</v>
      </c>
      <c r="V34" s="56"/>
      <c r="W34" s="56">
        <f>_xlfn.IFNA(VLOOKUP(CONCATENATE($W$5,$B34,$C34),'DRY1'!$A$6:$M$500,13,FALSE),0)</f>
        <v>0</v>
      </c>
      <c r="X34" s="56">
        <f>_xlfn.IFNA(VLOOKUP(CONCATENATE($X$5,$B34,$C34),'HOR1'!$A$6:$M$100,13,FALSE),0)</f>
        <v>0</v>
      </c>
      <c r="Y34" s="56">
        <f>_xlfn.IFNA(VLOOKUP(CONCATENATE($Y$5,$B34,$C34),'HOR1'!$A$6:$M$100,13,FALSE),0)</f>
        <v>0</v>
      </c>
      <c r="Z34" s="56">
        <f>_xlfn.IFNA(VLOOKUP(CONCATENATE($Z$5,$B34,$C34),'SER2'!$A$6:$M$534,13,FALSE),0)</f>
        <v>0</v>
      </c>
      <c r="AA34" s="56">
        <f>_xlfn.IFNA(VLOOKUP(CONCATENATE($AA$5,$B34,$C34),'SER2'!$A$6:$M$534,13,FALSE),0)</f>
        <v>0</v>
      </c>
      <c r="AB34" s="56">
        <f>_xlfn.IFNA(VLOOKUP(CONCATENATE($AB$5,$B34,$C34),[3]DAR1!$A$6:$M$500,13,FALSE),0)</f>
        <v>0</v>
      </c>
      <c r="AC34" s="56">
        <f>_xlfn.IFNA(VLOOKUP(CONCATENATE($AC$5,$B34,$C34),'DAR1'!$A$6:$M$500,13,FALSE),0)</f>
        <v>0</v>
      </c>
      <c r="AD34" s="56">
        <f>_xlfn.IFNA(VLOOKUP(CONCATENATE($AD$5,$B34,$C34),BEV!$A$6:$M$500,13,FALSE),0)</f>
        <v>0</v>
      </c>
      <c r="AE34" s="56">
        <f>_xlfn.IFNA(VLOOKUP(CONCATENATE($AE$5,$B34,$C34),'OG2'!$A$6:$M$500,13,FALSE),0)</f>
        <v>0</v>
      </c>
      <c r="AF34" s="56"/>
      <c r="AG34" s="56">
        <f>_xlfn.IFNA(VLOOKUP(CONCATENATE($AG$5,$B34,$C34),'LOG1'!$A$6:$M$500,13,FALSE),0)</f>
        <v>0</v>
      </c>
      <c r="AH34" s="56">
        <f>_xlfn.IFNA(VLOOKUP(CONCATENATE($AH$5,$B34,$C34),'DRY2'!$A$6:$M$500,13,FALSE),0)</f>
        <v>0</v>
      </c>
      <c r="AI34" s="56">
        <f>_xlfn.IFNA(VLOOKUP(CONCATENATE($AI$5,$B34,$C34),'CAP2'!$A$6:$M$500,13,FALSE),0)</f>
        <v>0</v>
      </c>
      <c r="AJ34" s="56">
        <f>_xlfn.IFNA(VLOOKUP(CONCATENATE($AJ$5,$B34,$C34),'ESP2'!$A$6:$M$500,13,FALSE),0)</f>
        <v>0</v>
      </c>
      <c r="AK34" s="56">
        <f>_xlfn.IFNA(VLOOKUP(CONCATENATE($AK$5,$B34,$C34),'ESP2'!$A$6:$M$500,13,FALSE),0)</f>
        <v>0</v>
      </c>
      <c r="AL34" s="56">
        <f>_xlfn.IFNA(VLOOKUP(CONCATENATE($AL$5,$B34,$C34),MR!$A$6:$M$468,13,FALSE),0)</f>
        <v>0</v>
      </c>
      <c r="AM34" s="56">
        <f>_xlfn.IFNA(VLOOKUP(CONCATENATE($AM$5,$B34,$C34),MR!$A$6:$M$468,13,FALSE),0)</f>
        <v>0</v>
      </c>
      <c r="AN34" s="56">
        <f>_xlfn.IFNA(VLOOKUP(CONCATENATE($AN$5,$B34,$C34),MR!$A$6:$M$468,13,FALSE),0)</f>
        <v>0</v>
      </c>
      <c r="AO34" s="56">
        <f>_xlfn.IFNA(VLOOKUP(CONCATENATE($AO$5,$B34,$C34),'OG3'!$A$6:$M$500,13,FALSE),0)</f>
        <v>0</v>
      </c>
      <c r="AP34" s="56">
        <f>_xlfn.IFNA(VLOOKUP(CONCATENATE($AP$5,$B34,$C34),'OG3'!$A$6:$M$500,13,FALSE),0)</f>
        <v>0</v>
      </c>
      <c r="AQ34" s="56">
        <f>_xlfn.IFNA(VLOOKUP(CONCATENATE($AQ$5,$B34,$C34),WEST!$A$6:$M$500,13,FALSE),0)</f>
        <v>0</v>
      </c>
      <c r="AR34" s="56">
        <f>_xlfn.IFNA(VLOOKUP(CONCATENATE($AR$5,$B34,$C34),WEST!$A$6:$M$500,13,FALSE),0)</f>
        <v>0</v>
      </c>
      <c r="AS34" s="56">
        <f>_xlfn.IFNA(VLOOKUP(CONCATENATE($AS$5,$B34,$C34),'SER3'!$A$6:$M$500,13,FALSE),0)</f>
        <v>0</v>
      </c>
      <c r="AT34" s="56">
        <f>_xlfn.IFNA(VLOOKUP(CONCATENATE($ASS$5,$B34,$C34),'SER3'!$A$6:$M$500,13,FALSE),0)</f>
        <v>0</v>
      </c>
      <c r="AU34" s="56">
        <f>_xlfn.IFNA(VLOOKUP(CONCATENATE($AU$5,$B34,$C34),'DAR2'!$A$6:$M$200,13,FALSE),0)</f>
        <v>0</v>
      </c>
      <c r="AV34" s="56">
        <f>_xlfn.IFNA(VLOOKUP(CONCATENATE($AV$5,$B34,$C34),'DAR2'!$A$6:$M$200,13,FALSE),0)</f>
        <v>0</v>
      </c>
      <c r="AW34" s="56">
        <f>_xlfn.IFNA(VLOOKUP(CONCATENATE($AW$5,$B34,$C34),'MUR2'!$A$6:$M$500,13,FALSE),0)</f>
        <v>0</v>
      </c>
      <c r="AX34" s="56">
        <f>_xlfn.IFNA(VLOOKUP(CONCATENATE($AX$5,$B34,$C34),RAS!$A$7:$M$501,13,FALSE),0)</f>
        <v>0</v>
      </c>
      <c r="AY34" s="56">
        <f>_xlfn.IFNA(VLOOKUP(CONCATENATE($AY$5,$B34,$C34),RAS!$A$7:$M$501,13,FALSE),0)</f>
        <v>0</v>
      </c>
      <c r="AZ34" s="56">
        <f>_xlfn.IFNA(VLOOKUP(CONCATENATE($AZ$5,$B34,$C34),'ESP3'!$A$6:$M$500,13,FALSE),0)</f>
        <v>0</v>
      </c>
      <c r="BA34" s="56">
        <f>_xlfn.IFNA(VLOOKUP(CONCATENATE($BA$5,$B34,$C34),FEST!$A$6:$M$500,13,FALSE),0)</f>
        <v>0</v>
      </c>
      <c r="BB34" s="56">
        <f>_xlfn.IFNA(VLOOKUP(CONCATENATE($BB$5,$B34,$C34),FEST!$A$6:$M$500,13,FALSE),0)</f>
        <v>0</v>
      </c>
      <c r="BC34" s="550">
        <f>_xlfn.IFNA(VLOOKUP(CONCATENATE($BC$5,$B34,$C34),[5]HOR2!$A$6:$M$500,13,FALSE),0)</f>
        <v>0</v>
      </c>
      <c r="BD34" s="550">
        <f>_xlfn.IFNA(VLOOKUP(CONCATENATE($BD$5,$B34,$C34),[6]GIDG!$A$6:$M$500,13,FALSE),0)</f>
        <v>0</v>
      </c>
      <c r="BE34" s="550">
        <f>_xlfn.IFNA(VLOOKUP(CONCATENATE($BE$5,$B34,$C34),[6]GIDG!$A$6:$M$500,13,FALSE),0)</f>
        <v>0</v>
      </c>
      <c r="BF34" s="550">
        <f>_xlfn.IFNA(VLOOKUP(CONCATENATE($BF$5,$B34,$C34),[7]cap3!$A$6:$M$500,13,FALSE),0)</f>
        <v>0</v>
      </c>
      <c r="BG34" s="548">
        <f>_xlfn.IFNA(VLOOKUP(CONCATENATE($BG$5,$B34,$C34),SC!$A$6:$M$500,13,FALSE),0)</f>
        <v>0</v>
      </c>
      <c r="BH34" s="548">
        <f>_xlfn.IFNA(VLOOKUP(CONCATENATE($BH$5,$B34,$C34),SC!$A$6:$M$500,13,FALSE),0)</f>
        <v>0</v>
      </c>
      <c r="BI34" s="548">
        <f>_xlfn.IFNA(VLOOKUP(CONCATENATE($BI$5,$B34,$C34),SCSAT!$A$6:$M$528,13,FALSE),0)</f>
        <v>0</v>
      </c>
      <c r="BJ34" s="548">
        <f>_xlfn.IFNA(VLOOKUP(CONCATENATE($BJ$5,$B34,$C34),SCSAT!$A$6:$M$528,13,FALSE),0)</f>
        <v>0</v>
      </c>
      <c r="BK34" s="548">
        <f>_xlfn.IFNA(VLOOKUP(CONCATENATE($BK$5,$B34,$C34),SCSUN!$A$6:$M$500,13,FALSE),0)</f>
        <v>0</v>
      </c>
      <c r="BL34" s="341">
        <f>_xlfn.IFNA(VLOOKUP(CONCATENATE($BL$5,$B34,$C34),SCSUN!$A$6:$M$500,13,FALSE),0)</f>
        <v>0</v>
      </c>
    </row>
    <row r="35" spans="1:64" x14ac:dyDescent="0.25">
      <c r="A35" s="835"/>
      <c r="B35" s="51" t="s">
        <v>482</v>
      </c>
      <c r="C35" s="57" t="s">
        <v>483</v>
      </c>
      <c r="D35" s="57"/>
      <c r="E35" s="57" t="s">
        <v>1440</v>
      </c>
      <c r="F35" s="58">
        <v>45532</v>
      </c>
      <c r="G35" s="64">
        <v>13</v>
      </c>
      <c r="H35" s="54">
        <f t="shared" si="0"/>
        <v>0</v>
      </c>
      <c r="I35" s="55">
        <f>SUM(K35:BU35)</f>
        <v>0</v>
      </c>
      <c r="J35" s="668">
        <f t="shared" si="1"/>
        <v>16</v>
      </c>
      <c r="K35" s="56">
        <f>_xlfn.IFNA(VLOOKUP(CONCATENATE($K$5,$B35,$C35),'ESP1'!$A$6:$M$500,13,FALSE),0)</f>
        <v>0</v>
      </c>
      <c r="L35" s="56"/>
      <c r="M35" s="56">
        <f>_xlfn.IFNA(VLOOKUP(CONCATENATE($M$5,$B35,$C35),[1]CAPE!$A$6:$M$500,13,FALSE),0)</f>
        <v>0</v>
      </c>
      <c r="N35" s="56">
        <f>_xlfn.IFNA(VLOOKUP(CONCATENATE($N$5,$B35,$C35),CAPE!$A$6:$M$500,13,FALSE),0)</f>
        <v>0</v>
      </c>
      <c r="O35" s="56">
        <f>_xlfn.IFNA(VLOOKUP(CONCATENATE($O$5,$B35,$C35),'SER1'!$A$6:$M$500,13,FALSE),0)</f>
        <v>0</v>
      </c>
      <c r="P35" s="56">
        <f>_xlfn.IFNA(VLOOKUP(CONCATENATE($P$5,$B35,$C35),'SER1'!$A$6:$M$500,13,FALSE),0)</f>
        <v>0</v>
      </c>
      <c r="Q35" s="56">
        <f>_xlfn.IFNA(VLOOKUP(CONCATENATE($Q$5,$B35,$C35),'MUR1'!$A$6:$M$500,13,FALSE),0)</f>
        <v>0</v>
      </c>
      <c r="R35" s="56">
        <f>_xlfn.IFNA(VLOOKUP(CONCATENATE($R$5,$B35,$C35),'MUR1'!$A$6:$M$500,13,FALSE),0)</f>
        <v>0</v>
      </c>
      <c r="S35" s="56">
        <f>_xlfn.IFNA(VLOOKUP(CONCATENATE($S$5,$B35,$C35),BAL!$A$6:$M$500,13,FALSE),0)</f>
        <v>0</v>
      </c>
      <c r="T35" s="56">
        <f>_xlfn.IFNA(VLOOKUP(CONCATENATE($T$5,$B35,$C35),BAL!$A$6:$M$500,13,FALSE),0)</f>
        <v>0</v>
      </c>
      <c r="U35" s="56">
        <f>_xlfn.IFNA(VLOOKUP(CONCATENATE($U$5,$B35,$C35),'OG1'!$A$6:$M$500,13,FALSE),0)</f>
        <v>0</v>
      </c>
      <c r="V35" s="56"/>
      <c r="W35" s="56">
        <f>_xlfn.IFNA(VLOOKUP(CONCATENATE($W$5,$B35,$C35),'DRY1'!$A$6:$M$500,13,FALSE),0)</f>
        <v>0</v>
      </c>
      <c r="X35" s="56">
        <f>_xlfn.IFNA(VLOOKUP(CONCATENATE($X$5,$B35,$C35),'HOR1'!$A$6:$M$100,13,FALSE),0)</f>
        <v>0</v>
      </c>
      <c r="Y35" s="56">
        <f>_xlfn.IFNA(VLOOKUP(CONCATENATE($Y$5,$B35,$C35),'HOR1'!$A$6:$M$100,13,FALSE),0)</f>
        <v>0</v>
      </c>
      <c r="Z35" s="56">
        <f>_xlfn.IFNA(VLOOKUP(CONCATENATE($Z$5,$B35,$C35),'SER2'!$A$6:$M$534,13,FALSE),0)</f>
        <v>0</v>
      </c>
      <c r="AA35" s="56">
        <f>_xlfn.IFNA(VLOOKUP(CONCATENATE($AA$5,$B35,$C35),'SER2'!$A$6:$M$534,13,FALSE),0)</f>
        <v>0</v>
      </c>
      <c r="AB35" s="56">
        <f>_xlfn.IFNA(VLOOKUP(CONCATENATE($AB$5,$B35,$C35),[3]DAR1!$A$6:$M$500,13,FALSE),0)</f>
        <v>0</v>
      </c>
      <c r="AC35" s="56">
        <f>_xlfn.IFNA(VLOOKUP(CONCATENATE($AC$5,$B35,$C35),'DAR1'!$A$6:$M$500,13,FALSE),0)</f>
        <v>0</v>
      </c>
      <c r="AD35" s="56">
        <f>_xlfn.IFNA(VLOOKUP(CONCATENATE($AD$5,$B35,$C35),BEV!$A$6:$M$500,13,FALSE),0)</f>
        <v>0</v>
      </c>
      <c r="AE35" s="56">
        <f>_xlfn.IFNA(VLOOKUP(CONCATENATE($AE$5,$B35,$C35),'OG2'!$A$6:$M$500,13,FALSE),0)</f>
        <v>0</v>
      </c>
      <c r="AF35" s="56"/>
      <c r="AG35" s="56">
        <f>_xlfn.IFNA(VLOOKUP(CONCATENATE($AG$5,$B35,$C35),'LOG1'!$A$6:$M$500,13,FALSE),0)</f>
        <v>0</v>
      </c>
      <c r="AH35" s="56">
        <f>_xlfn.IFNA(VLOOKUP(CONCATENATE($AH$5,$B35,$C35),'DRY2'!$A$6:$M$500,13,FALSE),0)</f>
        <v>0</v>
      </c>
      <c r="AI35" s="56">
        <f>_xlfn.IFNA(VLOOKUP(CONCATENATE($AI$5,$B35,$C35),'CAP2'!$A$6:$M$500,13,FALSE),0)</f>
        <v>0</v>
      </c>
      <c r="AJ35" s="56">
        <f>_xlfn.IFNA(VLOOKUP(CONCATENATE($AJ$5,$B35,$C35),'ESP2'!$A$6:$M$500,13,FALSE),0)</f>
        <v>0</v>
      </c>
      <c r="AK35" s="56">
        <f>_xlfn.IFNA(VLOOKUP(CONCATENATE($AK$5,$B35,$C35),'ESP2'!$A$6:$M$500,13,FALSE),0)</f>
        <v>0</v>
      </c>
      <c r="AL35" s="56">
        <f>_xlfn.IFNA(VLOOKUP(CONCATENATE($AL$5,$B35,$C35),MR!$A$6:$M$468,13,FALSE),0)</f>
        <v>0</v>
      </c>
      <c r="AM35" s="56">
        <f>_xlfn.IFNA(VLOOKUP(CONCATENATE($AM$5,$B35,$C35),MR!$A$6:$M$468,13,FALSE),0)</f>
        <v>0</v>
      </c>
      <c r="AN35" s="56">
        <f>_xlfn.IFNA(VLOOKUP(CONCATENATE($AN$5,$B35,$C35),MR!$A$6:$M$468,13,FALSE),0)</f>
        <v>0</v>
      </c>
      <c r="AO35" s="56">
        <f>_xlfn.IFNA(VLOOKUP(CONCATENATE($AO$5,$B35,$C35),'OG3'!$A$6:$M$500,13,FALSE),0)</f>
        <v>0</v>
      </c>
      <c r="AP35" s="56">
        <f>_xlfn.IFNA(VLOOKUP(CONCATENATE($AP$5,$B35,$C35),'OG3'!$A$6:$M$500,13,FALSE),0)</f>
        <v>0</v>
      </c>
      <c r="AQ35" s="56">
        <f>_xlfn.IFNA(VLOOKUP(CONCATENATE($AQ$5,$B35,$C35),WEST!$A$6:$M$500,13,FALSE),0)</f>
        <v>0</v>
      </c>
      <c r="AR35" s="56">
        <f>_xlfn.IFNA(VLOOKUP(CONCATENATE($AR$5,$B35,$C35),WEST!$A$6:$M$500,13,FALSE),0)</f>
        <v>0</v>
      </c>
      <c r="AS35" s="56">
        <f>_xlfn.IFNA(VLOOKUP(CONCATENATE($AS$5,$B35,$C35),'SER3'!$A$6:$M$500,13,FALSE),0)</f>
        <v>0</v>
      </c>
      <c r="AT35" s="56">
        <f>_xlfn.IFNA(VLOOKUP(CONCATENATE($ASS$5,$B35,$C35),'SER3'!$A$6:$M$500,13,FALSE),0)</f>
        <v>0</v>
      </c>
      <c r="AU35" s="56">
        <f>_xlfn.IFNA(VLOOKUP(CONCATENATE($AU$5,$B35,$C35),'DAR2'!$A$6:$M$200,13,FALSE),0)</f>
        <v>0</v>
      </c>
      <c r="AV35" s="56">
        <f>_xlfn.IFNA(VLOOKUP(CONCATENATE($AV$5,$B35,$C35),'DAR2'!$A$6:$M$200,13,FALSE),0)</f>
        <v>0</v>
      </c>
      <c r="AW35" s="56">
        <f>_xlfn.IFNA(VLOOKUP(CONCATENATE($AW$5,$B35,$C35),'MUR2'!$A$6:$M$500,13,FALSE),0)</f>
        <v>0</v>
      </c>
      <c r="AX35" s="56">
        <f>_xlfn.IFNA(VLOOKUP(CONCATENATE($AX$5,$B35,$C35),RAS!$A$7:$M$501,13,FALSE),0)</f>
        <v>0</v>
      </c>
      <c r="AY35" s="56">
        <f>_xlfn.IFNA(VLOOKUP(CONCATENATE($AY$5,$B35,$C35),RAS!$A$7:$M$501,13,FALSE),0)</f>
        <v>0</v>
      </c>
      <c r="AZ35" s="56">
        <f>_xlfn.IFNA(VLOOKUP(CONCATENATE($AZ$5,$B35,$C35),'ESP3'!$A$6:$M$500,13,FALSE),0)</f>
        <v>0</v>
      </c>
      <c r="BA35" s="56">
        <f>_xlfn.IFNA(VLOOKUP(CONCATENATE($BA$5,$B35,$C35),FEST!$A$6:$M$500,13,FALSE),0)</f>
        <v>0</v>
      </c>
      <c r="BB35" s="56">
        <f>_xlfn.IFNA(VLOOKUP(CONCATENATE($BB$5,$B35,$C35),FEST!$A$6:$M$500,13,FALSE),0)</f>
        <v>0</v>
      </c>
      <c r="BC35" s="550">
        <f>_xlfn.IFNA(VLOOKUP(CONCATENATE($BC$5,$B35,$C35),[5]HOR2!$A$6:$M$500,13,FALSE),0)</f>
        <v>0</v>
      </c>
      <c r="BD35" s="550">
        <f>_xlfn.IFNA(VLOOKUP(CONCATENATE($BD$5,$B35,$C35),[6]GIDG!$A$6:$M$500,13,FALSE),0)</f>
        <v>0</v>
      </c>
      <c r="BE35" s="550">
        <f>_xlfn.IFNA(VLOOKUP(CONCATENATE($BE$5,$B35,$C35),[6]GIDG!$A$6:$M$500,13,FALSE),0)</f>
        <v>0</v>
      </c>
      <c r="BF35" s="550">
        <f>_xlfn.IFNA(VLOOKUP(CONCATENATE($BF$5,$B35,$C35),[7]cap3!$A$6:$M$500,13,FALSE),0)</f>
        <v>0</v>
      </c>
      <c r="BG35" s="548">
        <f>_xlfn.IFNA(VLOOKUP(CONCATENATE($BG$5,$B35,$C35),SC!$A$6:$M$500,13,FALSE),0)</f>
        <v>0</v>
      </c>
      <c r="BH35" s="548">
        <f>_xlfn.IFNA(VLOOKUP(CONCATENATE($BH$5,$B35,$C35),SC!$A$6:$M$500,13,FALSE),0)</f>
        <v>0</v>
      </c>
      <c r="BI35" s="548">
        <f>_xlfn.IFNA(VLOOKUP(CONCATENATE($BI$5,$B35,$C35),SCSAT!$A$6:$M$528,13,FALSE),0)</f>
        <v>0</v>
      </c>
      <c r="BJ35" s="548">
        <f>_xlfn.IFNA(VLOOKUP(CONCATENATE($BJ$5,$B35,$C35),SCSAT!$A$6:$M$528,13,FALSE),0)</f>
        <v>0</v>
      </c>
      <c r="BK35" s="548">
        <f>_xlfn.IFNA(VLOOKUP(CONCATENATE($BK$5,$B35,$C35),SCSUN!$A$6:$M$500,13,FALSE),0)</f>
        <v>0</v>
      </c>
      <c r="BL35" s="341">
        <f>_xlfn.IFNA(VLOOKUP(CONCATENATE($BL$5,$B35,$C35),SCSUN!$A$6:$M$500,13,FALSE),0)</f>
        <v>0</v>
      </c>
    </row>
    <row r="36" spans="1:64" ht="14.4" customHeight="1" x14ac:dyDescent="0.25">
      <c r="A36" s="835"/>
      <c r="B36" s="51" t="s">
        <v>1148</v>
      </c>
      <c r="C36" s="57" t="s">
        <v>1149</v>
      </c>
      <c r="D36" s="57" t="s">
        <v>1150</v>
      </c>
      <c r="E36" s="57" t="s">
        <v>146</v>
      </c>
      <c r="F36" s="58">
        <v>45532</v>
      </c>
      <c r="G36" s="64">
        <v>14</v>
      </c>
      <c r="H36" s="54">
        <f t="shared" si="0"/>
        <v>0</v>
      </c>
      <c r="I36" s="55">
        <f>SUM(K36:BU36)</f>
        <v>0</v>
      </c>
      <c r="J36" s="668">
        <f t="shared" si="1"/>
        <v>16</v>
      </c>
      <c r="K36" s="56">
        <f>_xlfn.IFNA(VLOOKUP(CONCATENATE($K$5,$B36,$C36),'ESP1'!$A$6:$M$500,13,FALSE),0)</f>
        <v>0</v>
      </c>
      <c r="L36" s="56"/>
      <c r="M36" s="56">
        <f>_xlfn.IFNA(VLOOKUP(CONCATENATE($M$5,$B36,$C36),[1]CAPE!$A$6:$M$500,13,FALSE),0)</f>
        <v>0</v>
      </c>
      <c r="N36" s="56">
        <f>_xlfn.IFNA(VLOOKUP(CONCATENATE($N$5,$B36,$C36),CAPE!$A$6:$M$500,13,FALSE),0)</f>
        <v>0</v>
      </c>
      <c r="O36" s="56">
        <f>_xlfn.IFNA(VLOOKUP(CONCATENATE($O$5,$B36,$C36),'SER1'!$A$6:$M$500,13,FALSE),0)</f>
        <v>0</v>
      </c>
      <c r="P36" s="56"/>
      <c r="Q36" s="56">
        <f>_xlfn.IFNA(VLOOKUP(CONCATENATE($Q$5,$B36,$C36),'MUR1'!$A$6:$M$500,13,FALSE),0)</f>
        <v>0</v>
      </c>
      <c r="R36" s="56">
        <f>_xlfn.IFNA(VLOOKUP(CONCATENATE($R$5,$B36,$C36),'MUR1'!$A$6:$M$500,13,FALSE),0)</f>
        <v>0</v>
      </c>
      <c r="S36" s="56">
        <f>_xlfn.IFNA(VLOOKUP(CONCATENATE($S$5,$B36,$C36),BAL!$A$6:$M$500,13,FALSE),0)</f>
        <v>0</v>
      </c>
      <c r="T36" s="56">
        <f>_xlfn.IFNA(VLOOKUP(CONCATENATE($T$5,$B36,$C36),BAL!$A$6:$M$500,13,FALSE),0)</f>
        <v>0</v>
      </c>
      <c r="U36" s="56">
        <f>_xlfn.IFNA(VLOOKUP(CONCATENATE($U$5,$B36,$C36),'OG1'!$A$6:$M$500,13,FALSE),0)</f>
        <v>0</v>
      </c>
      <c r="V36" s="56"/>
      <c r="W36" s="56">
        <f>_xlfn.IFNA(VLOOKUP(CONCATENATE($W$5,$B36,$C36),'DRY1'!$A$6:$M$500,13,FALSE),0)</f>
        <v>0</v>
      </c>
      <c r="X36" s="56">
        <f>_xlfn.IFNA(VLOOKUP(CONCATENATE($X$5,$B36,$C36),'HOR1'!$A$6:$M$100,13,FALSE),0)</f>
        <v>0</v>
      </c>
      <c r="Y36" s="56">
        <f>_xlfn.IFNA(VLOOKUP(CONCATENATE($Y$5,$B36,$C36),'HOR1'!$A$6:$M$100,13,FALSE),0)</f>
        <v>0</v>
      </c>
      <c r="Z36" s="56">
        <f>_xlfn.IFNA(VLOOKUP(CONCATENATE($Z$5,$B36,$C36),'SER2'!$A$6:$M$534,13,FALSE),0)</f>
        <v>0</v>
      </c>
      <c r="AA36" s="56">
        <f>_xlfn.IFNA(VLOOKUP(CONCATENATE($AA$5,$B36,$C36),'SER2'!$A$6:$M$534,13,FALSE),0)</f>
        <v>0</v>
      </c>
      <c r="AB36" s="56">
        <f>_xlfn.IFNA(VLOOKUP(CONCATENATE($AB$5,$B36,$C36),[3]DAR1!$A$6:$M$500,13,FALSE),0)</f>
        <v>0</v>
      </c>
      <c r="AC36" s="56">
        <f>_xlfn.IFNA(VLOOKUP(CONCATENATE($AC$5,$B36,$C36),'DAR1'!$A$6:$M$500,13,FALSE),0)</f>
        <v>0</v>
      </c>
      <c r="AD36" s="56">
        <f>_xlfn.IFNA(VLOOKUP(CONCATENATE($AD$5,$B36,$C36),BEV!$A$6:$M$500,13,FALSE),0)</f>
        <v>0</v>
      </c>
      <c r="AE36" s="56">
        <f>_xlfn.IFNA(VLOOKUP(CONCATENATE($AE$5,$B36,$C36),'OG2'!$A$6:$M$500,13,FALSE),0)</f>
        <v>0</v>
      </c>
      <c r="AF36" s="56"/>
      <c r="AG36" s="56">
        <f>_xlfn.IFNA(VLOOKUP(CONCATENATE($AG$5,$B36,$C36),'LOG1'!$A$6:$M$500,13,FALSE),0)</f>
        <v>0</v>
      </c>
      <c r="AH36" s="56">
        <f>_xlfn.IFNA(VLOOKUP(CONCATENATE($AH$5,$B36,$C36),'DRY2'!$A$6:$M$500,13,FALSE),0)</f>
        <v>0</v>
      </c>
      <c r="AI36" s="56">
        <f>_xlfn.IFNA(VLOOKUP(CONCATENATE($AI$5,$B36,$C36),'CAP2'!$A$6:$M$500,13,FALSE),0)</f>
        <v>0</v>
      </c>
      <c r="AJ36" s="56">
        <f>_xlfn.IFNA(VLOOKUP(CONCATENATE($AJ$5,$B36,$C36),'ESP2'!$A$6:$M$500,13,FALSE),0)</f>
        <v>0</v>
      </c>
      <c r="AK36" s="56">
        <f>_xlfn.IFNA(VLOOKUP(CONCATENATE($AK$5,$B36,$C36),'ESP2'!$A$6:$M$500,13,FALSE),0)</f>
        <v>0</v>
      </c>
      <c r="AL36" s="56">
        <f>_xlfn.IFNA(VLOOKUP(CONCATENATE($AL$5,$B36,$C36),MR!$A$6:$M$468,13,FALSE),0)</f>
        <v>0</v>
      </c>
      <c r="AM36" s="56">
        <f>_xlfn.IFNA(VLOOKUP(CONCATENATE($AM$5,$B36,$C36),MR!$A$6:$M$468,13,FALSE),0)</f>
        <v>0</v>
      </c>
      <c r="AN36" s="56">
        <f>_xlfn.IFNA(VLOOKUP(CONCATENATE($AN$5,$B36,$C36),MR!$A$6:$M$468,13,FALSE),0)</f>
        <v>0</v>
      </c>
      <c r="AO36" s="56">
        <f>_xlfn.IFNA(VLOOKUP(CONCATENATE($AO$5,$B36,$C36),'OG3'!$A$6:$M$500,13,FALSE),0)</f>
        <v>0</v>
      </c>
      <c r="AP36" s="56"/>
      <c r="AQ36" s="56">
        <f>_xlfn.IFNA(VLOOKUP(CONCATENATE($AQ$5,$B36,$C36),WEST!$A$6:$M$500,13,FALSE),0)</f>
        <v>0</v>
      </c>
      <c r="AR36" s="56">
        <f>_xlfn.IFNA(VLOOKUP(CONCATENATE($AR$5,$B36,$C36),WEST!$A$6:$M$500,13,FALSE),0)</f>
        <v>0</v>
      </c>
      <c r="AS36" s="56">
        <f>_xlfn.IFNA(VLOOKUP(CONCATENATE($AS$5,$B36,$C36),'SER3'!$A$6:$M$500,13,FALSE),0)</f>
        <v>0</v>
      </c>
      <c r="AT36" s="56">
        <f>_xlfn.IFNA(VLOOKUP(CONCATENATE($ASS$5,$B36,$C36),'SER3'!$A$6:$M$500,13,FALSE),0)</f>
        <v>0</v>
      </c>
      <c r="AU36" s="56">
        <f>_xlfn.IFNA(VLOOKUP(CONCATENATE($AU$5,$B36,$C36),'DAR2'!$A$6:$M$200,13,FALSE),0)</f>
        <v>0</v>
      </c>
      <c r="AV36" s="56">
        <f>_xlfn.IFNA(VLOOKUP(CONCATENATE($AV$5,$B36,$C36),'DAR2'!$A$6:$M$200,13,FALSE),0)</f>
        <v>0</v>
      </c>
      <c r="AW36" s="56">
        <f>_xlfn.IFNA(VLOOKUP(CONCATENATE($AW$5,$B36,$C36),'MUR2'!$A$6:$M$500,13,FALSE),0)</f>
        <v>0</v>
      </c>
      <c r="AX36" s="56">
        <f>_xlfn.IFNA(VLOOKUP(CONCATENATE($AX$5,$B36,$C36),RAS!$A$7:$M$501,13,FALSE),0)</f>
        <v>0</v>
      </c>
      <c r="AY36" s="56">
        <f>_xlfn.IFNA(VLOOKUP(CONCATENATE($AY$5,$B36,$C36),RAS!$A$7:$M$501,13,FALSE),0)</f>
        <v>0</v>
      </c>
      <c r="AZ36" s="56">
        <f>_xlfn.IFNA(VLOOKUP(CONCATENATE($AZ$5,$B36,$C36),'ESP3'!$A$6:$M$500,13,FALSE),0)</f>
        <v>0</v>
      </c>
      <c r="BA36" s="56">
        <f>_xlfn.IFNA(VLOOKUP(CONCATENATE($BA$5,$B36,$C36),FEST!$A$6:$M$500,13,FALSE),0)</f>
        <v>0</v>
      </c>
      <c r="BB36" s="56">
        <f>_xlfn.IFNA(VLOOKUP(CONCATENATE($BB$5,$B36,$C36),FEST!$A$6:$M$500,13,FALSE),0)</f>
        <v>0</v>
      </c>
      <c r="BC36" s="550">
        <f>_xlfn.IFNA(VLOOKUP(CONCATENATE($BC$5,$B36,$C36),[5]HOR2!$A$6:$M$500,13,FALSE),0)</f>
        <v>0</v>
      </c>
      <c r="BD36" s="550">
        <f>_xlfn.IFNA(VLOOKUP(CONCATENATE($BD$5,$B36,$C36),[6]GIDG!$A$6:$M$500,13,FALSE),0)</f>
        <v>0</v>
      </c>
      <c r="BE36" s="550">
        <f>_xlfn.IFNA(VLOOKUP(CONCATENATE($BE$5,$B36,$C36),[6]GIDG!$A$6:$M$500,13,FALSE),0)</f>
        <v>0</v>
      </c>
      <c r="BF36" s="550">
        <f>_xlfn.IFNA(VLOOKUP(CONCATENATE($BF$5,$B36,$C36),[7]cap3!$A$6:$M$500,13,FALSE),0)</f>
        <v>0</v>
      </c>
      <c r="BG36" s="548">
        <f>_xlfn.IFNA(VLOOKUP(CONCATENATE($BG$5,$B36,$C36),SC!$A$6:$M$500,13,FALSE),0)</f>
        <v>0</v>
      </c>
      <c r="BH36" s="548">
        <f>_xlfn.IFNA(VLOOKUP(CONCATENATE($BH$5,$B36,$C36),SC!$A$6:$M$500,13,FALSE),0)</f>
        <v>0</v>
      </c>
      <c r="BI36" s="548">
        <f>_xlfn.IFNA(VLOOKUP(CONCATENATE($BI$5,$B36,$C36),SCSAT!$A$6:$M$528,13,FALSE),0)</f>
        <v>0</v>
      </c>
      <c r="BJ36" s="548">
        <f>_xlfn.IFNA(VLOOKUP(CONCATENATE($BJ$5,$B36,$C36),SCSAT!$A$6:$M$528,13,FALSE),0)</f>
        <v>0</v>
      </c>
      <c r="BK36" s="548">
        <f>_xlfn.IFNA(VLOOKUP(CONCATENATE($BK$5,$B36,$C36),SCSUN!$A$6:$M$500,13,FALSE),0)</f>
        <v>0</v>
      </c>
      <c r="BL36" s="341">
        <f>_xlfn.IFNA(VLOOKUP(CONCATENATE($BL$5,$B36,$C36),SCSUN!$A$6:$M$500,13,FALSE),0)</f>
        <v>0</v>
      </c>
    </row>
    <row r="37" spans="1:64" ht="14.4" customHeight="1" x14ac:dyDescent="0.25">
      <c r="A37" s="835"/>
      <c r="B37" s="51" t="s">
        <v>188</v>
      </c>
      <c r="C37" s="57" t="s">
        <v>1151</v>
      </c>
      <c r="D37" s="57"/>
      <c r="E37" s="57" t="s">
        <v>105</v>
      </c>
      <c r="F37" s="58">
        <v>45532</v>
      </c>
      <c r="G37" s="64">
        <v>16</v>
      </c>
      <c r="H37" s="54">
        <f t="shared" si="0"/>
        <v>0</v>
      </c>
      <c r="I37" s="55">
        <f>SUM(K37:BU37)</f>
        <v>0</v>
      </c>
      <c r="J37" s="668">
        <f t="shared" si="1"/>
        <v>16</v>
      </c>
      <c r="K37" s="56">
        <f>_xlfn.IFNA(VLOOKUP(CONCATENATE($K$5,$B37,$C37),'ESP1'!$A$6:$M$500,13,FALSE),0)</f>
        <v>0</v>
      </c>
      <c r="L37" s="56"/>
      <c r="M37" s="56">
        <f>_xlfn.IFNA(VLOOKUP(CONCATENATE($M$5,$B37,$C37),[1]CAPE!$A$6:$M$500,13,FALSE),0)</f>
        <v>0</v>
      </c>
      <c r="N37" s="56">
        <f>_xlfn.IFNA(VLOOKUP(CONCATENATE($N$5,$B37,$C37),CAPE!$A$6:$M$500,13,FALSE),0)</f>
        <v>0</v>
      </c>
      <c r="O37" s="56">
        <f>_xlfn.IFNA(VLOOKUP(CONCATENATE($O$5,$B37,$C37),'SER1'!$A$6:$M$500,13,FALSE),0)</f>
        <v>0</v>
      </c>
      <c r="P37" s="56"/>
      <c r="Q37" s="56">
        <f>_xlfn.IFNA(VLOOKUP(CONCATENATE($Q$5,$B37,$C37),'MUR1'!$A$6:$M$500,13,FALSE),0)</f>
        <v>0</v>
      </c>
      <c r="R37" s="56">
        <f>_xlfn.IFNA(VLOOKUP(CONCATENATE($R$5,$B37,$C37),'MUR1'!$A$6:$M$500,13,FALSE),0)</f>
        <v>0</v>
      </c>
      <c r="S37" s="56">
        <f>_xlfn.IFNA(VLOOKUP(CONCATENATE($S$5,$B37,$C37),BAL!$A$6:$M$500,13,FALSE),0)</f>
        <v>0</v>
      </c>
      <c r="T37" s="56">
        <f>_xlfn.IFNA(VLOOKUP(CONCATENATE($T$5,$B37,$C37),BAL!$A$6:$M$500,13,FALSE),0)</f>
        <v>0</v>
      </c>
      <c r="U37" s="56">
        <f>_xlfn.IFNA(VLOOKUP(CONCATENATE($U$5,$B37,$C37),'OG1'!$A$6:$M$500,13,FALSE),0)</f>
        <v>0</v>
      </c>
      <c r="V37" s="56"/>
      <c r="W37" s="56">
        <f>_xlfn.IFNA(VLOOKUP(CONCATENATE($W$5,$B37,$C37),'DRY1'!$A$6:$M$500,13,FALSE),0)</f>
        <v>0</v>
      </c>
      <c r="X37" s="56">
        <f>_xlfn.IFNA(VLOOKUP(CONCATENATE($X$5,$B37,$C37),'HOR1'!$A$6:$M$100,13,FALSE),0)</f>
        <v>0</v>
      </c>
      <c r="Y37" s="56">
        <f>_xlfn.IFNA(VLOOKUP(CONCATENATE($Y$5,$B37,$C37),'HOR1'!$A$6:$M$100,13,FALSE),0)</f>
        <v>0</v>
      </c>
      <c r="Z37" s="56">
        <f>_xlfn.IFNA(VLOOKUP(CONCATENATE($Z$5,$B37,$C37),'SER2'!$A$6:$M$534,13,FALSE),0)</f>
        <v>0</v>
      </c>
      <c r="AA37" s="56">
        <f>_xlfn.IFNA(VLOOKUP(CONCATENATE($AA$5,$B37,$C37),'SER2'!$A$6:$M$534,13,FALSE),0)</f>
        <v>0</v>
      </c>
      <c r="AB37" s="56">
        <f>_xlfn.IFNA(VLOOKUP(CONCATENATE($AB$5,$B37,$C37),[3]DAR1!$A$6:$M$500,13,FALSE),0)</f>
        <v>0</v>
      </c>
      <c r="AC37" s="56">
        <f>_xlfn.IFNA(VLOOKUP(CONCATENATE($AC$5,$B37,$C37),'DAR1'!$A$6:$M$500,13,FALSE),0)</f>
        <v>0</v>
      </c>
      <c r="AD37" s="56">
        <f>_xlfn.IFNA(VLOOKUP(CONCATENATE($AD$5,$B37,$C37),BEV!$A$6:$M$500,13,FALSE),0)</f>
        <v>0</v>
      </c>
      <c r="AE37" s="56">
        <f>_xlfn.IFNA(VLOOKUP(CONCATENATE($AE$5,$B37,$C37),'OG2'!$A$6:$M$500,13,FALSE),0)</f>
        <v>0</v>
      </c>
      <c r="AF37" s="56"/>
      <c r="AG37" s="56">
        <f>_xlfn.IFNA(VLOOKUP(CONCATENATE($AG$5,$B37,$C37),'LOG1'!$A$6:$M$500,13,FALSE),0)</f>
        <v>0</v>
      </c>
      <c r="AH37" s="56">
        <f>_xlfn.IFNA(VLOOKUP(CONCATENATE($AH$5,$B37,$C37),'DRY2'!$A$6:$M$500,13,FALSE),0)</f>
        <v>0</v>
      </c>
      <c r="AI37" s="56">
        <f>_xlfn.IFNA(VLOOKUP(CONCATENATE($AI$5,$B37,$C37),'CAP2'!$A$6:$M$500,13,FALSE),0)</f>
        <v>0</v>
      </c>
      <c r="AJ37" s="56">
        <f>_xlfn.IFNA(VLOOKUP(CONCATENATE($AJ$5,$B37,$C37),'ESP2'!$A$6:$M$500,13,FALSE),0)</f>
        <v>0</v>
      </c>
      <c r="AK37" s="56">
        <f>_xlfn.IFNA(VLOOKUP(CONCATENATE($AK$5,$B37,$C37),'ESP2'!$A$6:$M$500,13,FALSE),0)</f>
        <v>0</v>
      </c>
      <c r="AL37" s="56">
        <f>_xlfn.IFNA(VLOOKUP(CONCATENATE($AL$5,$B37,$C37),MR!$A$6:$M$468,13,FALSE),0)</f>
        <v>0</v>
      </c>
      <c r="AM37" s="56">
        <f>_xlfn.IFNA(VLOOKUP(CONCATENATE($AM$5,$B37,$C37),MR!$A$6:$M$468,13,FALSE),0)</f>
        <v>0</v>
      </c>
      <c r="AN37" s="56">
        <f>_xlfn.IFNA(VLOOKUP(CONCATENATE($AN$5,$B37,$C37),MR!$A$6:$M$468,13,FALSE),0)</f>
        <v>0</v>
      </c>
      <c r="AO37" s="56">
        <f>_xlfn.IFNA(VLOOKUP(CONCATENATE($AO$5,$B37,$C37),'OG3'!$A$6:$M$500,13,FALSE),0)</f>
        <v>0</v>
      </c>
      <c r="AP37" s="56"/>
      <c r="AQ37" s="56">
        <f>_xlfn.IFNA(VLOOKUP(CONCATENATE($AQ$5,$B37,$C37),WEST!$A$6:$M$500,13,FALSE),0)</f>
        <v>0</v>
      </c>
      <c r="AR37" s="56">
        <f>_xlfn.IFNA(VLOOKUP(CONCATENATE($AR$5,$B37,$C37),WEST!$A$6:$M$500,13,FALSE),0)</f>
        <v>0</v>
      </c>
      <c r="AS37" s="56">
        <f>_xlfn.IFNA(VLOOKUP(CONCATENATE($AS$5,$B37,$C37),'SER3'!$A$6:$M$500,13,FALSE),0)</f>
        <v>0</v>
      </c>
      <c r="AT37" s="56">
        <f>_xlfn.IFNA(VLOOKUP(CONCATENATE($ASS$5,$B37,$C37),'SER3'!$A$6:$M$500,13,FALSE),0)</f>
        <v>0</v>
      </c>
      <c r="AU37" s="56">
        <f>_xlfn.IFNA(VLOOKUP(CONCATENATE($AU$5,$B37,$C37),'DAR2'!$A$6:$M$200,13,FALSE),0)</f>
        <v>0</v>
      </c>
      <c r="AV37" s="56">
        <f>_xlfn.IFNA(VLOOKUP(CONCATENATE($AV$5,$B37,$C37),'DAR2'!$A$6:$M$200,13,FALSE),0)</f>
        <v>0</v>
      </c>
      <c r="AW37" s="56">
        <f>_xlfn.IFNA(VLOOKUP(CONCATENATE($AW$5,$B37,$C37),'MUR2'!$A$6:$M$500,13,FALSE),0)</f>
        <v>0</v>
      </c>
      <c r="AX37" s="56">
        <f>_xlfn.IFNA(VLOOKUP(CONCATENATE($AX$5,$B37,$C37),RAS!$A$7:$M$501,13,FALSE),0)</f>
        <v>0</v>
      </c>
      <c r="AY37" s="56">
        <f>_xlfn.IFNA(VLOOKUP(CONCATENATE($AY$5,$B37,$C37),RAS!$A$7:$M$501,13,FALSE),0)</f>
        <v>0</v>
      </c>
      <c r="AZ37" s="56">
        <f>_xlfn.IFNA(VLOOKUP(CONCATENATE($AZ$5,$B37,$C37),'ESP3'!$A$6:$M$500,13,FALSE),0)</f>
        <v>0</v>
      </c>
      <c r="BA37" s="56">
        <f>_xlfn.IFNA(VLOOKUP(CONCATENATE($BA$5,$B37,$C37),FEST!$A$6:$M$500,13,FALSE),0)</f>
        <v>0</v>
      </c>
      <c r="BB37" s="56">
        <f>_xlfn.IFNA(VLOOKUP(CONCATENATE($BB$5,$B37,$C37),FEST!$A$6:$M$500,13,FALSE),0)</f>
        <v>0</v>
      </c>
      <c r="BC37" s="550">
        <f>_xlfn.IFNA(VLOOKUP(CONCATENATE($BC$5,$B37,$C37),[5]HOR2!$A$6:$M$500,13,FALSE),0)</f>
        <v>0</v>
      </c>
      <c r="BD37" s="550">
        <f>_xlfn.IFNA(VLOOKUP(CONCATENATE($BD$5,$B37,$C37),[6]GIDG!$A$6:$M$500,13,FALSE),0)</f>
        <v>0</v>
      </c>
      <c r="BE37" s="550">
        <f>_xlfn.IFNA(VLOOKUP(CONCATENATE($BE$5,$B37,$C37),[6]GIDG!$A$6:$M$500,13,FALSE),0)</f>
        <v>0</v>
      </c>
      <c r="BF37" s="550">
        <f>_xlfn.IFNA(VLOOKUP(CONCATENATE($BF$5,$B37,$C37),[7]cap3!$A$6:$M$500,13,FALSE),0)</f>
        <v>0</v>
      </c>
      <c r="BG37" s="548">
        <f>_xlfn.IFNA(VLOOKUP(CONCATENATE($BG$5,$B37,$C37),SC!$A$6:$M$500,13,FALSE),0)</f>
        <v>0</v>
      </c>
      <c r="BH37" s="548">
        <f>_xlfn.IFNA(VLOOKUP(CONCATENATE($BH$5,$B37,$C37),SC!$A$6:$M$500,13,FALSE),0)</f>
        <v>0</v>
      </c>
      <c r="BI37" s="548">
        <f>_xlfn.IFNA(VLOOKUP(CONCATENATE($BI$5,$B37,$C37),SCSAT!$A$6:$M$528,13,FALSE),0)</f>
        <v>0</v>
      </c>
      <c r="BJ37" s="548">
        <f>_xlfn.IFNA(VLOOKUP(CONCATENATE($BJ$5,$B37,$C37),SCSAT!$A$6:$M$528,13,FALSE),0)</f>
        <v>0</v>
      </c>
      <c r="BK37" s="548">
        <f>_xlfn.IFNA(VLOOKUP(CONCATENATE($BK$5,$B37,$C37),SCSUN!$A$6:$M$500,13,FALSE),0)</f>
        <v>0</v>
      </c>
      <c r="BL37" s="341">
        <f>_xlfn.IFNA(VLOOKUP(CONCATENATE($BL$5,$B37,$C37),SCSUN!$A$6:$M$500,13,FALSE),0)</f>
        <v>0</v>
      </c>
    </row>
    <row r="38" spans="1:64" x14ac:dyDescent="0.25">
      <c r="A38" s="835"/>
      <c r="B38" s="51" t="s">
        <v>477</v>
      </c>
      <c r="C38" s="57" t="s">
        <v>1152</v>
      </c>
      <c r="D38" s="57"/>
      <c r="E38" s="57" t="s">
        <v>1153</v>
      </c>
      <c r="F38" s="58">
        <v>45532</v>
      </c>
      <c r="G38" s="64">
        <v>15</v>
      </c>
      <c r="H38" s="54">
        <f t="shared" si="0"/>
        <v>0</v>
      </c>
      <c r="I38" s="55">
        <f>SUM(K38:BU38)</f>
        <v>0</v>
      </c>
      <c r="J38" s="668">
        <f t="shared" ref="J38:J69" si="3">RANK(I38,$I$6:$I$99)</f>
        <v>16</v>
      </c>
      <c r="K38" s="56">
        <f>_xlfn.IFNA(VLOOKUP(CONCATENATE($K$5,$B38,$C38),'ESP1'!$A$6:$M$500,13,FALSE),0)</f>
        <v>0</v>
      </c>
      <c r="L38" s="56"/>
      <c r="M38" s="56">
        <f>_xlfn.IFNA(VLOOKUP(CONCATENATE($M$5,$B38,$C38),[1]CAPE!$A$6:$M$500,13,FALSE),0)</f>
        <v>0</v>
      </c>
      <c r="N38" s="56">
        <f>_xlfn.IFNA(VLOOKUP(CONCATENATE($N$5,$B38,$C38),CAPE!$A$6:$M$500,13,FALSE),0)</f>
        <v>0</v>
      </c>
      <c r="O38" s="56">
        <f>_xlfn.IFNA(VLOOKUP(CONCATENATE($O$5,$B38,$C38),'SER1'!$A$6:$M$500,13,FALSE),0)</f>
        <v>0</v>
      </c>
      <c r="P38" s="56"/>
      <c r="Q38" s="56">
        <f>_xlfn.IFNA(VLOOKUP(CONCATENATE($Q$5,$B38,$C38),'MUR1'!$A$6:$M$500,13,FALSE),0)</f>
        <v>0</v>
      </c>
      <c r="R38" s="56">
        <f>_xlfn.IFNA(VLOOKUP(CONCATENATE($R$5,$B38,$C38),'MUR1'!$A$6:$M$500,13,FALSE),0)</f>
        <v>0</v>
      </c>
      <c r="S38" s="56">
        <f>_xlfn.IFNA(VLOOKUP(CONCATENATE($S$5,$B38,$C38),BAL!$A$6:$M$500,13,FALSE),0)</f>
        <v>0</v>
      </c>
      <c r="T38" s="56">
        <f>_xlfn.IFNA(VLOOKUP(CONCATENATE($T$5,$B38,$C38),BAL!$A$6:$M$500,13,FALSE),0)</f>
        <v>0</v>
      </c>
      <c r="U38" s="56">
        <f>_xlfn.IFNA(VLOOKUP(CONCATENATE($U$5,$B38,$C38),'OG1'!$A$6:$M$500,13,FALSE),0)</f>
        <v>0</v>
      </c>
      <c r="V38" s="56"/>
      <c r="W38" s="56">
        <f>_xlfn.IFNA(VLOOKUP(CONCATENATE($W$5,$B38,$C38),'DRY1'!$A$6:$M$500,13,FALSE),0)</f>
        <v>0</v>
      </c>
      <c r="X38" s="56">
        <f>_xlfn.IFNA(VLOOKUP(CONCATENATE($X$5,$B38,$C38),'HOR1'!$A$6:$M$100,13,FALSE),0)</f>
        <v>0</v>
      </c>
      <c r="Y38" s="56">
        <f>_xlfn.IFNA(VLOOKUP(CONCATENATE($Y$5,$B38,$C38),'HOR1'!$A$6:$M$100,13,FALSE),0)</f>
        <v>0</v>
      </c>
      <c r="Z38" s="56">
        <f>_xlfn.IFNA(VLOOKUP(CONCATENATE($Z$5,$B38,$C38),'SER2'!$A$6:$M$534,13,FALSE),0)</f>
        <v>0</v>
      </c>
      <c r="AA38" s="56">
        <f>_xlfn.IFNA(VLOOKUP(CONCATENATE($AA$5,$B38,$C38),'SER2'!$A$6:$M$534,13,FALSE),0)</f>
        <v>0</v>
      </c>
      <c r="AB38" s="56">
        <f>_xlfn.IFNA(VLOOKUP(CONCATENATE($AB$5,$B38,$C38),[3]DAR1!$A$6:$M$500,13,FALSE),0)</f>
        <v>0</v>
      </c>
      <c r="AC38" s="56">
        <f>_xlfn.IFNA(VLOOKUP(CONCATENATE($AC$5,$B38,$C38),'DAR1'!$A$6:$M$500,13,FALSE),0)</f>
        <v>0</v>
      </c>
      <c r="AD38" s="56">
        <f>_xlfn.IFNA(VLOOKUP(CONCATENATE($AD$5,$B38,$C38),BEV!$A$6:$M$500,13,FALSE),0)</f>
        <v>0</v>
      </c>
      <c r="AE38" s="56">
        <f>_xlfn.IFNA(VLOOKUP(CONCATENATE($AE$5,$B38,$C38),'OG2'!$A$6:$M$500,13,FALSE),0)</f>
        <v>0</v>
      </c>
      <c r="AF38" s="56"/>
      <c r="AG38" s="56">
        <f>_xlfn.IFNA(VLOOKUP(CONCATENATE($AG$5,$B38,$C38),'LOG1'!$A$6:$M$500,13,FALSE),0)</f>
        <v>0</v>
      </c>
      <c r="AH38" s="56">
        <f>_xlfn.IFNA(VLOOKUP(CONCATENATE($AH$5,$B38,$C38),'DRY2'!$A$6:$M$500,13,FALSE),0)</f>
        <v>0</v>
      </c>
      <c r="AI38" s="56">
        <f>_xlfn.IFNA(VLOOKUP(CONCATENATE($AI$5,$B38,$C38),'CAP2'!$A$6:$M$500,13,FALSE),0)</f>
        <v>0</v>
      </c>
      <c r="AJ38" s="56">
        <f>_xlfn.IFNA(VLOOKUP(CONCATENATE($AJ$5,$B38,$C38),'ESP2'!$A$6:$M$500,13,FALSE),0)</f>
        <v>0</v>
      </c>
      <c r="AK38" s="56">
        <f>_xlfn.IFNA(VLOOKUP(CONCATENATE($AK$5,$B38,$C38),'ESP2'!$A$6:$M$500,13,FALSE),0)</f>
        <v>0</v>
      </c>
      <c r="AL38" s="56">
        <f>_xlfn.IFNA(VLOOKUP(CONCATENATE($AL$5,$B38,$C38),MR!$A$6:$M$468,13,FALSE),0)</f>
        <v>0</v>
      </c>
      <c r="AM38" s="56">
        <f>_xlfn.IFNA(VLOOKUP(CONCATENATE($AM$5,$B38,$C38),MR!$A$6:$M$468,13,FALSE),0)</f>
        <v>0</v>
      </c>
      <c r="AN38" s="56">
        <f>_xlfn.IFNA(VLOOKUP(CONCATENATE($AN$5,$B38,$C38),MR!$A$6:$M$468,13,FALSE),0)</f>
        <v>0</v>
      </c>
      <c r="AO38" s="56">
        <f>_xlfn.IFNA(VLOOKUP(CONCATENATE($AO$5,$B38,$C38),'OG3'!$A$6:$M$500,13,FALSE),0)</f>
        <v>0</v>
      </c>
      <c r="AP38" s="56"/>
      <c r="AQ38" s="56">
        <f>_xlfn.IFNA(VLOOKUP(CONCATENATE($AQ$5,$B38,$C38),WEST!$A$6:$M$500,13,FALSE),0)</f>
        <v>0</v>
      </c>
      <c r="AR38" s="56">
        <f>_xlfn.IFNA(VLOOKUP(CONCATENATE($AR$5,$B38,$C38),WEST!$A$6:$M$500,13,FALSE),0)</f>
        <v>0</v>
      </c>
      <c r="AS38" s="56">
        <f>_xlfn.IFNA(VLOOKUP(CONCATENATE($AS$5,$B38,$C38),'SER3'!$A$6:$M$500,13,FALSE),0)</f>
        <v>0</v>
      </c>
      <c r="AT38" s="56">
        <f>_xlfn.IFNA(VLOOKUP(CONCATENATE($ASS$5,$B38,$C38),'SER3'!$A$6:$M$500,13,FALSE),0)</f>
        <v>0</v>
      </c>
      <c r="AU38" s="56">
        <f>_xlfn.IFNA(VLOOKUP(CONCATENATE($AU$5,$B38,$C38),'DAR2'!$A$6:$M$200,13,FALSE),0)</f>
        <v>0</v>
      </c>
      <c r="AV38" s="56">
        <f>_xlfn.IFNA(VLOOKUP(CONCATENATE($AV$5,$B38,$C38),'DAR2'!$A$6:$M$200,13,FALSE),0)</f>
        <v>0</v>
      </c>
      <c r="AW38" s="56">
        <f>_xlfn.IFNA(VLOOKUP(CONCATENATE($AW$5,$B38,$C38),'MUR2'!$A$6:$M$500,13,FALSE),0)</f>
        <v>0</v>
      </c>
      <c r="AX38" s="56">
        <f>_xlfn.IFNA(VLOOKUP(CONCATENATE($AX$5,$B38,$C38),RAS!$A$7:$M$501,13,FALSE),0)</f>
        <v>0</v>
      </c>
      <c r="AY38" s="56">
        <f>_xlfn.IFNA(VLOOKUP(CONCATENATE($AY$5,$B38,$C38),RAS!$A$7:$M$501,13,FALSE),0)</f>
        <v>0</v>
      </c>
      <c r="AZ38" s="56">
        <f>_xlfn.IFNA(VLOOKUP(CONCATENATE($AZ$5,$B38,$C38),'ESP3'!$A$6:$M$500,13,FALSE),0)</f>
        <v>0</v>
      </c>
      <c r="BA38" s="56">
        <f>_xlfn.IFNA(VLOOKUP(CONCATENATE($BA$5,$B38,$C38),FEST!$A$6:$M$500,13,FALSE),0)</f>
        <v>0</v>
      </c>
      <c r="BB38" s="56">
        <f>_xlfn.IFNA(VLOOKUP(CONCATENATE($BB$5,$B38,$C38),FEST!$A$6:$M$500,13,FALSE),0)</f>
        <v>0</v>
      </c>
      <c r="BC38" s="550">
        <f>_xlfn.IFNA(VLOOKUP(CONCATENATE($BC$5,$B38,$C38),[5]HOR2!$A$6:$M$500,13,FALSE),0)</f>
        <v>0</v>
      </c>
      <c r="BD38" s="550">
        <f>_xlfn.IFNA(VLOOKUP(CONCATENATE($BD$5,$B38,$C38),[6]GIDG!$A$6:$M$500,13,FALSE),0)</f>
        <v>0</v>
      </c>
      <c r="BE38" s="550">
        <f>_xlfn.IFNA(VLOOKUP(CONCATENATE($BE$5,$B38,$C38),[6]GIDG!$A$6:$M$500,13,FALSE),0)</f>
        <v>0</v>
      </c>
      <c r="BF38" s="550">
        <f>_xlfn.IFNA(VLOOKUP(CONCATENATE($BF$5,$B38,$C38),[7]cap3!$A$6:$M$500,13,FALSE),0)</f>
        <v>0</v>
      </c>
      <c r="BG38" s="548">
        <f>_xlfn.IFNA(VLOOKUP(CONCATENATE($BG$5,$B38,$C38),SC!$A$6:$M$500,13,FALSE),0)</f>
        <v>0</v>
      </c>
      <c r="BH38" s="548">
        <f>_xlfn.IFNA(VLOOKUP(CONCATENATE($BH$5,$B38,$C38),SC!$A$6:$M$500,13,FALSE),0)</f>
        <v>0</v>
      </c>
      <c r="BI38" s="548">
        <f>_xlfn.IFNA(VLOOKUP(CONCATENATE($BI$5,$B38,$C38),SCSAT!$A$6:$M$528,13,FALSE),0)</f>
        <v>0</v>
      </c>
      <c r="BJ38" s="548">
        <f>_xlfn.IFNA(VLOOKUP(CONCATENATE($BJ$5,$B38,$C38),SCSAT!$A$6:$M$528,13,FALSE),0)</f>
        <v>0</v>
      </c>
      <c r="BK38" s="548">
        <f>_xlfn.IFNA(VLOOKUP(CONCATENATE($BK$5,$B38,$C38),SCSUN!$A$6:$M$500,13,FALSE),0)</f>
        <v>0</v>
      </c>
      <c r="BL38" s="341">
        <f>_xlfn.IFNA(VLOOKUP(CONCATENATE($BL$5,$B38,$C38),SCSUN!$A$6:$M$500,13,FALSE),0)</f>
        <v>0</v>
      </c>
    </row>
    <row r="39" spans="1:64" ht="14.4" customHeight="1" x14ac:dyDescent="0.25">
      <c r="A39" s="835"/>
      <c r="B39" s="51" t="s">
        <v>794</v>
      </c>
      <c r="C39" s="57" t="s">
        <v>1154</v>
      </c>
      <c r="D39" s="52"/>
      <c r="E39" s="52" t="s">
        <v>791</v>
      </c>
      <c r="F39" s="58">
        <v>45532</v>
      </c>
      <c r="G39" s="64">
        <v>14</v>
      </c>
      <c r="H39" s="54">
        <f t="shared" si="0"/>
        <v>0</v>
      </c>
      <c r="I39" s="55">
        <f>SUM(K39:BU39)</f>
        <v>0</v>
      </c>
      <c r="J39" s="668">
        <f t="shared" si="3"/>
        <v>16</v>
      </c>
      <c r="K39" s="56">
        <f>_xlfn.IFNA(VLOOKUP(CONCATENATE($K$5,$B39,$C39),'ESP1'!$A$6:$M$500,13,FALSE),0)</f>
        <v>0</v>
      </c>
      <c r="L39" s="56"/>
      <c r="M39" s="56">
        <f>_xlfn.IFNA(VLOOKUP(CONCATENATE($M$5,$B39,$C39),[1]CAPE!$A$6:$M$500,13,FALSE),0)</f>
        <v>0</v>
      </c>
      <c r="N39" s="56">
        <f>_xlfn.IFNA(VLOOKUP(CONCATENATE($N$5,$B39,$C39),CAPE!$A$6:$M$500,13,FALSE),0)</f>
        <v>0</v>
      </c>
      <c r="O39" s="56">
        <f>_xlfn.IFNA(VLOOKUP(CONCATENATE($O$5,$B39,$C39),'SER1'!$A$6:$M$500,13,FALSE),0)</f>
        <v>0</v>
      </c>
      <c r="P39" s="56"/>
      <c r="Q39" s="56">
        <f>_xlfn.IFNA(VLOOKUP(CONCATENATE($Q$5,$B39,$C39),'MUR1'!$A$6:$M$500,13,FALSE),0)</f>
        <v>0</v>
      </c>
      <c r="R39" s="56">
        <f>_xlfn.IFNA(VLOOKUP(CONCATENATE($R$5,$B39,$C39),'MUR1'!$A$6:$M$500,13,FALSE),0)</f>
        <v>0</v>
      </c>
      <c r="S39" s="56">
        <f>_xlfn.IFNA(VLOOKUP(CONCATENATE($S$5,$B39,$C39),BAL!$A$6:$M$500,13,FALSE),0)</f>
        <v>0</v>
      </c>
      <c r="T39" s="56">
        <f>_xlfn.IFNA(VLOOKUP(CONCATENATE($T$5,$B39,$C39),BAL!$A$6:$M$500,13,FALSE),0)</f>
        <v>0</v>
      </c>
      <c r="U39" s="56">
        <f>_xlfn.IFNA(VLOOKUP(CONCATENATE($U$5,$B39,$C39),'OG1'!$A$6:$M$500,13,FALSE),0)</f>
        <v>0</v>
      </c>
      <c r="V39" s="56"/>
      <c r="W39" s="56">
        <f>_xlfn.IFNA(VLOOKUP(CONCATENATE($W$5,$B39,$C39),'DRY1'!$A$6:$M$500,13,FALSE),0)</f>
        <v>0</v>
      </c>
      <c r="X39" s="56">
        <f>_xlfn.IFNA(VLOOKUP(CONCATENATE($X$5,$B39,$C39),'HOR1'!$A$6:$M$100,13,FALSE),0)</f>
        <v>0</v>
      </c>
      <c r="Y39" s="56">
        <f>_xlfn.IFNA(VLOOKUP(CONCATENATE($Y$5,$B39,$C39),'HOR1'!$A$6:$M$100,13,FALSE),0)</f>
        <v>0</v>
      </c>
      <c r="Z39" s="56">
        <f>_xlfn.IFNA(VLOOKUP(CONCATENATE($Z$5,$B39,$C39),'SER2'!$A$6:$M$534,13,FALSE),0)</f>
        <v>0</v>
      </c>
      <c r="AA39" s="56">
        <f>_xlfn.IFNA(VLOOKUP(CONCATENATE($AA$5,$B39,$C39),'SER2'!$A$6:$M$534,13,FALSE),0)</f>
        <v>0</v>
      </c>
      <c r="AB39" s="56">
        <f>_xlfn.IFNA(VLOOKUP(CONCATENATE($AB$5,$B39,$C39),[3]DAR1!$A$6:$M$500,13,FALSE),0)</f>
        <v>0</v>
      </c>
      <c r="AC39" s="56">
        <f>_xlfn.IFNA(VLOOKUP(CONCATENATE($AC$5,$B39,$C39),'DAR1'!$A$6:$M$500,13,FALSE),0)</f>
        <v>0</v>
      </c>
      <c r="AD39" s="56">
        <f>_xlfn.IFNA(VLOOKUP(CONCATENATE($AD$5,$B39,$C39),BEV!$A$6:$M$500,13,FALSE),0)</f>
        <v>0</v>
      </c>
      <c r="AE39" s="56">
        <f>_xlfn.IFNA(VLOOKUP(CONCATENATE($AE$5,$B39,$C39),'OG2'!$A$6:$M$500,13,FALSE),0)</f>
        <v>0</v>
      </c>
      <c r="AF39" s="56"/>
      <c r="AG39" s="56">
        <f>_xlfn.IFNA(VLOOKUP(CONCATENATE($AG$5,$B39,$C39),'LOG1'!$A$6:$M$500,13,FALSE),0)</f>
        <v>0</v>
      </c>
      <c r="AH39" s="56">
        <f>_xlfn.IFNA(VLOOKUP(CONCATENATE($AH$5,$B39,$C39),'DRY2'!$A$6:$M$500,13,FALSE),0)</f>
        <v>0</v>
      </c>
      <c r="AI39" s="56">
        <f>_xlfn.IFNA(VLOOKUP(CONCATENATE($AI$5,$B39,$C39),'CAP2'!$A$6:$M$500,13,FALSE),0)</f>
        <v>0</v>
      </c>
      <c r="AJ39" s="56">
        <f>_xlfn.IFNA(VLOOKUP(CONCATENATE($AJ$5,$B39,$C39),'ESP2'!$A$6:$M$500,13,FALSE),0)</f>
        <v>0</v>
      </c>
      <c r="AK39" s="56">
        <f>_xlfn.IFNA(VLOOKUP(CONCATENATE($AK$5,$B39,$C39),'ESP2'!$A$6:$M$500,13,FALSE),0)</f>
        <v>0</v>
      </c>
      <c r="AL39" s="56">
        <f>_xlfn.IFNA(VLOOKUP(CONCATENATE($AL$5,$B39,$C39),MR!$A$6:$M$468,13,FALSE),0)</f>
        <v>0</v>
      </c>
      <c r="AM39" s="56">
        <f>_xlfn.IFNA(VLOOKUP(CONCATENATE($AM$5,$B39,$C39),MR!$A$6:$M$468,13,FALSE),0)</f>
        <v>0</v>
      </c>
      <c r="AN39" s="56">
        <f>_xlfn.IFNA(VLOOKUP(CONCATENATE($AN$5,$B39,$C39),MR!$A$6:$M$468,13,FALSE),0)</f>
        <v>0</v>
      </c>
      <c r="AO39" s="56">
        <f>_xlfn.IFNA(VLOOKUP(CONCATENATE($AO$5,$B39,$C39),'OG3'!$A$6:$M$500,13,FALSE),0)</f>
        <v>0</v>
      </c>
      <c r="AP39" s="56"/>
      <c r="AQ39" s="56">
        <f>_xlfn.IFNA(VLOOKUP(CONCATENATE($AQ$5,$B39,$C39),WEST!$A$6:$M$500,13,FALSE),0)</f>
        <v>0</v>
      </c>
      <c r="AR39" s="56">
        <f>_xlfn.IFNA(VLOOKUP(CONCATENATE($AR$5,$B39,$C39),WEST!$A$6:$M$500,13,FALSE),0)</f>
        <v>0</v>
      </c>
      <c r="AS39" s="56">
        <f>_xlfn.IFNA(VLOOKUP(CONCATENATE($AS$5,$B39,$C39),'SER3'!$A$6:$M$500,13,FALSE),0)</f>
        <v>0</v>
      </c>
      <c r="AT39" s="56">
        <f>_xlfn.IFNA(VLOOKUP(CONCATENATE($ASS$5,$B39,$C39),'SER3'!$A$6:$M$500,13,FALSE),0)</f>
        <v>0</v>
      </c>
      <c r="AU39" s="56">
        <f>_xlfn.IFNA(VLOOKUP(CONCATENATE($AU$5,$B39,$C39),'DAR2'!$A$6:$M$200,13,FALSE),0)</f>
        <v>0</v>
      </c>
      <c r="AV39" s="56">
        <f>_xlfn.IFNA(VLOOKUP(CONCATENATE($AV$5,$B39,$C39),'DAR2'!$A$6:$M$200,13,FALSE),0)</f>
        <v>0</v>
      </c>
      <c r="AW39" s="56">
        <f>_xlfn.IFNA(VLOOKUP(CONCATENATE($AW$5,$B39,$C39),'MUR2'!$A$6:$M$500,13,FALSE),0)</f>
        <v>0</v>
      </c>
      <c r="AX39" s="56">
        <f>_xlfn.IFNA(VLOOKUP(CONCATENATE($AX$5,$B39,$C39),RAS!$A$7:$M$501,13,FALSE),0)</f>
        <v>0</v>
      </c>
      <c r="AY39" s="56">
        <f>_xlfn.IFNA(VLOOKUP(CONCATENATE($AY$5,$B39,$C39),RAS!$A$7:$M$501,13,FALSE),0)</f>
        <v>0</v>
      </c>
      <c r="AZ39" s="56">
        <f>_xlfn.IFNA(VLOOKUP(CONCATENATE($AZ$5,$B39,$C39),'ESP3'!$A$6:$M$500,13,FALSE),0)</f>
        <v>0</v>
      </c>
      <c r="BA39" s="56">
        <f>_xlfn.IFNA(VLOOKUP(CONCATENATE($BA$5,$B39,$C39),FEST!$A$6:$M$500,13,FALSE),0)</f>
        <v>0</v>
      </c>
      <c r="BB39" s="56">
        <f>_xlfn.IFNA(VLOOKUP(CONCATENATE($BB$5,$B39,$C39),FEST!$A$6:$M$500,13,FALSE),0)</f>
        <v>0</v>
      </c>
      <c r="BC39" s="550">
        <f>_xlfn.IFNA(VLOOKUP(CONCATENATE($BC$5,$B39,$C39),[5]HOR2!$A$6:$M$500,13,FALSE),0)</f>
        <v>0</v>
      </c>
      <c r="BD39" s="550">
        <f>_xlfn.IFNA(VLOOKUP(CONCATENATE($BD$5,$B39,$C39),[6]GIDG!$A$6:$M$500,13,FALSE),0)</f>
        <v>0</v>
      </c>
      <c r="BE39" s="550">
        <f>_xlfn.IFNA(VLOOKUP(CONCATENATE($BE$5,$B39,$C39),[6]GIDG!$A$6:$M$500,13,FALSE),0)</f>
        <v>0</v>
      </c>
      <c r="BF39" s="550">
        <f>_xlfn.IFNA(VLOOKUP(CONCATENATE($BF$5,$B39,$C39),[7]cap3!$A$6:$M$500,13,FALSE),0)</f>
        <v>0</v>
      </c>
      <c r="BG39" s="548">
        <f>_xlfn.IFNA(VLOOKUP(CONCATENATE($BG$5,$B39,$C39),SC!$A$6:$M$500,13,FALSE),0)</f>
        <v>0</v>
      </c>
      <c r="BH39" s="548">
        <f>_xlfn.IFNA(VLOOKUP(CONCATENATE($BH$5,$B39,$C39),SC!$A$6:$M$500,13,FALSE),0)</f>
        <v>0</v>
      </c>
      <c r="BI39" s="548">
        <f>_xlfn.IFNA(VLOOKUP(CONCATENATE($BI$5,$B39,$C39),SCSAT!$A$6:$M$528,13,FALSE),0)</f>
        <v>0</v>
      </c>
      <c r="BJ39" s="548">
        <f>_xlfn.IFNA(VLOOKUP(CONCATENATE($BJ$5,$B39,$C39),SCSAT!$A$6:$M$528,13,FALSE),0)</f>
        <v>0</v>
      </c>
      <c r="BK39" s="548">
        <f>_xlfn.IFNA(VLOOKUP(CONCATENATE($BK$5,$B39,$C39),SCSUN!$A$6:$M$500,13,FALSE),0)</f>
        <v>0</v>
      </c>
      <c r="BL39" s="341">
        <f>_xlfn.IFNA(VLOOKUP(CONCATENATE($BL$5,$B39,$C39),SCSUN!$A$6:$M$500,13,FALSE),0)</f>
        <v>0</v>
      </c>
    </row>
    <row r="40" spans="1:64" ht="14.4" customHeight="1" x14ac:dyDescent="0.25">
      <c r="A40" s="835"/>
      <c r="B40" s="51"/>
      <c r="C40" s="57"/>
      <c r="D40" s="57"/>
      <c r="E40" s="57"/>
      <c r="F40" s="58"/>
      <c r="G40" s="64"/>
      <c r="H40" s="54">
        <f t="shared" ref="H40:H69" si="4">COUNTIF(K40:BL40,"&gt;0")</f>
        <v>0</v>
      </c>
      <c r="I40" s="55">
        <f t="shared" ref="I40" si="5">SUM(K40:BU40)</f>
        <v>0</v>
      </c>
      <c r="J40" s="668">
        <f t="shared" si="3"/>
        <v>16</v>
      </c>
      <c r="K40" s="56">
        <f>_xlfn.IFNA(VLOOKUP(CONCATENATE($K$5,$B40,$C40),'ESP1'!$A$6:$M$500,13,FALSE),0)</f>
        <v>0</v>
      </c>
      <c r="L40" s="56"/>
      <c r="M40" s="56">
        <f>_xlfn.IFNA(VLOOKUP(CONCATENATE($M$5,$B40,$C40),[1]CAPE!$A$6:$M$500,13,FALSE),0)</f>
        <v>0</v>
      </c>
      <c r="N40" s="56">
        <f>_xlfn.IFNA(VLOOKUP(CONCATENATE($N$5,$B40,$C40),CAPE!$A$6:$M$500,13,FALSE),0)</f>
        <v>0</v>
      </c>
      <c r="O40" s="56">
        <f>_xlfn.IFNA(VLOOKUP(CONCATENATE($O$5,$B40,$C40),'SER1'!$A$6:$M$500,13,FALSE),0)</f>
        <v>0</v>
      </c>
      <c r="P40" s="56"/>
      <c r="Q40" s="56">
        <f>_xlfn.IFNA(VLOOKUP(CONCATENATE($Q$5,$B40,$C40),'MUR1'!$A$6:$M$500,13,FALSE),0)</f>
        <v>0</v>
      </c>
      <c r="R40" s="56"/>
      <c r="S40" s="56">
        <f>_xlfn.IFNA(VLOOKUP(CONCATENATE($S$5,$B40,$C40),BAL!$A$6:$M$500,13,FALSE),0)</f>
        <v>0</v>
      </c>
      <c r="T40" s="56">
        <f>_xlfn.IFNA(VLOOKUP(CONCATENATE($T$5,$B40,$C40),BAL!$A$6:$M$500,13,FALSE),0)</f>
        <v>0</v>
      </c>
      <c r="U40" s="56">
        <f>_xlfn.IFNA(VLOOKUP(CONCATENATE($U$5,$B40,$C40),'OG1'!$A$6:$M$500,13,FALSE),0)</f>
        <v>0</v>
      </c>
      <c r="V40" s="56"/>
      <c r="W40" s="56">
        <f>_xlfn.IFNA(VLOOKUP(CONCATENATE($W$5,$B40,$C40),'DRY1'!$A$6:$M$500,13,FALSE),0)</f>
        <v>0</v>
      </c>
      <c r="X40" s="56">
        <f>_xlfn.IFNA(VLOOKUP(CONCATENATE($X$5,$B40,$C40),'HOR1'!$A$6:$M$100,13,FALSE),0)</f>
        <v>0</v>
      </c>
      <c r="Y40" s="56">
        <f>_xlfn.IFNA(VLOOKUP(CONCATENATE($Y$5,$B40,$C40),'HOR1'!$A$6:$M$100,13,FALSE),0)</f>
        <v>0</v>
      </c>
      <c r="Z40" s="56">
        <f>_xlfn.IFNA(VLOOKUP(CONCATENATE($Z$5,$B40,$C40),'SER2'!$A$6:$M$534,13,FALSE),0)</f>
        <v>0</v>
      </c>
      <c r="AA40" s="56">
        <f>_xlfn.IFNA(VLOOKUP(CONCATENATE($AA$5,$B40,$C40),'SER2'!$A$6:$M$534,13,FALSE),0)</f>
        <v>0</v>
      </c>
      <c r="AB40" s="56">
        <f>_xlfn.IFNA(VLOOKUP(CONCATENATE($AB$5,$B40,$C40),[3]DAR1!$A$6:$M$500,13,FALSE),0)</f>
        <v>0</v>
      </c>
      <c r="AC40" s="56">
        <f>_xlfn.IFNA(VLOOKUP(CONCATENATE($AC$5,$B40,$C40),'DAR1'!$A$6:$M$500,13,FALSE),0)</f>
        <v>0</v>
      </c>
      <c r="AD40" s="56">
        <f>_xlfn.IFNA(VLOOKUP(CONCATENATE($AD$5,$B40,$C40),BEV!$A$6:$M$500,13,FALSE),0)</f>
        <v>0</v>
      </c>
      <c r="AE40" s="56">
        <f>_xlfn.IFNA(VLOOKUP(CONCATENATE($AE$5,$B40,$C40),'OG2'!$A$6:$M$500,13,FALSE),0)</f>
        <v>0</v>
      </c>
      <c r="AF40" s="56"/>
      <c r="AG40" s="56">
        <f>_xlfn.IFNA(VLOOKUP(CONCATENATE($AG$5,$B40,$C40),'LOG1'!$A$6:$M$500,13,FALSE),0)</f>
        <v>0</v>
      </c>
      <c r="AH40" s="56">
        <f>_xlfn.IFNA(VLOOKUP(CONCATENATE($AH$5,$B40,$C40),'DRY2'!$A$6:$M$500,13,FALSE),0)</f>
        <v>0</v>
      </c>
      <c r="AI40" s="56">
        <f>_xlfn.IFNA(VLOOKUP(CONCATENATE($AI$5,$B40,$C40),'CAP2'!$A$6:$M$500,13,FALSE),0)</f>
        <v>0</v>
      </c>
      <c r="AJ40" s="56">
        <f>_xlfn.IFNA(VLOOKUP(CONCATENATE($AJ$5,$B40,$C40),'ESP2'!$A$6:$M$500,13,FALSE),0)</f>
        <v>0</v>
      </c>
      <c r="AK40" s="56">
        <f>_xlfn.IFNA(VLOOKUP(CONCATENATE($AK$5,$B40,$C40),'ESP2'!$A$6:$M$500,13,FALSE),0)</f>
        <v>0</v>
      </c>
      <c r="AL40" s="56">
        <f>_xlfn.IFNA(VLOOKUP(CONCATENATE($AL$5,$B40,$C40),MR!$A$6:$M$468,13,FALSE),0)</f>
        <v>0</v>
      </c>
      <c r="AM40" s="56">
        <f>_xlfn.IFNA(VLOOKUP(CONCATENATE($AM$5,$B40,$C40),MR!$A$6:$M$468,13,FALSE),0)</f>
        <v>0</v>
      </c>
      <c r="AN40" s="56">
        <f>_xlfn.IFNA(VLOOKUP(CONCATENATE($AN$5,$B40,$C40),MR!$A$6:$M$468,13,FALSE),0)</f>
        <v>0</v>
      </c>
      <c r="AO40" s="56">
        <f>_xlfn.IFNA(VLOOKUP(CONCATENATE($AO$5,$B40,$C40),'OG3'!$A$6:$M$500,13,FALSE),0)</f>
        <v>0</v>
      </c>
      <c r="AP40" s="56"/>
      <c r="AQ40" s="56">
        <f>_xlfn.IFNA(VLOOKUP(CONCATENATE($AQ$5,$B40,$C40),WEST!$A$6:$M$500,13,FALSE),0)</f>
        <v>0</v>
      </c>
      <c r="AR40" s="56">
        <f>_xlfn.IFNA(VLOOKUP(CONCATENATE($AR$5,$B40,$C40),WEST!$A$6:$M$500,13,FALSE),0)</f>
        <v>0</v>
      </c>
      <c r="AS40" s="56">
        <f>_xlfn.IFNA(VLOOKUP(CONCATENATE($AS$5,$B40,$C40),'SER3'!$A$6:$M$500,13,FALSE),0)</f>
        <v>0</v>
      </c>
      <c r="AT40" s="56">
        <f>_xlfn.IFNA(VLOOKUP(CONCATENATE($ASS$5,$B40,$C40),'SER3'!$A$6:$M$500,13,FALSE),0)</f>
        <v>0</v>
      </c>
      <c r="AU40" s="56">
        <f>_xlfn.IFNA(VLOOKUP(CONCATENATE($AU$5,$B40,$C40),'DAR2'!$A$6:$M$200,13,FALSE),0)</f>
        <v>0</v>
      </c>
      <c r="AV40" s="56">
        <f>_xlfn.IFNA(VLOOKUP(CONCATENATE($AV$5,$B40,$C40),'DAR2'!$A$6:$M$200,13,FALSE),0)</f>
        <v>0</v>
      </c>
      <c r="AW40" s="56">
        <f>_xlfn.IFNA(VLOOKUP(CONCATENATE($AW$5,$B40,$C40),'MUR2'!$A$6:$M$500,13,FALSE),0)</f>
        <v>0</v>
      </c>
      <c r="AX40" s="56">
        <f>_xlfn.IFNA(VLOOKUP(CONCATENATE($AX$5,$B40,$C40),RAS!$A$7:$M$501,13,FALSE),0)</f>
        <v>0</v>
      </c>
      <c r="AY40" s="56">
        <f>_xlfn.IFNA(VLOOKUP(CONCATENATE($AY$5,$B40,$C40),RAS!$A$7:$M$501,13,FALSE),0)</f>
        <v>0</v>
      </c>
      <c r="AZ40" s="56">
        <f>_xlfn.IFNA(VLOOKUP(CONCATENATE($AZ$5,$B40,$C40),'ESP3'!$A$6:$M$500,13,FALSE),0)</f>
        <v>0</v>
      </c>
      <c r="BA40" s="56">
        <f>_xlfn.IFNA(VLOOKUP(CONCATENATE($BA$5,$B40,$C40),FEST!$A$6:$M$500,13,FALSE),0)</f>
        <v>0</v>
      </c>
      <c r="BB40" s="56">
        <f>_xlfn.IFNA(VLOOKUP(CONCATENATE($BB$5,$B40,$C40),FEST!$A$6:$M$500,13,FALSE),0)</f>
        <v>0</v>
      </c>
      <c r="BC40" s="550">
        <f>_xlfn.IFNA(VLOOKUP(CONCATENATE($BC$5,$B40,$C40),[5]HOR2!$A$6:$M$500,13,FALSE),0)</f>
        <v>0</v>
      </c>
      <c r="BD40" s="550">
        <f>_xlfn.IFNA(VLOOKUP(CONCATENATE($BD$5,$B40,$C40),[6]GIDG!$A$6:$M$500,13,FALSE),0)</f>
        <v>0</v>
      </c>
      <c r="BE40" s="550">
        <f>_xlfn.IFNA(VLOOKUP(CONCATENATE($BE$5,$B40,$C40),[6]GIDG!$A$6:$M$500,13,FALSE),0)</f>
        <v>0</v>
      </c>
      <c r="BF40" s="550">
        <f>_xlfn.IFNA(VLOOKUP(CONCATENATE($BF$5,$B40,$C40),[7]cap3!$A$6:$M$500,13,FALSE),0)</f>
        <v>0</v>
      </c>
      <c r="BG40" s="548">
        <f>_xlfn.IFNA(VLOOKUP(CONCATENATE($BG$5,$B40,$C40),SC!$A$6:$M$500,13,FALSE),0)</f>
        <v>0</v>
      </c>
      <c r="BH40" s="548">
        <f>_xlfn.IFNA(VLOOKUP(CONCATENATE($BH$5,$B40,$C40),SC!$A$6:$M$500,13,FALSE),0)</f>
        <v>0</v>
      </c>
      <c r="BI40" s="548">
        <f>_xlfn.IFNA(VLOOKUP(CONCATENATE($BI$5,$B40,$C40),SCSAT!$A$6:$M$528,13,FALSE),0)</f>
        <v>0</v>
      </c>
      <c r="BJ40" s="548">
        <f>_xlfn.IFNA(VLOOKUP(CONCATENATE($BJ$5,$B40,$C40),SCSAT!$A$6:$M$528,13,FALSE),0)</f>
        <v>0</v>
      </c>
      <c r="BK40" s="548">
        <f>_xlfn.IFNA(VLOOKUP(CONCATENATE($BK$5,$B40,$C40),SCSUN!$A$6:$M$500,13,FALSE),0)</f>
        <v>0</v>
      </c>
      <c r="BL40" s="341">
        <f>_xlfn.IFNA(VLOOKUP(CONCATENATE($BL$5,$B40,$C40),SCSUN!$A$6:$M$500,13,FALSE),0)</f>
        <v>0</v>
      </c>
    </row>
    <row r="41" spans="1:64" ht="14.4" customHeight="1" x14ac:dyDescent="0.25">
      <c r="A41" s="835"/>
      <c r="B41" s="51"/>
      <c r="C41" s="57"/>
      <c r="D41" s="57"/>
      <c r="E41" s="57"/>
      <c r="F41" s="58"/>
      <c r="G41" s="64"/>
      <c r="H41" s="54">
        <f t="shared" si="4"/>
        <v>0</v>
      </c>
      <c r="I41" s="55">
        <f t="shared" ref="I41:I71" si="6">SUM(K41:AU41)</f>
        <v>0</v>
      </c>
      <c r="J41" s="571">
        <f t="shared" si="3"/>
        <v>16</v>
      </c>
      <c r="K41" s="56">
        <f>_xlfn.IFNA(VLOOKUP(CONCATENATE($K$5,$B41,$C41),'ESP1'!$A$6:$M$500,13,FALSE),0)</f>
        <v>0</v>
      </c>
      <c r="L41" s="56"/>
      <c r="M41" s="56">
        <f>_xlfn.IFNA(VLOOKUP(CONCATENATE($M$5,$B41,$C41),[1]CAPE!$A$6:$M$500,13,FALSE),0)</f>
        <v>0</v>
      </c>
      <c r="N41" s="56">
        <f>_xlfn.IFNA(VLOOKUP(CONCATENATE($N$5,$B41,$C41),CAPE!$A$6:$M$500,13,FALSE),0)</f>
        <v>0</v>
      </c>
      <c r="O41" s="56">
        <f>_xlfn.IFNA(VLOOKUP(CONCATENATE($O$5,$B41,$C41),'SER1'!$A$6:$M$500,13,FALSE),0)</f>
        <v>0</v>
      </c>
      <c r="P41" s="56"/>
      <c r="Q41" s="56">
        <f>_xlfn.IFNA(VLOOKUP(CONCATENATE($Q$5,$B41,$C41),'MUR1'!$A$6:$M$500,13,FALSE),0)</f>
        <v>0</v>
      </c>
      <c r="R41" s="56"/>
      <c r="S41" s="56">
        <f>_xlfn.IFNA(VLOOKUP(CONCATENATE($S$5,$B41,$C41),BAL!$A$6:$M$500,13,FALSE),0)</f>
        <v>0</v>
      </c>
      <c r="T41" s="56">
        <f>_xlfn.IFNA(VLOOKUP(CONCATENATE($T$5,$B41,$C41),BAL!$A$6:$M$500,13,FALSE),0)</f>
        <v>0</v>
      </c>
      <c r="U41" s="56">
        <f>_xlfn.IFNA(VLOOKUP(CONCATENATE($U$5,$B41,$C41),'OG1'!$A$6:$M$500,13,FALSE),0)</f>
        <v>0</v>
      </c>
      <c r="V41" s="56"/>
      <c r="W41" s="56">
        <f>_xlfn.IFNA(VLOOKUP(CONCATENATE($W$5,$B41,$C41),'DRY1'!$A$6:$M$500,13,FALSE),0)</f>
        <v>0</v>
      </c>
      <c r="X41" s="56">
        <f>_xlfn.IFNA(VLOOKUP(CONCATENATE($X$5,$B41,$C41),'HOR1'!$A$6:$M$100,13,FALSE),0)</f>
        <v>0</v>
      </c>
      <c r="Y41" s="56">
        <f>_xlfn.IFNA(VLOOKUP(CONCATENATE($Y$5,$B41,$C41),'HOR1'!$A$6:$M$100,13,FALSE),0)</f>
        <v>0</v>
      </c>
      <c r="Z41" s="56">
        <f>_xlfn.IFNA(VLOOKUP(CONCATENATE($Z$5,$B41,$C41),'SER2'!$A$6:$M$534,13,FALSE),0)</f>
        <v>0</v>
      </c>
      <c r="AA41" s="56">
        <f>_xlfn.IFNA(VLOOKUP(CONCATENATE($AA$5,$B41,$C41),'SER2'!$A$6:$M$534,13,FALSE),0)</f>
        <v>0</v>
      </c>
      <c r="AB41" s="56">
        <f>_xlfn.IFNA(VLOOKUP(CONCATENATE($AB$5,$B41,$C41),[3]DAR1!$A$6:$M$500,13,FALSE),0)</f>
        <v>0</v>
      </c>
      <c r="AC41" s="56">
        <f>_xlfn.IFNA(VLOOKUP(CONCATENATE($AC$5,$B41,$C41),'DAR1'!$A$6:$M$500,13,FALSE),0)</f>
        <v>0</v>
      </c>
      <c r="AD41" s="56">
        <f>_xlfn.IFNA(VLOOKUP(CONCATENATE($AD$5,$B41,$C41),BEV!$A$6:$M$500,13,FALSE),0)</f>
        <v>0</v>
      </c>
      <c r="AE41" s="56">
        <f>_xlfn.IFNA(VLOOKUP(CONCATENATE($AE$5,$B41,$C41),'OG2'!$A$6:$M$500,13,FALSE),0)</f>
        <v>0</v>
      </c>
      <c r="AF41" s="56"/>
      <c r="AG41" s="56">
        <f>_xlfn.IFNA(VLOOKUP(CONCATENATE($AG$5,$B41,$C41),'LOG1'!$A$6:$M$500,13,FALSE),0)</f>
        <v>0</v>
      </c>
      <c r="AH41" s="56">
        <f>_xlfn.IFNA(VLOOKUP(CONCATENATE($AH$5,$B41,$C41),'DRY2'!$A$6:$M$500,13,FALSE),0)</f>
        <v>0</v>
      </c>
      <c r="AI41" s="56">
        <f>_xlfn.IFNA(VLOOKUP(CONCATENATE($AI$5,$B41,$C41),'CAP2'!$A$6:$M$500,13,FALSE),0)</f>
        <v>0</v>
      </c>
      <c r="AJ41" s="56">
        <f>_xlfn.IFNA(VLOOKUP(CONCATENATE($AJ$5,$B41,$C41),'ESP2'!$A$6:$M$500,13,FALSE),0)</f>
        <v>0</v>
      </c>
      <c r="AK41" s="56">
        <f>_xlfn.IFNA(VLOOKUP(CONCATENATE($AK$5,$B41,$C41),'ESP2'!$A$6:$M$500,13,FALSE),0)</f>
        <v>0</v>
      </c>
      <c r="AL41" s="56">
        <f>_xlfn.IFNA(VLOOKUP(CONCATENATE($AL$5,$B41,$C41),MR!$A$6:$M$468,13,FALSE),0)</f>
        <v>0</v>
      </c>
      <c r="AM41" s="56">
        <f>_xlfn.IFNA(VLOOKUP(CONCATENATE($AM$5,$B41,$C41),MR!$A$6:$M$468,13,FALSE),0)</f>
        <v>0</v>
      </c>
      <c r="AN41" s="56">
        <f>_xlfn.IFNA(VLOOKUP(CONCATENATE($AN$5,$B41,$C41),MR!$A$6:$M$468,13,FALSE),0)</f>
        <v>0</v>
      </c>
      <c r="AO41" s="56">
        <f>_xlfn.IFNA(VLOOKUP(CONCATENATE($AO$5,$B41,$C41),'OG3'!$A$6:$M$500,13,FALSE),0)</f>
        <v>0</v>
      </c>
      <c r="AP41" s="56"/>
      <c r="AQ41" s="56">
        <f>_xlfn.IFNA(VLOOKUP(CONCATENATE($AQ$5,$B41,$C41),WEST!$A$6:$M$500,13,FALSE),0)</f>
        <v>0</v>
      </c>
      <c r="AR41" s="56">
        <f>_xlfn.IFNA(VLOOKUP(CONCATENATE($AR$5,$B41,$C41),WEST!$A$6:$M$500,13,FALSE),0)</f>
        <v>0</v>
      </c>
      <c r="AS41" s="56">
        <f>_xlfn.IFNA(VLOOKUP(CONCATENATE($AS$5,$B41,$C41),'SER3'!$A$6:$M$500,13,FALSE),0)</f>
        <v>0</v>
      </c>
      <c r="AT41" s="56">
        <f>_xlfn.IFNA(VLOOKUP(CONCATENATE($ASS$5,$B41,$C41),'SER3'!$A$6:$M$500,13,FALSE),0)</f>
        <v>0</v>
      </c>
      <c r="AU41" s="56">
        <f>_xlfn.IFNA(VLOOKUP(CONCATENATE($AU$5,$B41,$C41),'DAR2'!$A$6:$M$200,13,FALSE),0)</f>
        <v>0</v>
      </c>
      <c r="AV41" s="56">
        <f>_xlfn.IFNA(VLOOKUP(CONCATENATE($AV$5,$B41,$C41),'DAR2'!$A$6:$M$200,13,FALSE),0)</f>
        <v>0</v>
      </c>
      <c r="AW41" s="56">
        <f>_xlfn.IFNA(VLOOKUP(CONCATENATE($AW$5,$B41,$C41),'MUR2'!$A$6:$M$500,13,FALSE),0)</f>
        <v>0</v>
      </c>
      <c r="AX41" s="56">
        <f>_xlfn.IFNA(VLOOKUP(CONCATENATE($AX$5,$B41,$C41),RAS!$A$7:$M$501,13,FALSE),0)</f>
        <v>0</v>
      </c>
      <c r="AY41" s="56">
        <f>_xlfn.IFNA(VLOOKUP(CONCATENATE($AY$5,$B41,$C41),RAS!$A$7:$M$501,13,FALSE),0)</f>
        <v>0</v>
      </c>
      <c r="AZ41" s="56">
        <f>_xlfn.IFNA(VLOOKUP(CONCATENATE($AZ$5,$B41,$C41),'ESP3'!$A$6:$M$500,13,FALSE),0)</f>
        <v>0</v>
      </c>
      <c r="BA41" s="56">
        <f>_xlfn.IFNA(VLOOKUP(CONCATENATE($BA$5,$B41,$C41),FEST!$A$6:$M$500,13,FALSE),0)</f>
        <v>0</v>
      </c>
      <c r="BB41" s="56">
        <f>_xlfn.IFNA(VLOOKUP(CONCATENATE($BB$5,$B41,$C41),FEST!$A$6:$M$500,13,FALSE),0)</f>
        <v>0</v>
      </c>
      <c r="BC41" s="550">
        <f>_xlfn.IFNA(VLOOKUP(CONCATENATE($BC$5,$B41,$C41),[5]HOR2!$A$6:$M$500,13,FALSE),0)</f>
        <v>0</v>
      </c>
      <c r="BD41" s="550">
        <f>_xlfn.IFNA(VLOOKUP(CONCATENATE($BD$5,$B41,$C41),[6]GIDG!$A$6:$M$500,13,FALSE),0)</f>
        <v>0</v>
      </c>
      <c r="BE41" s="550">
        <f>_xlfn.IFNA(VLOOKUP(CONCATENATE($BE$5,$B41,$C41),[6]GIDG!$A$6:$M$500,13,FALSE),0)</f>
        <v>0</v>
      </c>
      <c r="BF41" s="550">
        <f>_xlfn.IFNA(VLOOKUP(CONCATENATE($BF$5,$B41,$C41),[7]cap3!$A$6:$M$500,13,FALSE),0)</f>
        <v>0</v>
      </c>
      <c r="BG41" s="548">
        <f>_xlfn.IFNA(VLOOKUP(CONCATENATE($BG$5,$B41,$C41),SC!$A$6:$M$500,13,FALSE),0)</f>
        <v>0</v>
      </c>
      <c r="BH41" s="548">
        <f>_xlfn.IFNA(VLOOKUP(CONCATENATE($BH$5,$B41,$C41),SC!$A$6:$M$500,13,FALSE),0)</f>
        <v>0</v>
      </c>
      <c r="BI41" s="548">
        <f>_xlfn.IFNA(VLOOKUP(CONCATENATE($BI$5,$B41,$C41),SCSAT!$A$6:$M$528,13,FALSE),0)</f>
        <v>0</v>
      </c>
      <c r="BJ41" s="548">
        <f>_xlfn.IFNA(VLOOKUP(CONCATENATE($BJ$5,$B41,$C41),SCSAT!$A$6:$M$528,13,FALSE),0)</f>
        <v>0</v>
      </c>
      <c r="BK41" s="548">
        <f>_xlfn.IFNA(VLOOKUP(CONCATENATE($BK$5,$B41,$C41),SCSUN!$A$6:$M$500,13,FALSE),0)</f>
        <v>0</v>
      </c>
      <c r="BL41" s="341">
        <f>_xlfn.IFNA(VLOOKUP(CONCATENATE($BL$5,$B41,$C41),SCSUN!$A$6:$M$500,13,FALSE),0)</f>
        <v>0</v>
      </c>
    </row>
    <row r="42" spans="1:64" ht="14.4" customHeight="1" x14ac:dyDescent="0.25">
      <c r="A42" s="835"/>
      <c r="B42" s="51"/>
      <c r="C42" s="57"/>
      <c r="D42" s="57"/>
      <c r="E42" s="57"/>
      <c r="F42" s="58"/>
      <c r="G42" s="64"/>
      <c r="H42" s="54">
        <f t="shared" si="4"/>
        <v>0</v>
      </c>
      <c r="I42" s="55">
        <f t="shared" si="6"/>
        <v>0</v>
      </c>
      <c r="J42" s="571">
        <f t="shared" si="3"/>
        <v>16</v>
      </c>
      <c r="K42" s="56">
        <f>_xlfn.IFNA(VLOOKUP(CONCATENATE($K$5,$B42,$C42),'ESP1'!$A$6:$M$500,13,FALSE),0)</f>
        <v>0</v>
      </c>
      <c r="L42" s="56"/>
      <c r="M42" s="56">
        <f>_xlfn.IFNA(VLOOKUP(CONCATENATE($M$5,$B42,$C42),[1]CAPE!$A$6:$M$500,13,FALSE),0)</f>
        <v>0</v>
      </c>
      <c r="N42" s="56">
        <f>_xlfn.IFNA(VLOOKUP(CONCATENATE($N$5,$B42,$C42),CAPE!$A$6:$M$500,13,FALSE),0)</f>
        <v>0</v>
      </c>
      <c r="O42" s="56">
        <f>_xlfn.IFNA(VLOOKUP(CONCATENATE($O$5,$B42,$C42),'SER1'!$A$6:$M$500,13,FALSE),0)</f>
        <v>0</v>
      </c>
      <c r="P42" s="56"/>
      <c r="Q42" s="56">
        <f>_xlfn.IFNA(VLOOKUP(CONCATENATE($Q$5,$B42,$C42),'MUR1'!$A$6:$M$500,13,FALSE),0)</f>
        <v>0</v>
      </c>
      <c r="R42" s="56"/>
      <c r="S42" s="56">
        <f>_xlfn.IFNA(VLOOKUP(CONCATENATE($S$5,$B42,$C42),BAL!$A$6:$M$500,13,FALSE),0)</f>
        <v>0</v>
      </c>
      <c r="T42" s="56">
        <f>_xlfn.IFNA(VLOOKUP(CONCATENATE($T$5,$B42,$C42),BAL!$A$6:$M$500,13,FALSE),0)</f>
        <v>0</v>
      </c>
      <c r="U42" s="56">
        <f>_xlfn.IFNA(VLOOKUP(CONCATENATE($U$5,$B42,$C42),'OG1'!$A$6:$M$500,13,FALSE),0)</f>
        <v>0</v>
      </c>
      <c r="V42" s="56"/>
      <c r="W42" s="56">
        <f>_xlfn.IFNA(VLOOKUP(CONCATENATE($W$5,$B42,$C42),'DRY1'!$A$6:$M$500,13,FALSE),0)</f>
        <v>0</v>
      </c>
      <c r="X42" s="56">
        <f>_xlfn.IFNA(VLOOKUP(CONCATENATE($X$5,$B42,$C42),'HOR1'!$A$6:$M$100,13,FALSE),0)</f>
        <v>0</v>
      </c>
      <c r="Y42" s="56">
        <f>_xlfn.IFNA(VLOOKUP(CONCATENATE($Y$5,$B42,$C42),'HOR1'!$A$6:$M$100,13,FALSE),0)</f>
        <v>0</v>
      </c>
      <c r="Z42" s="56">
        <f>_xlfn.IFNA(VLOOKUP(CONCATENATE($Z$5,$B42,$C42),'SER2'!$A$6:$M$534,13,FALSE),0)</f>
        <v>0</v>
      </c>
      <c r="AA42" s="56">
        <f>_xlfn.IFNA(VLOOKUP(CONCATENATE($AA$5,$B42,$C42),'SER2'!$A$6:$M$534,13,FALSE),0)</f>
        <v>0</v>
      </c>
      <c r="AB42" s="56">
        <f>_xlfn.IFNA(VLOOKUP(CONCATENATE($AB$5,$B42,$C42),[3]DAR1!$A$6:$M$500,13,FALSE),0)</f>
        <v>0</v>
      </c>
      <c r="AC42" s="56">
        <f>_xlfn.IFNA(VLOOKUP(CONCATENATE($AC$5,$B42,$C42),'DAR1'!$A$6:$M$500,13,FALSE),0)</f>
        <v>0</v>
      </c>
      <c r="AD42" s="56">
        <f>_xlfn.IFNA(VLOOKUP(CONCATENATE($AD$5,$B42,$C42),BEV!$A$6:$M$500,13,FALSE),0)</f>
        <v>0</v>
      </c>
      <c r="AE42" s="56">
        <f>_xlfn.IFNA(VLOOKUP(CONCATENATE($AE$5,$B42,$C42),'OG2'!$A$6:$M$500,13,FALSE),0)</f>
        <v>0</v>
      </c>
      <c r="AF42" s="56"/>
      <c r="AG42" s="56">
        <f>_xlfn.IFNA(VLOOKUP(CONCATENATE($AG$5,$B42,$C42),'LOG1'!$A$6:$M$500,13,FALSE),0)</f>
        <v>0</v>
      </c>
      <c r="AH42" s="56">
        <f>_xlfn.IFNA(VLOOKUP(CONCATENATE($AH$5,$B42,$C42),'DRY2'!$A$6:$M$500,13,FALSE),0)</f>
        <v>0</v>
      </c>
      <c r="AI42" s="56">
        <f>_xlfn.IFNA(VLOOKUP(CONCATENATE($AI$5,$B42,$C42),'CAP2'!$A$6:$M$500,13,FALSE),0)</f>
        <v>0</v>
      </c>
      <c r="AJ42" s="56">
        <f>_xlfn.IFNA(VLOOKUP(CONCATENATE($AJ$5,$B42,$C42),'ESP2'!$A$6:$M$500,13,FALSE),0)</f>
        <v>0</v>
      </c>
      <c r="AK42" s="56">
        <f>_xlfn.IFNA(VLOOKUP(CONCATENATE($AK$5,$B42,$C42),'ESP2'!$A$6:$M$500,13,FALSE),0)</f>
        <v>0</v>
      </c>
      <c r="AL42" s="56">
        <f>_xlfn.IFNA(VLOOKUP(CONCATENATE($AL$5,$B42,$C42),MR!$A$6:$M$468,13,FALSE),0)</f>
        <v>0</v>
      </c>
      <c r="AM42" s="56">
        <f>_xlfn.IFNA(VLOOKUP(CONCATENATE($AM$5,$B42,$C42),MR!$A$6:$M$468,13,FALSE),0)</f>
        <v>0</v>
      </c>
      <c r="AN42" s="56">
        <f>_xlfn.IFNA(VLOOKUP(CONCATENATE($AN$5,$B42,$C42),MR!$A$6:$M$468,13,FALSE),0)</f>
        <v>0</v>
      </c>
      <c r="AO42" s="56">
        <f>_xlfn.IFNA(VLOOKUP(CONCATENATE($AO$5,$B42,$C42),'OG3'!$A$6:$M$500,13,FALSE),0)</f>
        <v>0</v>
      </c>
      <c r="AP42" s="56"/>
      <c r="AQ42" s="56">
        <f>_xlfn.IFNA(VLOOKUP(CONCATENATE($AQ$5,$B42,$C42),WEST!$A$6:$M$500,13,FALSE),0)</f>
        <v>0</v>
      </c>
      <c r="AR42" s="56"/>
      <c r="AS42" s="56">
        <f>_xlfn.IFNA(VLOOKUP(CONCATENATE($AS$5,$B42,$C42),'SER3'!$A$6:$M$500,13,FALSE),0)</f>
        <v>0</v>
      </c>
      <c r="AT42" s="56">
        <f>_xlfn.IFNA(VLOOKUP(CONCATENATE($ASS$5,$B42,$C42),'SER3'!$A$6:$M$500,13,FALSE),0)</f>
        <v>0</v>
      </c>
      <c r="AU42" s="56">
        <f>_xlfn.IFNA(VLOOKUP(CONCATENATE($AU$5,$B42,$C42),'DAR2'!$A$6:$M$200,13,FALSE),0)</f>
        <v>0</v>
      </c>
      <c r="AV42" s="56">
        <f>_xlfn.IFNA(VLOOKUP(CONCATENATE($AV$5,$B42,$C42),'DAR2'!$A$6:$M$200,13,FALSE),0)</f>
        <v>0</v>
      </c>
      <c r="AW42" s="56">
        <f>_xlfn.IFNA(VLOOKUP(CONCATENATE($AW$5,$B42,$C42),'MUR2'!$A$6:$M$500,13,FALSE),0)</f>
        <v>0</v>
      </c>
      <c r="AX42" s="56">
        <f>_xlfn.IFNA(VLOOKUP(CONCATENATE($AX$5,$B42,$C42),RAS!$A$7:$M$501,13,FALSE),0)</f>
        <v>0</v>
      </c>
      <c r="AY42" s="56">
        <f>_xlfn.IFNA(VLOOKUP(CONCATENATE($AY$5,$B42,$C42),RAS!$A$7:$M$501,13,FALSE),0)</f>
        <v>0</v>
      </c>
      <c r="AZ42" s="56">
        <f>_xlfn.IFNA(VLOOKUP(CONCATENATE($AZ$5,$B42,$C42),'ESP3'!$A$6:$M$500,13,FALSE),0)</f>
        <v>0</v>
      </c>
      <c r="BA42" s="56">
        <f>_xlfn.IFNA(VLOOKUP(CONCATENATE($BA$5,$B42,$C42),FEST!$A$6:$M$500,13,FALSE),0)</f>
        <v>0</v>
      </c>
      <c r="BB42" s="56">
        <f>_xlfn.IFNA(VLOOKUP(CONCATENATE($BB$5,$B42,$C42),FEST!$A$6:$M$500,13,FALSE),0)</f>
        <v>0</v>
      </c>
      <c r="BC42" s="550">
        <f>_xlfn.IFNA(VLOOKUP(CONCATENATE($BC$5,$B42,$C42),[5]HOR2!$A$6:$M$500,13,FALSE),0)</f>
        <v>0</v>
      </c>
      <c r="BD42" s="550">
        <f>_xlfn.IFNA(VLOOKUP(CONCATENATE($BD$5,$B42,$C42),[6]GIDG!$A$6:$M$500,13,FALSE),0)</f>
        <v>0</v>
      </c>
      <c r="BE42" s="550">
        <f>_xlfn.IFNA(VLOOKUP(CONCATENATE($BE$5,$B42,$C42),[6]GIDG!$A$6:$M$500,13,FALSE),0)</f>
        <v>0</v>
      </c>
      <c r="BF42" s="550">
        <f>_xlfn.IFNA(VLOOKUP(CONCATENATE($BF$5,$B42,$C42),[7]cap3!$A$6:$M$500,13,FALSE),0)</f>
        <v>0</v>
      </c>
      <c r="BG42" s="548">
        <f>_xlfn.IFNA(VLOOKUP(CONCATENATE($BG$5,$B42,$C42),SC!$A$6:$M$500,13,FALSE),0)</f>
        <v>0</v>
      </c>
      <c r="BH42" s="548">
        <f>_xlfn.IFNA(VLOOKUP(CONCATENATE($BH$5,$B42,$C42),SC!$A$6:$M$500,13,FALSE),0)</f>
        <v>0</v>
      </c>
      <c r="BI42" s="548">
        <f>_xlfn.IFNA(VLOOKUP(CONCATENATE($BI$5,$B42,$C42),SCSAT!$A$6:$M$528,13,FALSE),0)</f>
        <v>0</v>
      </c>
      <c r="BJ42" s="548">
        <f>_xlfn.IFNA(VLOOKUP(CONCATENATE($BJ$5,$B42,$C42),SCSAT!$A$6:$M$528,13,FALSE),0)</f>
        <v>0</v>
      </c>
      <c r="BK42" s="548">
        <f>_xlfn.IFNA(VLOOKUP(CONCATENATE($BK$5,$B42,$C42),SCSUN!$A$6:$M$500,13,FALSE),0)</f>
        <v>0</v>
      </c>
      <c r="BL42" s="341">
        <f>_xlfn.IFNA(VLOOKUP(CONCATENATE($BL$5,$B42,$C42),SCSUN!$A$6:$M$500,13,FALSE),0)</f>
        <v>0</v>
      </c>
    </row>
    <row r="43" spans="1:64" ht="14.4" customHeight="1" x14ac:dyDescent="0.25">
      <c r="A43" s="835"/>
      <c r="B43" s="51"/>
      <c r="C43" s="57"/>
      <c r="D43" s="57"/>
      <c r="E43" s="57"/>
      <c r="F43" s="58"/>
      <c r="G43" s="64"/>
      <c r="H43" s="54">
        <f t="shared" si="4"/>
        <v>0</v>
      </c>
      <c r="I43" s="55">
        <f t="shared" si="6"/>
        <v>0</v>
      </c>
      <c r="J43" s="64">
        <f t="shared" si="3"/>
        <v>16</v>
      </c>
      <c r="K43" s="63">
        <f>_xlfn.IFNA(VLOOKUP(CONCATENATE($K$5,$B43,$C43),'ESP1'!$A$6:$M$500,13,FALSE),0)</f>
        <v>0</v>
      </c>
      <c r="L43" s="63"/>
      <c r="M43" s="63"/>
      <c r="N43" s="63"/>
      <c r="O43" s="56">
        <f>_xlfn.IFNA(VLOOKUP(CONCATENATE($O$5,$B43,$C43),'MUR1'!$A$6:$M$133,13,FALSE),0)</f>
        <v>0</v>
      </c>
      <c r="P43" s="56"/>
      <c r="Q43" s="56">
        <f>_xlfn.IFNA(VLOOKUP(CONCATENATE($Q$5,$B43,$C43),'SER1'!$A$6:$M$133,13,FALSE),0)</f>
        <v>0</v>
      </c>
      <c r="R43" s="56"/>
      <c r="S43" s="56">
        <f>_xlfn.IFNA(VLOOKUP(CONCATENATE($S$5,$B43,$C43),BAL!$A$6:$M$500,13,FALSE),0)</f>
        <v>0</v>
      </c>
      <c r="T43" s="56"/>
      <c r="U43" s="56">
        <f>_xlfn.IFNA(VLOOKUP(CONCATENATE($U$5,$B43,$C43),'SER2'!$A$6:$M$167,13,FALSE),0)</f>
        <v>0</v>
      </c>
      <c r="V43" s="56"/>
      <c r="W43" s="56">
        <f>_xlfn.IFNA(VLOOKUP(CONCATENATE($W$5,$B43,$C43),'BUS2'!$A$6:$M$135,13,FALSE),0)</f>
        <v>0</v>
      </c>
      <c r="X43" s="56">
        <f>_xlfn.IFNA(VLOOKUP(CONCATENATE($X$5,$B43,$C43),'HOR1'!$A$6:$M$100,13,FALSE),0)</f>
        <v>0</v>
      </c>
      <c r="Y43" s="56">
        <f>_xlfn.IFNA(VLOOKUP(CONCATENATE($Y$5,$B43,$C43),'HOR1'!$A$6:$M$100,13,FALSE),0)</f>
        <v>0</v>
      </c>
      <c r="Z43" s="56">
        <f>_xlfn.IFNA(VLOOKUP(CONCATENATE($Z$5,$B43,$C43),CAPE!$A$6:$M$133,13,FALSE),0)</f>
        <v>0</v>
      </c>
      <c r="AA43" s="56">
        <f>_xlfn.IFNA(VLOOKUP(CONCATENATE($AA$5,$B43,$C43),'SER2'!$A$6:$M$534,13,FALSE),0)</f>
        <v>0</v>
      </c>
      <c r="AB43" s="56">
        <f>_xlfn.IFNA(VLOOKUP(CONCATENATE($AB$5,$B43,$C43),'OG1'!$A$6:$M$133,13,FALSE),0)</f>
        <v>0</v>
      </c>
      <c r="AC43" s="56">
        <f>_xlfn.IFNA(VLOOKUP(CONCATENATE($AC$5,$B43,$C43),'DAR1'!$A$6:$M$500,13,FALSE),0)</f>
        <v>0</v>
      </c>
      <c r="AD43" s="56">
        <f>_xlfn.IFNA(VLOOKUP(CONCATENATE($AD$5,$B43,$C43),'DRY1'!$A$8:$M$500,13,FALSE),0)</f>
        <v>0</v>
      </c>
      <c r="AE43" s="56">
        <f>_xlfn.IFNA(VLOOKUP(CONCATENATE($AE$5,$B43,$C43),'BAL3'!$A$6:$M$135,13,FALSE),0)</f>
        <v>0</v>
      </c>
      <c r="AF43" s="341"/>
      <c r="AG43" s="341">
        <f>_xlfn.IFNA(VLOOKUP(CONCATENATE($AG$5,$B43,$C43),'OG2'!$A$6:$M$132,13,FALSE),0)</f>
        <v>0</v>
      </c>
      <c r="AH43" s="56">
        <f>_xlfn.IFNA(VLOOKUP(CONCATENATE($AH$5,$B43,$C43),'SER3'!$A$6:$M$133,13,FALSE),0)</f>
        <v>0</v>
      </c>
      <c r="AI43" s="56">
        <f>_xlfn.IFNA(VLOOKUP(CONCATENATE($AI$5,$B43,$C43),'LOG1'!$A$6:$M$133,13,FALSE),0)</f>
        <v>0</v>
      </c>
      <c r="AJ43" s="56">
        <f>_xlfn.IFNA(VLOOKUP(CONCATENATE($AJ$5,$B43,$C43),'DRY2'!$A$6:$M$300,13,FALSE),0)</f>
        <v>0</v>
      </c>
      <c r="AK43" s="56">
        <f>_xlfn.IFNA(VLOOKUP(CONCATENATE($AK$5,$B43,$C43),'ESP2'!$A$6:$M$500,13,FALSE),0)</f>
        <v>0</v>
      </c>
      <c r="AL43" s="56">
        <f>_xlfn.IFNA(VLOOKUP(CONCATENATE($AL$5,$B43,$C43),MR!$A$6:$M$468,13,FALSE),0)</f>
        <v>0</v>
      </c>
      <c r="AM43" s="56">
        <f>_xlfn.IFNA(VLOOKUP(CONCATENATE($AM$5,$B43,$C43),'ESP3'!$A$6:$M$500,13,FALSE),0)</f>
        <v>0</v>
      </c>
      <c r="AN43" s="56">
        <f>_xlfn.IFNA(VLOOKUP(CONCATENATE($AN$5,$B43,$C43),MR!$A$6:$M$468,13,FALSE),0)</f>
        <v>0</v>
      </c>
      <c r="AO43" s="56">
        <v>0</v>
      </c>
      <c r="AP43" s="56"/>
      <c r="AQ43" s="56">
        <f>_xlfn.IFNA(VLOOKUP(CONCATENATE($AQ$5,$B43,$C43),SCSAT!$A$6:$M$53,13,FALSE),0)</f>
        <v>0</v>
      </c>
      <c r="AR43" s="56"/>
      <c r="AS43" s="56">
        <f>_xlfn.IFNA(VLOOKUP(CONCATENATE($AS$5,$B43,$C43),SCSUN!$A$6:$M$53,13,FALSE),0)</f>
        <v>0</v>
      </c>
      <c r="AT43" s="56">
        <f>_xlfn.IFNA(VLOOKUP(CONCATENATE($ASS$5,$B43,$C43),'SER3'!$A$6:$M$500,13,FALSE),0)</f>
        <v>0</v>
      </c>
      <c r="AU43" s="56">
        <f>_xlfn.IFNA(VLOOKUP(CONCATENATE($AU$5,$B43,$C43),'DAR2'!$A$6:$M$200,13,FALSE),0)</f>
        <v>0</v>
      </c>
      <c r="AV43" s="56">
        <f>_xlfn.IFNA(VLOOKUP(CONCATENATE($AV$5,$B43,$C43),'DAR2'!$A$6:$M$200,13,FALSE),0)</f>
        <v>0</v>
      </c>
      <c r="AW43" s="56">
        <f>_xlfn.IFNA(VLOOKUP(CONCATENATE($AW$5,$B43,$C43),FEST!$A$6:$M$300,13,FALSE),0)</f>
        <v>0</v>
      </c>
      <c r="AX43" s="56">
        <f>_xlfn.IFNA(VLOOKUP(CONCATENATE($AX$5,$B43,$C43),FEST!$A$6:$M$300,13,FALSE),0)</f>
        <v>0</v>
      </c>
      <c r="AY43" s="56">
        <f>_xlfn.IFNA(VLOOKUP(CONCATENATE($AY$5,$B43,$C43),RAS!$A$7:$M$501,13,FALSE),0)</f>
        <v>0</v>
      </c>
      <c r="AZ43" s="56">
        <f>_xlfn.IFNA(VLOOKUP(CONCATENATE($AZ$5,$B43,$C43),'DAR2'!$A$6:$M$60,13,FALSE),0)</f>
        <v>0</v>
      </c>
      <c r="BA43" s="56">
        <f>_xlfn.IFNA(VLOOKUP(CONCATENATE($BA$5,$B43,$C43),'CAP2'!$A$6:$M$135,13,FALSE),0)</f>
        <v>0</v>
      </c>
      <c r="BB43" s="56">
        <f>_xlfn.IFNA(VLOOKUP(CONCATENATE($BB$5,$B43,$C43),FEST!$A$6:$M$500,13,FALSE),0)</f>
        <v>0</v>
      </c>
      <c r="BC43" s="369"/>
      <c r="BD43" s="369"/>
      <c r="BE43" s="550">
        <f>_xlfn.IFNA(VLOOKUP(CONCATENATE($BE$5,$B43,$C43),[6]GIDG!$A$6:$M$500,13,FALSE),0)</f>
        <v>0</v>
      </c>
      <c r="BF43" s="369"/>
      <c r="BG43" s="548">
        <f>_xlfn.IFNA(VLOOKUP(CONCATENATE($BG$5,$B43,$C43),SC!$A$6:$M$500,13,FALSE),0)</f>
        <v>0</v>
      </c>
      <c r="BH43" s="548">
        <f>_xlfn.IFNA(VLOOKUP(CONCATENATE($BH$5,$B43,$C43),SC!$A$6:$M$500,13,FALSE),0)</f>
        <v>0</v>
      </c>
      <c r="BI43" s="548">
        <f>_xlfn.IFNA(VLOOKUP(CONCATENATE($BI$5,$B43,$C43),SCSAT!$A$6:$M$528,13,FALSE),0)</f>
        <v>0</v>
      </c>
      <c r="BJ43" s="548">
        <f>_xlfn.IFNA(VLOOKUP(CONCATENATE($BJ$5,$B43,$C43),SCSAT!$A$6:$M$528,13,FALSE),0)</f>
        <v>0</v>
      </c>
      <c r="BK43" s="548">
        <f>_xlfn.IFNA(VLOOKUP(CONCATENATE($BK$5,$B43,$C43),SCSUN!$A$6:$M$500,13,FALSE),0)</f>
        <v>0</v>
      </c>
      <c r="BL43" s="341">
        <f>_xlfn.IFNA(VLOOKUP(CONCATENATE($BL$5,$B43,$C43),SCSUN!$A$6:$M$500,13,FALSE),0)</f>
        <v>0</v>
      </c>
    </row>
    <row r="44" spans="1:64" ht="13.95" customHeight="1" x14ac:dyDescent="0.25">
      <c r="A44" s="835"/>
      <c r="B44" s="51"/>
      <c r="C44" s="57"/>
      <c r="D44" s="52"/>
      <c r="E44" s="52"/>
      <c r="F44" s="58"/>
      <c r="G44" s="64"/>
      <c r="H44" s="54">
        <f t="shared" si="4"/>
        <v>0</v>
      </c>
      <c r="I44" s="55">
        <f t="shared" si="6"/>
        <v>0</v>
      </c>
      <c r="J44" s="64">
        <f t="shared" si="3"/>
        <v>16</v>
      </c>
      <c r="K44" s="63">
        <f>_xlfn.IFNA(VLOOKUP(CONCATENATE($K$5,$B44,$C44),'ESP1'!$A$6:$M$500,13,FALSE),0)</f>
        <v>0</v>
      </c>
      <c r="L44" s="63"/>
      <c r="M44" s="63"/>
      <c r="N44" s="63"/>
      <c r="O44" s="56">
        <f>_xlfn.IFNA(VLOOKUP(CONCATENATE($O$5,$B44,$C44),'MUR1'!$A$6:$M$133,13,FALSE),0)</f>
        <v>0</v>
      </c>
      <c r="P44" s="56"/>
      <c r="Q44" s="56">
        <f>_xlfn.IFNA(VLOOKUP(CONCATENATE($Q$5,$B44,$C44),'SER1'!$A$6:$M$133,13,FALSE),0)</f>
        <v>0</v>
      </c>
      <c r="R44" s="56"/>
      <c r="S44" s="56">
        <f>_xlfn.IFNA(VLOOKUP(CONCATENATE($S$5,$B44,$C44),BAL!$A$6:$M$500,13,FALSE),0)</f>
        <v>0</v>
      </c>
      <c r="T44" s="56"/>
      <c r="U44" s="56">
        <f>_xlfn.IFNA(VLOOKUP(CONCATENATE($U$5,$B44,$C44),'SER2'!$A$6:$M$167,13,FALSE),0)</f>
        <v>0</v>
      </c>
      <c r="V44" s="56"/>
      <c r="W44" s="56">
        <f>_xlfn.IFNA(VLOOKUP(CONCATENATE($W$5,$B44,$C44),'BUS2'!$A$6:$M$135,13,FALSE),0)</f>
        <v>0</v>
      </c>
      <c r="X44" s="56">
        <f>_xlfn.IFNA(VLOOKUP(CONCATENATE($X$5,$B44,$C44),'HOR1'!$A$6:$M$100,13,FALSE),0)</f>
        <v>0</v>
      </c>
      <c r="Y44" s="56">
        <f>_xlfn.IFNA(VLOOKUP(CONCATENATE($Y$5,$B44,$C44),'HOR1'!$A$6:$M$100,13,FALSE),0)</f>
        <v>0</v>
      </c>
      <c r="Z44" s="56">
        <f>_xlfn.IFNA(VLOOKUP(CONCATENATE($Z$5,$B44,$C44),CAPE!$A$6:$M$133,13,FALSE),0)</f>
        <v>0</v>
      </c>
      <c r="AA44" s="56"/>
      <c r="AB44" s="56">
        <f>_xlfn.IFNA(VLOOKUP(CONCATENATE($AB$5,$B44,$C44),'OG1'!$A$6:$M$133,13,FALSE),0)</f>
        <v>0</v>
      </c>
      <c r="AC44" s="56">
        <f>_xlfn.IFNA(VLOOKUP(CONCATENATE($AC$5,$B44,$C44),'DAR1'!$A$6:$M$500,13,FALSE),0)</f>
        <v>0</v>
      </c>
      <c r="AD44" s="56">
        <f>_xlfn.IFNA(VLOOKUP(CONCATENATE($AD$5,$B44,$C44),'DRY1'!$A$8:$M$500,13,FALSE),0)</f>
        <v>0</v>
      </c>
      <c r="AE44" s="56">
        <f>_xlfn.IFNA(VLOOKUP(CONCATENATE($AE$5,$B44,$C44),'BAL3'!$A$6:$M$135,13,FALSE),0)</f>
        <v>0</v>
      </c>
      <c r="AF44" s="341"/>
      <c r="AG44" s="341">
        <f>_xlfn.IFNA(VLOOKUP(CONCATENATE($AG$5,$B44,$C44),'OG2'!$A$6:$M$132,13,FALSE),0)</f>
        <v>0</v>
      </c>
      <c r="AH44" s="56">
        <f>_xlfn.IFNA(VLOOKUP(CONCATENATE($AH$5,$B44,$C44),'SER3'!$A$6:$M$133,13,FALSE),0)</f>
        <v>0</v>
      </c>
      <c r="AI44" s="56">
        <f>_xlfn.IFNA(VLOOKUP(CONCATENATE($AI$5,$B44,$C44),'LOG1'!$A$6:$M$133,13,FALSE),0)</f>
        <v>0</v>
      </c>
      <c r="AJ44" s="56">
        <f>_xlfn.IFNA(VLOOKUP(CONCATENATE($AJ$5,$B44,$C44),'DRY2'!$A$6:$M$300,13,FALSE),0)</f>
        <v>0</v>
      </c>
      <c r="AK44" s="56">
        <f>_xlfn.IFNA(VLOOKUP(CONCATENATE($AK$5,$B44,$C44),'ESP2'!$A$6:$M$500,13,FALSE),0)</f>
        <v>0</v>
      </c>
      <c r="AL44" s="56">
        <f>_xlfn.IFNA(VLOOKUP(CONCATENATE($AL$5,$B44,$C44),MR!$A$6:$M$468,13,FALSE),0)</f>
        <v>0</v>
      </c>
      <c r="AM44" s="56">
        <f>_xlfn.IFNA(VLOOKUP(CONCATENATE($AM$5,$B44,$C44),'ESP3'!$A$6:$M$500,13,FALSE),0)</f>
        <v>0</v>
      </c>
      <c r="AN44" s="56">
        <f>_xlfn.IFNA(VLOOKUP(CONCATENATE($AN$5,$B44,$C44),MR!$A$6:$M$468,13,FALSE),0)</f>
        <v>0</v>
      </c>
      <c r="AO44" s="56">
        <v>0</v>
      </c>
      <c r="AP44" s="56"/>
      <c r="AQ44" s="56">
        <f>_xlfn.IFNA(VLOOKUP(CONCATENATE($AQ$5,$B44,$C44),SCSAT!$A$6:$M$53,13,FALSE),0)</f>
        <v>0</v>
      </c>
      <c r="AR44" s="56"/>
      <c r="AS44" s="56">
        <f>_xlfn.IFNA(VLOOKUP(CONCATENATE($AS$5,$B44,$C44),SCSUN!$A$6:$M$53,13,FALSE),0)</f>
        <v>0</v>
      </c>
      <c r="AT44" s="56">
        <f>_xlfn.IFNA(VLOOKUP(CONCATENATE($ASS$5,$B44,$C44),'SER3'!$A$6:$M$500,13,FALSE),0)</f>
        <v>0</v>
      </c>
      <c r="AU44" s="56">
        <f>_xlfn.IFNA(VLOOKUP(CONCATENATE($AU$5,$B44,$C44),'DAR2'!$A$6:$M$200,13,FALSE),0)</f>
        <v>0</v>
      </c>
      <c r="AV44" s="56">
        <f>_xlfn.IFNA(VLOOKUP(CONCATENATE($AV$5,$B44,$C44),'DAR2'!$A$6:$M$200,13,FALSE),0)</f>
        <v>0</v>
      </c>
      <c r="AW44" s="56">
        <f>_xlfn.IFNA(VLOOKUP(CONCATENATE($AW$5,$B44,$C44),FEST!$A$6:$M$300,13,FALSE),0)</f>
        <v>0</v>
      </c>
      <c r="AX44" s="56">
        <f>_xlfn.IFNA(VLOOKUP(CONCATENATE($AX$5,$B44,$C44),FEST!$A$6:$M$300,13,FALSE),0)</f>
        <v>0</v>
      </c>
      <c r="AY44" s="56">
        <f>_xlfn.IFNA(VLOOKUP(CONCATENATE($AY$5,$B44,$C44),RAS!$A$7:$M$501,13,FALSE),0)</f>
        <v>0</v>
      </c>
      <c r="AZ44" s="56">
        <f>_xlfn.IFNA(VLOOKUP(CONCATENATE($AZ$5,$B44,$C44),'DAR2'!$A$6:$M$60,13,FALSE),0)</f>
        <v>0</v>
      </c>
      <c r="BA44" s="56">
        <f>_xlfn.IFNA(VLOOKUP(CONCATENATE($BA$5,$B44,$C44),'CAP2'!$A$6:$M$135,13,FALSE),0)</f>
        <v>0</v>
      </c>
      <c r="BB44" s="56">
        <f>_xlfn.IFNA(VLOOKUP(CONCATENATE($BB$5,$B44,$C44),FEST!$A$6:$M$500,13,FALSE),0)</f>
        <v>0</v>
      </c>
      <c r="BC44" s="369"/>
      <c r="BD44" s="369"/>
      <c r="BE44" s="550">
        <f>_xlfn.IFNA(VLOOKUP(CONCATENATE($BE$5,$B44,$C44),[6]GIDG!$A$6:$M$500,13,FALSE),0)</f>
        <v>0</v>
      </c>
      <c r="BF44" s="369"/>
      <c r="BG44" s="548">
        <f>_xlfn.IFNA(VLOOKUP(CONCATENATE($BG$5,$B44,$C44),SC!$A$6:$M$500,13,FALSE),0)</f>
        <v>0</v>
      </c>
      <c r="BH44" s="548">
        <f>_xlfn.IFNA(VLOOKUP(CONCATENATE($BH$5,$B44,$C44),SC!$A$6:$M$500,13,FALSE),0)</f>
        <v>0</v>
      </c>
      <c r="BI44" s="548">
        <f>_xlfn.IFNA(VLOOKUP(CONCATENATE($BI$5,$B44,$C44),SCSAT!$A$6:$M$528,13,FALSE),0)</f>
        <v>0</v>
      </c>
      <c r="BJ44" s="548">
        <f>_xlfn.IFNA(VLOOKUP(CONCATENATE($BJ$5,$B44,$C44),SCSAT!$A$6:$M$528,13,FALSE),0)</f>
        <v>0</v>
      </c>
      <c r="BK44" s="548">
        <f>_xlfn.IFNA(VLOOKUP(CONCATENATE($BK$5,$B44,$C44),SCSUN!$A$6:$M$500,13,FALSE),0)</f>
        <v>0</v>
      </c>
      <c r="BL44" s="341">
        <f>_xlfn.IFNA(VLOOKUP(CONCATENATE($BL$5,$B44,$C44),SCSUN!$A$6:$M$500,13,FALSE),0)</f>
        <v>0</v>
      </c>
    </row>
    <row r="45" spans="1:64" x14ac:dyDescent="0.25">
      <c r="A45" s="835"/>
      <c r="B45" s="51"/>
      <c r="C45" s="57"/>
      <c r="D45" s="57"/>
      <c r="E45" s="57"/>
      <c r="F45" s="58"/>
      <c r="G45" s="64"/>
      <c r="H45" s="54">
        <f t="shared" si="4"/>
        <v>0</v>
      </c>
      <c r="I45" s="55">
        <f t="shared" si="6"/>
        <v>0</v>
      </c>
      <c r="J45" s="64">
        <f t="shared" si="3"/>
        <v>16</v>
      </c>
      <c r="K45" s="63">
        <f>_xlfn.IFNA(VLOOKUP(CONCATENATE($K$5,$B45,$C45),'ESP1'!$A$6:$M$500,13,FALSE),0)</f>
        <v>0</v>
      </c>
      <c r="L45" s="63"/>
      <c r="M45" s="63"/>
      <c r="N45" s="63"/>
      <c r="O45" s="56">
        <f>_xlfn.IFNA(VLOOKUP(CONCATENATE($O$5,$B45,$C45),'MUR1'!$A$6:$M$133,13,FALSE),0)</f>
        <v>0</v>
      </c>
      <c r="P45" s="56"/>
      <c r="Q45" s="56">
        <f>_xlfn.IFNA(VLOOKUP(CONCATENATE($Q$5,$B45,$C45),'SER1'!$A$6:$M$133,13,FALSE),0)</f>
        <v>0</v>
      </c>
      <c r="R45" s="56"/>
      <c r="S45" s="56">
        <f>_xlfn.IFNA(VLOOKUP(CONCATENATE($S$5,$B45,$C45),'DAR1'!$A$6:$M$500,13,FALSE),0)</f>
        <v>0</v>
      </c>
      <c r="T45" s="56"/>
      <c r="U45" s="56">
        <f>_xlfn.IFNA(VLOOKUP(CONCATENATE($U$5,$B45,$C45),'SER2'!$A$6:$M$167,13,FALSE),0)</f>
        <v>0</v>
      </c>
      <c r="V45" s="56"/>
      <c r="W45" s="56">
        <f>_xlfn.IFNA(VLOOKUP(CONCATENATE($W$5,$B45,$C45),'BUS2'!$A$6:$M$135,13,FALSE),0)</f>
        <v>0</v>
      </c>
      <c r="X45" s="56">
        <f>_xlfn.IFNA(VLOOKUP(CONCATENATE($X$5,$B45,$C45),'HOR1'!$A$6:$M$100,13,FALSE),0)</f>
        <v>0</v>
      </c>
      <c r="Y45" s="56">
        <f>_xlfn.IFNA(VLOOKUP(CONCATENATE($Y$5,$B45,$C45),'HOR1'!$A$6:$M$100,13,FALSE),0)</f>
        <v>0</v>
      </c>
      <c r="Z45" s="56">
        <f>_xlfn.IFNA(VLOOKUP(CONCATENATE($Z$5,$B45,$C45),CAPE!$A$6:$M$133,13,FALSE),0)</f>
        <v>0</v>
      </c>
      <c r="AA45" s="56"/>
      <c r="AB45" s="56">
        <f>_xlfn.IFNA(VLOOKUP(CONCATENATE($AB$5,$B45,$C45),'OG1'!$A$6:$M$133,13,FALSE),0)</f>
        <v>0</v>
      </c>
      <c r="AC45" s="56"/>
      <c r="AD45" s="56">
        <f>_xlfn.IFNA(VLOOKUP(CONCATENATE($AD$5,$B45,$C45),'DRY1'!$A$8:$M$500,13,FALSE),0)</f>
        <v>0</v>
      </c>
      <c r="AE45" s="56">
        <f>_xlfn.IFNA(VLOOKUP(CONCATENATE($AE$5,$B45,$C45),'BAL3'!$A$6:$M$135,13,FALSE),0)</f>
        <v>0</v>
      </c>
      <c r="AF45" s="341"/>
      <c r="AG45" s="341">
        <f>_xlfn.IFNA(VLOOKUP(CONCATENATE($AG$5,$B45,$C45),'OG2'!$A$6:$M$132,13,FALSE),0)</f>
        <v>0</v>
      </c>
      <c r="AH45" s="56">
        <f>_xlfn.IFNA(VLOOKUP(CONCATENATE($AH$5,$B45,$C45),'SER3'!$A$6:$M$133,13,FALSE),0)</f>
        <v>0</v>
      </c>
      <c r="AI45" s="56">
        <f>_xlfn.IFNA(VLOOKUP(CONCATENATE($AI$5,$B45,$C45),'LOG1'!$A$6:$M$133,13,FALSE),0)</f>
        <v>0</v>
      </c>
      <c r="AJ45" s="56">
        <f>_xlfn.IFNA(VLOOKUP(CONCATENATE($AJ$5,$B45,$C45),'DRY2'!$A$6:$M$300,13,FALSE),0)</f>
        <v>0</v>
      </c>
      <c r="AK45" s="56">
        <f>_xlfn.IFNA(VLOOKUP(CONCATENATE($AK$5,$B45,$C45),'ESP2'!$A$6:$M$500,13,FALSE),0)</f>
        <v>0</v>
      </c>
      <c r="AL45" s="56">
        <f>_xlfn.IFNA(VLOOKUP(CONCATENATE($AL$5,$B45,$C45),MR!$A$6:$M$468,13,FALSE),0)</f>
        <v>0</v>
      </c>
      <c r="AM45" s="56">
        <f>_xlfn.IFNA(VLOOKUP(CONCATENATE($AM$5,$B45,$C45),'ESP3'!$A$6:$M$500,13,FALSE),0)</f>
        <v>0</v>
      </c>
      <c r="AN45" s="56">
        <f>_xlfn.IFNA(VLOOKUP(CONCATENATE($AN$5,$B45,$C45),MR!$A$6:$M$468,13,FALSE),0)</f>
        <v>0</v>
      </c>
      <c r="AO45" s="56">
        <v>0</v>
      </c>
      <c r="AP45" s="56"/>
      <c r="AQ45" s="56">
        <f>_xlfn.IFNA(VLOOKUP(CONCATENATE($AQ$5,$B45,$C45),SCSAT!$A$6:$M$53,13,FALSE),0)</f>
        <v>0</v>
      </c>
      <c r="AR45" s="56"/>
      <c r="AS45" s="56">
        <f>_xlfn.IFNA(VLOOKUP(CONCATENATE($AS$5,$B45,$C45),SCSUN!$A$6:$M$53,13,FALSE),0)</f>
        <v>0</v>
      </c>
      <c r="AT45" s="56">
        <f>_xlfn.IFNA(VLOOKUP(CONCATENATE($ASS$5,$B45,$C45),'SER3'!$A$6:$M$500,13,FALSE),0)</f>
        <v>0</v>
      </c>
      <c r="AU45" s="56">
        <f>_xlfn.IFNA(VLOOKUP(CONCATENATE($AU$5,$B45,$C45),'DAR2'!$A$6:$M$200,13,FALSE),0)</f>
        <v>0</v>
      </c>
      <c r="AV45" s="56">
        <f>_xlfn.IFNA(VLOOKUP(CONCATENATE($AV$5,$B45,$C45),'DAR2'!$A$6:$M$200,13,FALSE),0)</f>
        <v>0</v>
      </c>
      <c r="AW45" s="56">
        <f>_xlfn.IFNA(VLOOKUP(CONCATENATE($AW$5,$B45,$C45),FEST!$A$6:$M$300,13,FALSE),0)</f>
        <v>0</v>
      </c>
      <c r="AX45" s="56">
        <f>_xlfn.IFNA(VLOOKUP(CONCATENATE($AX$5,$B45,$C45),FEST!$A$6:$M$300,13,FALSE),0)</f>
        <v>0</v>
      </c>
      <c r="AY45" s="56">
        <f>_xlfn.IFNA(VLOOKUP(CONCATENATE($AY$5,$B45,$C45),RAS!$A$7:$M$501,13,FALSE),0)</f>
        <v>0</v>
      </c>
      <c r="AZ45" s="56">
        <f>_xlfn.IFNA(VLOOKUP(CONCATENATE($AZ$5,$B45,$C45),'DAR2'!$A$6:$M$60,13,FALSE),0)</f>
        <v>0</v>
      </c>
      <c r="BA45" s="56">
        <f>_xlfn.IFNA(VLOOKUP(CONCATENATE($BA$5,$B45,$C45),'CAP2'!$A$6:$M$135,13,FALSE),0)</f>
        <v>0</v>
      </c>
      <c r="BB45" s="56">
        <f>_xlfn.IFNA(VLOOKUP(CONCATENATE($BB$5,$B45,$C45),FEST!$A$6:$M$500,13,FALSE),0)</f>
        <v>0</v>
      </c>
      <c r="BC45" s="369"/>
      <c r="BD45" s="369"/>
      <c r="BE45" s="550">
        <f>_xlfn.IFNA(VLOOKUP(CONCATENATE($BE$5,$B45,$C45),[6]GIDG!$A$6:$M$500,13,FALSE),0)</f>
        <v>0</v>
      </c>
      <c r="BF45" s="369"/>
      <c r="BG45" s="548">
        <f>_xlfn.IFNA(VLOOKUP(CONCATENATE($BG$5,$B45,$C45),SC!$A$6:$M$500,13,FALSE),0)</f>
        <v>0</v>
      </c>
      <c r="BH45" s="548">
        <f>_xlfn.IFNA(VLOOKUP(CONCATENATE($BH$5,$B45,$C45),SC!$A$6:$M$500,13,FALSE),0)</f>
        <v>0</v>
      </c>
      <c r="BI45" s="548">
        <f>_xlfn.IFNA(VLOOKUP(CONCATENATE($BI$5,$B45,$C45),SCSAT!$A$6:$M$528,13,FALSE),0)</f>
        <v>0</v>
      </c>
      <c r="BJ45" s="548">
        <f>_xlfn.IFNA(VLOOKUP(CONCATENATE($BJ$5,$B45,$C45),SCSAT!$A$6:$M$528,13,FALSE),0)</f>
        <v>0</v>
      </c>
      <c r="BK45" s="548">
        <f>_xlfn.IFNA(VLOOKUP(CONCATENATE($BK$5,$B45,$C45),SCSUN!$A$6:$M$500,13,FALSE),0)</f>
        <v>0</v>
      </c>
      <c r="BL45" s="341">
        <f>_xlfn.IFNA(VLOOKUP(CONCATENATE($BL$5,$B45,$C45),SCSUN!$A$6:$M$500,13,FALSE),0)</f>
        <v>0</v>
      </c>
    </row>
    <row r="46" spans="1:64" x14ac:dyDescent="0.25">
      <c r="A46" s="835"/>
      <c r="B46" s="51"/>
      <c r="C46" s="57"/>
      <c r="D46" s="57"/>
      <c r="E46" s="57"/>
      <c r="F46" s="58"/>
      <c r="G46" s="64"/>
      <c r="H46" s="54">
        <f t="shared" si="4"/>
        <v>0</v>
      </c>
      <c r="I46" s="55">
        <f t="shared" si="6"/>
        <v>0</v>
      </c>
      <c r="J46" s="64">
        <f t="shared" si="3"/>
        <v>16</v>
      </c>
      <c r="K46" s="63">
        <f>_xlfn.IFNA(VLOOKUP(CONCATENATE($K$5,$B46,$C46),'ESP1'!$A$6:$M$500,13,FALSE),0)</f>
        <v>0</v>
      </c>
      <c r="L46" s="63"/>
      <c r="M46" s="63"/>
      <c r="N46" s="63"/>
      <c r="O46" s="56">
        <f>_xlfn.IFNA(VLOOKUP(CONCATENATE($O$5,$B46,$C46),'MUR1'!$A$6:$M$133,13,FALSE),0)</f>
        <v>0</v>
      </c>
      <c r="P46" s="56"/>
      <c r="Q46" s="56">
        <f>_xlfn.IFNA(VLOOKUP(CONCATENATE($Q$5,$B46,$C46),'SER1'!$A$6:$M$133,13,FALSE),0)</f>
        <v>0</v>
      </c>
      <c r="R46" s="56"/>
      <c r="S46" s="56">
        <f>_xlfn.IFNA(VLOOKUP(CONCATENATE($S$5,$B46,$C46),'DAR1'!$A$6:$M$500,13,FALSE),0)</f>
        <v>0</v>
      </c>
      <c r="T46" s="56"/>
      <c r="U46" s="56">
        <f>_xlfn.IFNA(VLOOKUP(CONCATENATE($U$5,$B46,$C46),'SER2'!$A$6:$M$167,13,FALSE),0)</f>
        <v>0</v>
      </c>
      <c r="V46" s="56"/>
      <c r="W46" s="56">
        <f>_xlfn.IFNA(VLOOKUP(CONCATENATE($W$5,$B46,$C46),'BUS2'!$A$6:$M$135,13,FALSE),0)</f>
        <v>0</v>
      </c>
      <c r="X46" s="56">
        <f>_xlfn.IFNA(VLOOKUP(CONCATENATE($X$5,$B46,$C46),'HOR1'!$A$6:$M$100,13,FALSE),0)</f>
        <v>0</v>
      </c>
      <c r="Y46" s="56">
        <f>_xlfn.IFNA(VLOOKUP(CONCATENATE($Y$5,$B46,$C46),'HOR1'!$A$6:$M$100,13,FALSE),0)</f>
        <v>0</v>
      </c>
      <c r="Z46" s="56">
        <f>_xlfn.IFNA(VLOOKUP(CONCATENATE($Z$5,$B46,$C46),CAPE!$A$6:$M$133,13,FALSE),0)</f>
        <v>0</v>
      </c>
      <c r="AA46" s="56"/>
      <c r="AB46" s="56">
        <f>_xlfn.IFNA(VLOOKUP(CONCATENATE($AB$5,$B46,$C46),'OG1'!$A$6:$M$133,13,FALSE),0)</f>
        <v>0</v>
      </c>
      <c r="AC46" s="56"/>
      <c r="AD46" s="56">
        <f>_xlfn.IFNA(VLOOKUP(CONCATENATE($AD$5,$B46,$C46),'DRY1'!$A$8:$M$500,13,FALSE),0)</f>
        <v>0</v>
      </c>
      <c r="AE46" s="56">
        <f>_xlfn.IFNA(VLOOKUP(CONCATENATE($AE$5,$B46,$C46),'BAL3'!$A$6:$M$135,13,FALSE),0)</f>
        <v>0</v>
      </c>
      <c r="AF46" s="341"/>
      <c r="AG46" s="341">
        <f>_xlfn.IFNA(VLOOKUP(CONCATENATE($AG$5,$B46,$C46),'OG2'!$A$6:$M$132,13,FALSE),0)</f>
        <v>0</v>
      </c>
      <c r="AH46" s="56">
        <f>_xlfn.IFNA(VLOOKUP(CONCATENATE($AH$5,$B46,$C46),'SER3'!$A$6:$M$133,13,FALSE),0)</f>
        <v>0</v>
      </c>
      <c r="AI46" s="56">
        <f>_xlfn.IFNA(VLOOKUP(CONCATENATE($AI$5,$B46,$C46),'LOG1'!$A$6:$M$133,13,FALSE),0)</f>
        <v>0</v>
      </c>
      <c r="AJ46" s="56">
        <f>_xlfn.IFNA(VLOOKUP(CONCATENATE($AJ$5,$B46,$C46),'DRY2'!$A$6:$M$300,13,FALSE),0)</f>
        <v>0</v>
      </c>
      <c r="AK46" s="56">
        <f>_xlfn.IFNA(VLOOKUP(CONCATENATE($AK$5,$B46,$C46),'ESP2'!$A$6:$M$500,13,FALSE),0)</f>
        <v>0</v>
      </c>
      <c r="AL46" s="56">
        <f>_xlfn.IFNA(VLOOKUP(CONCATENATE($AL$5,$B46,$C46),MR!$A$6:$M$468,13,FALSE),0)</f>
        <v>0</v>
      </c>
      <c r="AM46" s="56">
        <f>_xlfn.IFNA(VLOOKUP(CONCATENATE($AM$5,$B46,$C46),'ESP3'!$A$6:$M$500,13,FALSE),0)</f>
        <v>0</v>
      </c>
      <c r="AN46" s="56">
        <f>_xlfn.IFNA(VLOOKUP(CONCATENATE($AN$5,$B46,$C46),MR!$A$6:$M$468,13,FALSE),0)</f>
        <v>0</v>
      </c>
      <c r="AO46" s="56">
        <v>0</v>
      </c>
      <c r="AP46" s="56"/>
      <c r="AQ46" s="56">
        <f>_xlfn.IFNA(VLOOKUP(CONCATENATE($AQ$5,$B46,$C46),SCSAT!$A$6:$M$53,13,FALSE),0)</f>
        <v>0</v>
      </c>
      <c r="AR46" s="56"/>
      <c r="AS46" s="56">
        <f>_xlfn.IFNA(VLOOKUP(CONCATENATE($AS$5,$B46,$C46),SCSUN!$A$6:$M$53,13,FALSE),0)</f>
        <v>0</v>
      </c>
      <c r="AT46" s="56">
        <f>_xlfn.IFNA(VLOOKUP(CONCATENATE($ASS$5,$B46,$C46),'SER3'!$A$6:$M$500,13,FALSE),0)</f>
        <v>0</v>
      </c>
      <c r="AU46" s="56">
        <f>_xlfn.IFNA(VLOOKUP(CONCATENATE($AU$5,$B46,$C46),'DAR2'!$A$6:$M$200,13,FALSE),0)</f>
        <v>0</v>
      </c>
      <c r="AV46" s="56">
        <f>_xlfn.IFNA(VLOOKUP(CONCATENATE($AV$5,$B46,$C46),'DAR2'!$A$6:$M$200,13,FALSE),0)</f>
        <v>0</v>
      </c>
      <c r="AW46" s="56">
        <f>_xlfn.IFNA(VLOOKUP(CONCATENATE($AW$5,$B46,$C46),FEST!$A$6:$M$300,13,FALSE),0)</f>
        <v>0</v>
      </c>
      <c r="AX46" s="56">
        <f>_xlfn.IFNA(VLOOKUP(CONCATENATE($AX$5,$B46,$C46),FEST!$A$6:$M$300,13,FALSE),0)</f>
        <v>0</v>
      </c>
      <c r="AY46" s="56">
        <f>_xlfn.IFNA(VLOOKUP(CONCATENATE($AY$5,$B46,$C46),RAS!$A$7:$M$501,13,FALSE),0)</f>
        <v>0</v>
      </c>
      <c r="AZ46" s="56">
        <f>_xlfn.IFNA(VLOOKUP(CONCATENATE($AZ$5,$B46,$C46),'DAR2'!$A$6:$M$60,13,FALSE),0)</f>
        <v>0</v>
      </c>
      <c r="BA46" s="56">
        <f>_xlfn.IFNA(VLOOKUP(CONCATENATE($BA$5,$B46,$C46),'CAP2'!$A$6:$M$135,13,FALSE),0)</f>
        <v>0</v>
      </c>
      <c r="BB46" s="56"/>
      <c r="BC46" s="369"/>
      <c r="BD46" s="369"/>
      <c r="BE46" s="550">
        <f>_xlfn.IFNA(VLOOKUP(CONCATENATE($BE$5,$B46,$C46),[6]GIDG!$A$6:$M$500,13,FALSE),0)</f>
        <v>0</v>
      </c>
      <c r="BF46" s="369"/>
      <c r="BG46" s="548">
        <f>_xlfn.IFNA(VLOOKUP(CONCATENATE($BG$5,$B46,$C46),SC!$A$6:$M$500,13,FALSE),0)</f>
        <v>0</v>
      </c>
      <c r="BH46" s="548">
        <f>_xlfn.IFNA(VLOOKUP(CONCATENATE($BH$5,$B46,$C46),SC!$A$6:$M$500,13,FALSE),0)</f>
        <v>0</v>
      </c>
      <c r="BI46" s="548">
        <f>_xlfn.IFNA(VLOOKUP(CONCATENATE($BI$5,$B46,$C46),SCSAT!$A$6:$M$528,13,FALSE),0)</f>
        <v>0</v>
      </c>
      <c r="BJ46" s="548">
        <f>_xlfn.IFNA(VLOOKUP(CONCATENATE($BJ$5,$B46,$C46),SCSAT!$A$6:$M$528,13,FALSE),0)</f>
        <v>0</v>
      </c>
      <c r="BK46" s="548">
        <f>_xlfn.IFNA(VLOOKUP(CONCATENATE($BK$5,$B46,$C46),SCSUN!$A$6:$M$500,13,FALSE),0)</f>
        <v>0</v>
      </c>
      <c r="BL46" s="341">
        <f>_xlfn.IFNA(VLOOKUP(CONCATENATE($BL$5,$B46,$C46),SCSUN!$A$6:$M$500,13,FALSE),0)</f>
        <v>0</v>
      </c>
    </row>
    <row r="47" spans="1:64" x14ac:dyDescent="0.25">
      <c r="A47" s="835"/>
      <c r="B47" s="286"/>
      <c r="C47" s="52"/>
      <c r="D47" s="52"/>
      <c r="E47" s="52"/>
      <c r="F47" s="53"/>
      <c r="G47" s="67"/>
      <c r="H47" s="54">
        <f t="shared" si="4"/>
        <v>0</v>
      </c>
      <c r="I47" s="55">
        <f t="shared" si="6"/>
        <v>0</v>
      </c>
      <c r="J47" s="64">
        <f t="shared" si="3"/>
        <v>16</v>
      </c>
      <c r="K47" s="63">
        <f>_xlfn.IFNA(VLOOKUP(CONCATENATE($K$5,$B47,$C47),'ESP1'!$A$6:$M$500,13,FALSE),0)</f>
        <v>0</v>
      </c>
      <c r="L47" s="63"/>
      <c r="M47" s="63"/>
      <c r="N47" s="63"/>
      <c r="O47" s="56">
        <f>_xlfn.IFNA(VLOOKUP(CONCATENATE($O$5,$B47,$C47),'MUR1'!$A$6:$M$133,13,FALSE),0)</f>
        <v>0</v>
      </c>
      <c r="P47" s="56"/>
      <c r="Q47" s="56">
        <f>_xlfn.IFNA(VLOOKUP(CONCATENATE($Q$5,$B47,$C47),'SER1'!$A$6:$M$133,13,FALSE),0)</f>
        <v>0</v>
      </c>
      <c r="R47" s="56"/>
      <c r="S47" s="56">
        <f>_xlfn.IFNA(VLOOKUP(CONCATENATE($S$5,$B47,$C47),'DAR1'!$A$6:$M$500,13,FALSE),0)</f>
        <v>0</v>
      </c>
      <c r="T47" s="56"/>
      <c r="U47" s="56">
        <f>_xlfn.IFNA(VLOOKUP(CONCATENATE($U$5,$B47,$C47),'SER2'!$A$6:$M$167,13,FALSE),0)</f>
        <v>0</v>
      </c>
      <c r="V47" s="56"/>
      <c r="W47" s="56">
        <f>_xlfn.IFNA(VLOOKUP(CONCATENATE($W$5,$B47,$C47),'BUS2'!$A$6:$M$135,13,FALSE),0)</f>
        <v>0</v>
      </c>
      <c r="X47" s="56">
        <f>_xlfn.IFNA(VLOOKUP(CONCATENATE($X$5,$B47,$C47),'HOR1'!$A$6:$M$100,13,FALSE),0)</f>
        <v>0</v>
      </c>
      <c r="Y47" s="56">
        <f>_xlfn.IFNA(VLOOKUP(CONCATENATE($Y$5,$B47,$C47),'HOR1'!$A$6:$M$100,13,FALSE),0)</f>
        <v>0</v>
      </c>
      <c r="Z47" s="56">
        <f>_xlfn.IFNA(VLOOKUP(CONCATENATE($Z$5,$B47,$C47),CAPE!$A$6:$M$133,13,FALSE),0)</f>
        <v>0</v>
      </c>
      <c r="AA47" s="56"/>
      <c r="AB47" s="56">
        <f>_xlfn.IFNA(VLOOKUP(CONCATENATE($AB$5,$B47,$C47),'OG1'!$A$6:$M$133,13,FALSE),0)</f>
        <v>0</v>
      </c>
      <c r="AC47" s="56"/>
      <c r="AD47" s="56">
        <f>_xlfn.IFNA(VLOOKUP(CONCATENATE($AD$5,$B47,$C47),'DRY1'!$A$8:$M$500,13,FALSE),0)</f>
        <v>0</v>
      </c>
      <c r="AE47" s="56">
        <f>_xlfn.IFNA(VLOOKUP(CONCATENATE($AE$5,$B47,$C47),'BAL3'!$A$6:$M$135,13,FALSE),0)</f>
        <v>0</v>
      </c>
      <c r="AF47" s="341"/>
      <c r="AG47" s="341">
        <f>_xlfn.IFNA(VLOOKUP(CONCATENATE($AG$5,$B47,$C47),'OG2'!$A$6:$M$132,13,FALSE),0)</f>
        <v>0</v>
      </c>
      <c r="AH47" s="56">
        <f>_xlfn.IFNA(VLOOKUP(CONCATENATE($AH$5,$B47,$C47),'SER3'!$A$6:$M$133,13,FALSE),0)</f>
        <v>0</v>
      </c>
      <c r="AI47" s="56">
        <f>_xlfn.IFNA(VLOOKUP(CONCATENATE($AI$5,$B47,$C47),'LOG1'!$A$6:$M$133,13,FALSE),0)</f>
        <v>0</v>
      </c>
      <c r="AJ47" s="56">
        <f>_xlfn.IFNA(VLOOKUP(CONCATENATE($AJ$5,$B47,$C47),'DRY2'!$A$6:$M$300,13,FALSE),0)</f>
        <v>0</v>
      </c>
      <c r="AK47" s="56">
        <f>_xlfn.IFNA(VLOOKUP(CONCATENATE($AK$5,$B47,$C47),'ESP2'!$A$6:$M$500,13,FALSE),0)</f>
        <v>0</v>
      </c>
      <c r="AL47" s="56">
        <f>_xlfn.IFNA(VLOOKUP(CONCATENATE($AL$5,$B47,$C47),MR!$A$6:$M$468,13,FALSE),0)</f>
        <v>0</v>
      </c>
      <c r="AM47" s="56">
        <f>_xlfn.IFNA(VLOOKUP(CONCATENATE($AM$5,$B47,$C47),'ESP3'!$A$6:$M$500,13,FALSE),0)</f>
        <v>0</v>
      </c>
      <c r="AN47" s="56">
        <f>_xlfn.IFNA(VLOOKUP(CONCATENATE($AN$5,$B47,$C47),MR!$A$6:$M$468,13,FALSE),0)</f>
        <v>0</v>
      </c>
      <c r="AO47" s="56">
        <v>0</v>
      </c>
      <c r="AP47" s="56"/>
      <c r="AQ47" s="56">
        <f>_xlfn.IFNA(VLOOKUP(CONCATENATE($AQ$5,$B47,$C47),SCSAT!$A$6:$M$53,13,FALSE),0)</f>
        <v>0</v>
      </c>
      <c r="AR47" s="56"/>
      <c r="AS47" s="56">
        <f>_xlfn.IFNA(VLOOKUP(CONCATENATE($AS$5,$B47,$C47),SCSUN!$A$6:$M$53,13,FALSE),0)</f>
        <v>0</v>
      </c>
      <c r="AT47" s="56">
        <f>_xlfn.IFNA(VLOOKUP(CONCATENATE($ASS$5,$B47,$C47),'SER3'!$A$6:$M$500,13,FALSE),0)</f>
        <v>0</v>
      </c>
      <c r="AU47" s="56">
        <f>_xlfn.IFNA(VLOOKUP(CONCATENATE($AU$5,$B47,$C47),'DAR2'!$A$6:$M$200,13,FALSE),0)</f>
        <v>0</v>
      </c>
      <c r="AV47" s="56">
        <f>_xlfn.IFNA(VLOOKUP(CONCATENATE($AV$5,$B47,$C47),'DAR2'!$A$6:$M$200,13,FALSE),0)</f>
        <v>0</v>
      </c>
      <c r="AW47" s="56">
        <f>_xlfn.IFNA(VLOOKUP(CONCATENATE($AW$5,$B47,$C47),FEST!$A$6:$M$300,13,FALSE),0)</f>
        <v>0</v>
      </c>
      <c r="AX47" s="56">
        <f>_xlfn.IFNA(VLOOKUP(CONCATENATE($AX$5,$B47,$C47),FEST!$A$6:$M$300,13,FALSE),0)</f>
        <v>0</v>
      </c>
      <c r="AY47" s="56">
        <f>_xlfn.IFNA(VLOOKUP(CONCATENATE($AY$5,$B47,$C47),RAS!$A$7:$M$501,13,FALSE),0)</f>
        <v>0</v>
      </c>
      <c r="AZ47" s="56">
        <f>_xlfn.IFNA(VLOOKUP(CONCATENATE($AZ$5,$B47,$C47),'DAR2'!$A$6:$M$60,13,FALSE),0)</f>
        <v>0</v>
      </c>
      <c r="BA47" s="56">
        <f>_xlfn.IFNA(VLOOKUP(CONCATENATE($BA$5,$B47,$C47),'CAP2'!$A$6:$M$135,13,FALSE),0)</f>
        <v>0</v>
      </c>
      <c r="BB47" s="56"/>
      <c r="BC47" s="369"/>
      <c r="BD47" s="369"/>
      <c r="BE47" s="550">
        <f>_xlfn.IFNA(VLOOKUP(CONCATENATE($BE$5,$B47,$C47),[6]GIDG!$A$6:$M$500,13,FALSE),0)</f>
        <v>0</v>
      </c>
      <c r="BF47" s="369"/>
      <c r="BG47" s="548">
        <f>_xlfn.IFNA(VLOOKUP(CONCATENATE($BG$5,$B47,$C47),SC!$A$6:$M$500,13,FALSE),0)</f>
        <v>0</v>
      </c>
      <c r="BH47" s="548">
        <f>_xlfn.IFNA(VLOOKUP(CONCATENATE($BH$5,$B47,$C47),SC!$A$6:$M$500,13,FALSE),0)</f>
        <v>0</v>
      </c>
      <c r="BI47" s="548">
        <f>_xlfn.IFNA(VLOOKUP(CONCATENATE($BI$5,$B47,$C47),SCSAT!$A$6:$M$528,13,FALSE),0)</f>
        <v>0</v>
      </c>
      <c r="BJ47" s="548">
        <f>_xlfn.IFNA(VLOOKUP(CONCATENATE($BJ$5,$B47,$C47),SCSAT!$A$6:$M$528,13,FALSE),0)</f>
        <v>0</v>
      </c>
      <c r="BK47" s="548">
        <f>_xlfn.IFNA(VLOOKUP(CONCATENATE($BK$5,$B47,$C47),SCSUN!$A$6:$M$500,13,FALSE),0)</f>
        <v>0</v>
      </c>
      <c r="BL47" s="341">
        <f>_xlfn.IFNA(VLOOKUP(CONCATENATE($BL$5,$B47,$C47),SCSUN!$A$6:$M$500,13,FALSE),0)</f>
        <v>0</v>
      </c>
    </row>
    <row r="48" spans="1:64" x14ac:dyDescent="0.25">
      <c r="A48" s="835"/>
      <c r="B48" s="51"/>
      <c r="C48" s="57"/>
      <c r="D48" s="57"/>
      <c r="E48" s="57"/>
      <c r="F48" s="58"/>
      <c r="G48" s="64"/>
      <c r="H48" s="54">
        <f t="shared" si="4"/>
        <v>0</v>
      </c>
      <c r="I48" s="55">
        <f t="shared" si="6"/>
        <v>0</v>
      </c>
      <c r="J48" s="64">
        <f t="shared" si="3"/>
        <v>16</v>
      </c>
      <c r="K48" s="63">
        <f>_xlfn.IFNA(VLOOKUP(CONCATENATE($K$5,$B48,$C48),'ESP1'!$A$6:$M$500,13,FALSE),0)</f>
        <v>0</v>
      </c>
      <c r="L48" s="63"/>
      <c r="M48" s="63"/>
      <c r="N48" s="63"/>
      <c r="O48" s="56">
        <f>_xlfn.IFNA(VLOOKUP(CONCATENATE($O$5,$B48,$C48),'MUR1'!$A$6:$M$133,13,FALSE),0)</f>
        <v>0</v>
      </c>
      <c r="P48" s="56"/>
      <c r="Q48" s="56">
        <f>_xlfn.IFNA(VLOOKUP(CONCATENATE($Q$5,$B48,$C48),'SER1'!$A$6:$M$133,13,FALSE),0)</f>
        <v>0</v>
      </c>
      <c r="R48" s="56"/>
      <c r="S48" s="56">
        <f>_xlfn.IFNA(VLOOKUP(CONCATENATE($S$5,$B48,$C48),'DAR1'!$A$6:$M$500,13,FALSE),0)</f>
        <v>0</v>
      </c>
      <c r="T48" s="56"/>
      <c r="U48" s="56">
        <f>_xlfn.IFNA(VLOOKUP(CONCATENATE($U$5,$B48,$C48),'SER2'!$A$6:$M$167,13,FALSE),0)</f>
        <v>0</v>
      </c>
      <c r="V48" s="56"/>
      <c r="W48" s="56">
        <f>_xlfn.IFNA(VLOOKUP(CONCATENATE($W$5,$B48,$C48),'BUS2'!$A$6:$M$135,13,FALSE),0)</f>
        <v>0</v>
      </c>
      <c r="X48" s="56">
        <f>_xlfn.IFNA(VLOOKUP(CONCATENATE($X$5,$B48,$C48),'HOR1'!$A$6:$M$100,13,FALSE),0)</f>
        <v>0</v>
      </c>
      <c r="Y48" s="56">
        <f>_xlfn.IFNA(VLOOKUP(CONCATENATE($Y$5,$B48,$C48),'HOR1'!$A$6:$M$100,13,FALSE),0)</f>
        <v>0</v>
      </c>
      <c r="Z48" s="56">
        <f>_xlfn.IFNA(VLOOKUP(CONCATENATE($Z$5,$B48,$C48),CAPE!$A$6:$M$133,13,FALSE),0)</f>
        <v>0</v>
      </c>
      <c r="AA48" s="56"/>
      <c r="AB48" s="56">
        <f>_xlfn.IFNA(VLOOKUP(CONCATENATE($AB$5,$B48,$C48),'OG1'!$A$6:$M$133,13,FALSE),0)</f>
        <v>0</v>
      </c>
      <c r="AC48" s="56"/>
      <c r="AD48" s="56">
        <f>_xlfn.IFNA(VLOOKUP(CONCATENATE($AD$5,$B48,$C48),'DRY1'!$A$8:$M$500,13,FALSE),0)</f>
        <v>0</v>
      </c>
      <c r="AE48" s="56">
        <f>_xlfn.IFNA(VLOOKUP(CONCATENATE($AE$5,$B48,$C48),'BAL3'!$A$6:$M$135,13,FALSE),0)</f>
        <v>0</v>
      </c>
      <c r="AF48" s="341"/>
      <c r="AG48" s="341">
        <f>_xlfn.IFNA(VLOOKUP(CONCATENATE($AG$5,$B48,$C48),'OG2'!$A$6:$M$132,13,FALSE),0)</f>
        <v>0</v>
      </c>
      <c r="AH48" s="56">
        <f>_xlfn.IFNA(VLOOKUP(CONCATENATE($AH$5,$B48,$C48),'SER3'!$A$6:$M$133,13,FALSE),0)</f>
        <v>0</v>
      </c>
      <c r="AI48" s="56">
        <f>_xlfn.IFNA(VLOOKUP(CONCATENATE($AI$5,$B48,$C48),'LOG1'!$A$6:$M$133,13,FALSE),0)</f>
        <v>0</v>
      </c>
      <c r="AJ48" s="56">
        <f>_xlfn.IFNA(VLOOKUP(CONCATENATE($AJ$5,$B48,$C48),'DRY2'!$A$6:$M$300,13,FALSE),0)</f>
        <v>0</v>
      </c>
      <c r="AK48" s="56">
        <f>_xlfn.IFNA(VLOOKUP(CONCATENATE($AK$5,$B48,$C48),'ESP2'!$A$6:$M$500,13,FALSE),0)</f>
        <v>0</v>
      </c>
      <c r="AL48" s="56">
        <f>_xlfn.IFNA(VLOOKUP(CONCATENATE($AL$5,$B48,$C48),MR!$A$6:$M$468,13,FALSE),0)</f>
        <v>0</v>
      </c>
      <c r="AM48" s="56">
        <f>_xlfn.IFNA(VLOOKUP(CONCATENATE($AM$5,$B48,$C48),'ESP3'!$A$6:$M$500,13,FALSE),0)</f>
        <v>0</v>
      </c>
      <c r="AN48" s="56">
        <f>_xlfn.IFNA(VLOOKUP(CONCATENATE($AN$5,$B48,$C48),MR!$A$6:$M$468,13,FALSE),0)</f>
        <v>0</v>
      </c>
      <c r="AO48" s="56">
        <v>0</v>
      </c>
      <c r="AP48" s="56"/>
      <c r="AQ48" s="56">
        <f>_xlfn.IFNA(VLOOKUP(CONCATENATE($AQ$5,$B48,$C48),SCSAT!$A$6:$M$53,13,FALSE),0)</f>
        <v>0</v>
      </c>
      <c r="AR48" s="56"/>
      <c r="AS48" s="56">
        <f>_xlfn.IFNA(VLOOKUP(CONCATENATE($AS$5,$B48,$C48),SCSUN!$A$6:$M$53,13,FALSE),0)</f>
        <v>0</v>
      </c>
      <c r="AT48" s="56">
        <f>_xlfn.IFNA(VLOOKUP(CONCATENATE($ASS$5,$B48,$C48),'SER3'!$A$6:$M$500,13,FALSE),0)</f>
        <v>0</v>
      </c>
      <c r="AU48" s="56">
        <f>_xlfn.IFNA(VLOOKUP(CONCATENATE($AU$5,$B48,$C48),'DAR2'!$A$6:$M$500,13,FALSE),0)</f>
        <v>0</v>
      </c>
      <c r="AV48" s="56">
        <f>_xlfn.IFNA(VLOOKUP(CONCATENATE($AV$5,$B48,$C48),'DAR2'!$A$6:$M$200,13,FALSE),0)</f>
        <v>0</v>
      </c>
      <c r="AW48" s="56">
        <f>_xlfn.IFNA(VLOOKUP(CONCATENATE($AW$5,$B48,$C48),FEST!$A$6:$M$300,13,FALSE),0)</f>
        <v>0</v>
      </c>
      <c r="AX48" s="56">
        <f>_xlfn.IFNA(VLOOKUP(CONCATENATE($AX$5,$B48,$C48),FEST!$A$6:$M$300,13,FALSE),0)</f>
        <v>0</v>
      </c>
      <c r="AY48" s="56">
        <f>_xlfn.IFNA(VLOOKUP(CONCATENATE($AY$5,$B48,$C48),RAS!$A$7:$M$501,13,FALSE),0)</f>
        <v>0</v>
      </c>
      <c r="AZ48" s="56">
        <f>_xlfn.IFNA(VLOOKUP(CONCATENATE($AZ$5,$B48,$C48),'DAR2'!$A$6:$M$60,13,FALSE),0)</f>
        <v>0</v>
      </c>
      <c r="BA48" s="56">
        <f>_xlfn.IFNA(VLOOKUP(CONCATENATE($BA$5,$B48,$C48),'CAP2'!$A$6:$M$135,13,FALSE),0)</f>
        <v>0</v>
      </c>
      <c r="BB48" s="56"/>
      <c r="BC48" s="369"/>
      <c r="BD48" s="369"/>
      <c r="BE48" s="369"/>
      <c r="BF48" s="369"/>
      <c r="BG48" s="548">
        <f>_xlfn.IFNA(VLOOKUP(CONCATENATE($BG$5,$B48,$C48),SC!$A$6:$M$500,13,FALSE),0)</f>
        <v>0</v>
      </c>
      <c r="BH48" s="548">
        <f>_xlfn.IFNA(VLOOKUP(CONCATENATE($BH$5,$B48,$C48),SC!$A$6:$M$500,13,FALSE),0)</f>
        <v>0</v>
      </c>
      <c r="BI48" s="548">
        <f>_xlfn.IFNA(VLOOKUP(CONCATENATE($BI$5,$B48,$C48),SCSAT!$A$6:$M$528,13,FALSE),0)</f>
        <v>0</v>
      </c>
      <c r="BJ48" s="548">
        <f>_xlfn.IFNA(VLOOKUP(CONCATENATE($BJ$5,$B48,$C48),SCSAT!$A$6:$M$528,13,FALSE),0)</f>
        <v>0</v>
      </c>
      <c r="BK48" s="548">
        <f>_xlfn.IFNA(VLOOKUP(CONCATENATE($BK$5,$B48,$C48),SCSUN!$A$6:$M$500,13,FALSE),0)</f>
        <v>0</v>
      </c>
      <c r="BL48" s="341">
        <f>_xlfn.IFNA(VLOOKUP(CONCATENATE($BL$5,$B48,$C48),SCSUN!$A$6:$M$500,13,FALSE),0)</f>
        <v>0</v>
      </c>
    </row>
    <row r="49" spans="1:64" x14ac:dyDescent="0.25">
      <c r="A49" s="835"/>
      <c r="B49" s="286"/>
      <c r="C49" s="52"/>
      <c r="D49" s="52"/>
      <c r="E49" s="52"/>
      <c r="F49" s="53"/>
      <c r="G49" s="67"/>
      <c r="H49" s="54">
        <f t="shared" si="4"/>
        <v>0</v>
      </c>
      <c r="I49" s="55">
        <f t="shared" si="6"/>
        <v>0</v>
      </c>
      <c r="J49" s="64">
        <f t="shared" si="3"/>
        <v>16</v>
      </c>
      <c r="K49" s="63">
        <f>_xlfn.IFNA(VLOOKUP(CONCATENATE($K$5,$B49,$C49),'ESP1'!$A$6:$M$500,13,FALSE),0)</f>
        <v>0</v>
      </c>
      <c r="L49" s="63"/>
      <c r="M49" s="63"/>
      <c r="N49" s="63"/>
      <c r="O49" s="56">
        <f>_xlfn.IFNA(VLOOKUP(CONCATENATE($O$5,$B49,$C49),'MUR1'!$A$6:$M$133,13,FALSE),0)</f>
        <v>0</v>
      </c>
      <c r="P49" s="56"/>
      <c r="Q49" s="56">
        <f>_xlfn.IFNA(VLOOKUP(CONCATENATE($Q$5,$B49,$C49),'SER1'!$A$6:$M$133,13,FALSE),0)</f>
        <v>0</v>
      </c>
      <c r="R49" s="56"/>
      <c r="S49" s="56">
        <f>_xlfn.IFNA(VLOOKUP(CONCATENATE($S$5,$B49,$C49),'DAR1'!$A$6:$M$500,13,FALSE),0)</f>
        <v>0</v>
      </c>
      <c r="T49" s="56"/>
      <c r="U49" s="56">
        <f>_xlfn.IFNA(VLOOKUP(CONCATENATE($U$5,$B49,$C49),'SER2'!$A$6:$M$167,13,FALSE),0)</f>
        <v>0</v>
      </c>
      <c r="V49" s="56"/>
      <c r="W49" s="56">
        <f>_xlfn.IFNA(VLOOKUP(CONCATENATE($W$5,$B49,$C49),'BUS2'!$A$6:$M$135,13,FALSE),0)</f>
        <v>0</v>
      </c>
      <c r="X49" s="56">
        <f>_xlfn.IFNA(VLOOKUP(CONCATENATE($X$5,$B49,$C49),'HOR1'!$A$6:$M$100,13,FALSE),0)</f>
        <v>0</v>
      </c>
      <c r="Y49" s="56">
        <f>_xlfn.IFNA(VLOOKUP(CONCATENATE($Y$5,$B49,$C49),'HOR1'!$A$6:$M$100,13,FALSE),0)</f>
        <v>0</v>
      </c>
      <c r="Z49" s="56">
        <f>_xlfn.IFNA(VLOOKUP(CONCATENATE($Z$5,$B49,$C49),CAPE!$A$6:$M$133,13,FALSE),0)</f>
        <v>0</v>
      </c>
      <c r="AA49" s="56"/>
      <c r="AB49" s="56">
        <f>_xlfn.IFNA(VLOOKUP(CONCATENATE($AB$5,$B49,$C49),'OG1'!$A$6:$M$133,13,FALSE),0)</f>
        <v>0</v>
      </c>
      <c r="AC49" s="56"/>
      <c r="AD49" s="56">
        <f>_xlfn.IFNA(VLOOKUP(CONCATENATE($AD$5,$B49,$C49),'DRY1'!$A$8:$M$500,13,FALSE),0)</f>
        <v>0</v>
      </c>
      <c r="AE49" s="56">
        <f>_xlfn.IFNA(VLOOKUP(CONCATENATE($AE$5,$B49,$C49),'BAL3'!$A$6:$M$135,13,FALSE),0)</f>
        <v>0</v>
      </c>
      <c r="AF49" s="341"/>
      <c r="AG49" s="341">
        <f>_xlfn.IFNA(VLOOKUP(CONCATENATE($AG$5,$B49,$C49),'OG2'!$A$6:$M$132,13,FALSE),0)</f>
        <v>0</v>
      </c>
      <c r="AH49" s="56">
        <f>_xlfn.IFNA(VLOOKUP(CONCATENATE($AH$5,$B49,$C49),'SER3'!$A$6:$M$133,13,FALSE),0)</f>
        <v>0</v>
      </c>
      <c r="AI49" s="56">
        <f>_xlfn.IFNA(VLOOKUP(CONCATENATE($AI$5,$B49,$C49),'LOG1'!$A$6:$M$133,13,FALSE),0)</f>
        <v>0</v>
      </c>
      <c r="AJ49" s="56">
        <f>_xlfn.IFNA(VLOOKUP(CONCATENATE($AJ$5,$B49,$C49),'DRY2'!$A$6:$M$300,13,FALSE),0)</f>
        <v>0</v>
      </c>
      <c r="AK49" s="56">
        <f>_xlfn.IFNA(VLOOKUP(CONCATENATE($AK$5,$B49,$C49),'ESP2'!$A$6:$M$500,13,FALSE),0)</f>
        <v>0</v>
      </c>
      <c r="AL49" s="56">
        <f>_xlfn.IFNA(VLOOKUP(CONCATENATE($AL$5,$B49,$C49),MR!$A$6:$M$468,13,FALSE),0)</f>
        <v>0</v>
      </c>
      <c r="AM49" s="56">
        <f>_xlfn.IFNA(VLOOKUP(CONCATENATE($AM$5,$B49,$C49),'ESP3'!$A$6:$M$500,13,FALSE),0)</f>
        <v>0</v>
      </c>
      <c r="AN49" s="56">
        <f>_xlfn.IFNA(VLOOKUP(CONCATENATE($AM$5,$B49,$C49),'ESP3'!$A$6:$M$500,13,FALSE),0)</f>
        <v>0</v>
      </c>
      <c r="AO49" s="56">
        <v>0</v>
      </c>
      <c r="AP49" s="56"/>
      <c r="AQ49" s="56">
        <f>_xlfn.IFNA(VLOOKUP(CONCATENATE($AQ$5,$B49,$C49),SCSAT!$A$6:$M$53,13,FALSE),0)</f>
        <v>0</v>
      </c>
      <c r="AR49" s="56"/>
      <c r="AS49" s="56">
        <f>_xlfn.IFNA(VLOOKUP(CONCATENATE($AS$5,$B49,$C49),SCSUN!$A$6:$M$53,13,FALSE),0)</f>
        <v>0</v>
      </c>
      <c r="AT49" s="56">
        <f>_xlfn.IFNA(VLOOKUP(CONCATENATE($ASS$5,$B49,$C49),'SER3'!$A$6:$M$500,13,FALSE),0)</f>
        <v>0</v>
      </c>
      <c r="AU49" s="56">
        <f>_xlfn.IFNA(VLOOKUP(CONCATENATE($AU$5,$B49,$C49),'DAR2'!$A$6:$M$500,13,FALSE),0)</f>
        <v>0</v>
      </c>
      <c r="AV49" s="56">
        <f>_xlfn.IFNA(VLOOKUP(CONCATENATE($AV$5,$B49,$C49),'DAR2'!$A$6:$M$200,13,FALSE),0)</f>
        <v>0</v>
      </c>
      <c r="AW49" s="56">
        <f>_xlfn.IFNA(VLOOKUP(CONCATENATE($AW$5,$B49,$C49),FEST!$A$6:$M$300,13,FALSE),0)</f>
        <v>0</v>
      </c>
      <c r="AX49" s="56">
        <f>_xlfn.IFNA(VLOOKUP(CONCATENATE($AX$5,$B49,$C49),FEST!$A$6:$M$300,13,FALSE),0)</f>
        <v>0</v>
      </c>
      <c r="AY49" s="56">
        <f>_xlfn.IFNA(VLOOKUP(CONCATENATE($AY$5,$B49,$C49),RAS!$A$7:$M$501,13,FALSE),0)</f>
        <v>0</v>
      </c>
      <c r="AZ49" s="56">
        <f>_xlfn.IFNA(VLOOKUP(CONCATENATE($AZ$5,$B49,$C49),'DAR2'!$A$6:$M$60,13,FALSE),0)</f>
        <v>0</v>
      </c>
      <c r="BA49" s="56">
        <f>_xlfn.IFNA(VLOOKUP(CONCATENATE($BA$5,$B49,$C49),'CAP2'!$A$6:$M$135,13,FALSE),0)</f>
        <v>0</v>
      </c>
      <c r="BB49" s="56"/>
      <c r="BC49" s="369"/>
      <c r="BD49" s="369"/>
      <c r="BE49" s="369"/>
      <c r="BF49" s="369"/>
      <c r="BG49" s="548">
        <f>_xlfn.IFNA(VLOOKUP(CONCATENATE($BG$5,$B49,$C49),SC!$A$6:$M$500,13,FALSE),0)</f>
        <v>0</v>
      </c>
      <c r="BH49" s="548">
        <f>_xlfn.IFNA(VLOOKUP(CONCATENATE($BH$5,$B49,$C49),SC!$A$6:$M$500,13,FALSE),0)</f>
        <v>0</v>
      </c>
      <c r="BI49" s="548">
        <f>_xlfn.IFNA(VLOOKUP(CONCATENATE($BI$5,$B49,$C49),SCSAT!$A$6:$M$528,13,FALSE),0)</f>
        <v>0</v>
      </c>
      <c r="BJ49" s="548">
        <f>_xlfn.IFNA(VLOOKUP(CONCATENATE($BJ$5,$B49,$C49),SCSAT!$A$6:$M$528,13,FALSE),0)</f>
        <v>0</v>
      </c>
      <c r="BK49" s="548">
        <f>_xlfn.IFNA(VLOOKUP(CONCATENATE($BK$5,$B49,$C49),SCSUN!$A$6:$M$500,13,FALSE),0)</f>
        <v>0</v>
      </c>
      <c r="BL49" s="341">
        <f>_xlfn.IFNA(VLOOKUP(CONCATENATE($BL$5,$B49,$C49),SCSUN!$A$6:$M$500,13,FALSE),0)</f>
        <v>0</v>
      </c>
    </row>
    <row r="50" spans="1:64" x14ac:dyDescent="0.25">
      <c r="A50" s="835"/>
      <c r="B50" s="51"/>
      <c r="C50" s="57"/>
      <c r="D50" s="57"/>
      <c r="E50" s="57"/>
      <c r="F50" s="58"/>
      <c r="G50" s="64"/>
      <c r="H50" s="54">
        <f t="shared" si="4"/>
        <v>0</v>
      </c>
      <c r="I50" s="55">
        <f t="shared" si="6"/>
        <v>0</v>
      </c>
      <c r="J50" s="64">
        <f t="shared" si="3"/>
        <v>16</v>
      </c>
      <c r="K50" s="63">
        <f>_xlfn.IFNA(VLOOKUP(CONCATENATE($K$5,$B50,$C50),'ESP1'!$A$6:$M$500,13,FALSE),0)</f>
        <v>0</v>
      </c>
      <c r="L50" s="63"/>
      <c r="M50" s="63"/>
      <c r="N50" s="63"/>
      <c r="O50" s="56">
        <f>_xlfn.IFNA(VLOOKUP(CONCATENATE($O$5,$B50,$C50),'MUR1'!$A$6:$M$133,13,FALSE),0)</f>
        <v>0</v>
      </c>
      <c r="P50" s="56"/>
      <c r="Q50" s="56">
        <f>_xlfn.IFNA(VLOOKUP(CONCATENATE($Q$5,$B50,$C50),'SER1'!$A$6:$M$133,13,FALSE),0)</f>
        <v>0</v>
      </c>
      <c r="R50" s="56"/>
      <c r="S50" s="56">
        <f>_xlfn.IFNA(VLOOKUP(CONCATENATE($S$5,$B50,$C50),'DAR1'!$A$6:$M$500,13,FALSE),0)</f>
        <v>0</v>
      </c>
      <c r="T50" s="56"/>
      <c r="U50" s="56">
        <f>_xlfn.IFNA(VLOOKUP(CONCATENATE($U$5,$B50,$C50),'SER2'!$A$6:$M$167,13,FALSE),0)</f>
        <v>0</v>
      </c>
      <c r="V50" s="56"/>
      <c r="W50" s="56">
        <f>_xlfn.IFNA(VLOOKUP(CONCATENATE($W$5,$B50,$C50),'BUS2'!$A$6:$M$135,13,FALSE),0)</f>
        <v>0</v>
      </c>
      <c r="X50" s="56">
        <f>_xlfn.IFNA(VLOOKUP(CONCATENATE($X$5,$B50,$C50),'HOR1'!$A$6:$M$100,13,FALSE),0)</f>
        <v>0</v>
      </c>
      <c r="Y50" s="56">
        <f>_xlfn.IFNA(VLOOKUP(CONCATENATE($Y$5,$B50,$C50),'HOR1'!$A$6:$M$100,13,FALSE),0)</f>
        <v>0</v>
      </c>
      <c r="Z50" s="56">
        <f>_xlfn.IFNA(VLOOKUP(CONCATENATE($Z$5,$B50,$C50),CAPE!$A$6:$M$133,13,FALSE),0)</f>
        <v>0</v>
      </c>
      <c r="AA50" s="56"/>
      <c r="AB50" s="56">
        <f>_xlfn.IFNA(VLOOKUP(CONCATENATE($AB$5,$B50,$C50),'OG1'!$A$6:$M$133,13,FALSE),0)</f>
        <v>0</v>
      </c>
      <c r="AC50" s="56"/>
      <c r="AD50" s="56">
        <f>_xlfn.IFNA(VLOOKUP(CONCATENATE($AD$5,$B50,$C50),'DRY1'!$A$8:$M$500,13,FALSE),0)</f>
        <v>0</v>
      </c>
      <c r="AE50" s="56">
        <f>_xlfn.IFNA(VLOOKUP(CONCATENATE($AE$5,$B50,$C50),'BAL3'!$A$6:$M$135,13,FALSE),0)</f>
        <v>0</v>
      </c>
      <c r="AF50" s="341"/>
      <c r="AG50" s="341">
        <f>_xlfn.IFNA(VLOOKUP(CONCATENATE($AG$5,$B50,$C50),'OG2'!$A$6:$M$132,13,FALSE),0)</f>
        <v>0</v>
      </c>
      <c r="AH50" s="56">
        <f>_xlfn.IFNA(VLOOKUP(CONCATENATE($AH$5,$B50,$C50),'SER3'!$A$6:$M$133,13,FALSE),0)</f>
        <v>0</v>
      </c>
      <c r="AI50" s="56">
        <f>_xlfn.IFNA(VLOOKUP(CONCATENATE($AI$5,$B50,$C50),'LOG1'!$A$6:$M$133,13,FALSE),0)</f>
        <v>0</v>
      </c>
      <c r="AJ50" s="56">
        <f>_xlfn.IFNA(VLOOKUP(CONCATENATE($AJ$5,$B50,$C50),'DRY2'!$A$6:$M$300,13,FALSE),0)</f>
        <v>0</v>
      </c>
      <c r="AK50" s="56">
        <f>_xlfn.IFNA(VLOOKUP(CONCATENATE($AK$5,$B50,$C50),'ESP2'!$A$6:$M$500,13,FALSE),0)</f>
        <v>0</v>
      </c>
      <c r="AL50" s="56">
        <f>_xlfn.IFNA(VLOOKUP(CONCATENATE($AL$5,$B50,$C50),MR!$A$6:$M$468,13,FALSE),0)</f>
        <v>0</v>
      </c>
      <c r="AM50" s="56">
        <f>_xlfn.IFNA(VLOOKUP(CONCATENATE($AM$5,$B50,$C50),'ESP3'!$A$6:$M$500,13,FALSE),0)</f>
        <v>0</v>
      </c>
      <c r="AN50" s="56">
        <f>_xlfn.IFNA(VLOOKUP(CONCATENATE($AM$5,$B50,$C50),'ESP3'!$A$6:$M$500,13,FALSE),0)</f>
        <v>0</v>
      </c>
      <c r="AO50" s="56">
        <v>0</v>
      </c>
      <c r="AP50" s="56"/>
      <c r="AQ50" s="56">
        <f>_xlfn.IFNA(VLOOKUP(CONCATENATE($AQ$5,$B50,$C50),SCSAT!$A$6:$M$53,13,FALSE),0)</f>
        <v>0</v>
      </c>
      <c r="AR50" s="56"/>
      <c r="AS50" s="56">
        <f>_xlfn.IFNA(VLOOKUP(CONCATENATE($AS$5,$B50,$C50),SCSUN!$A$6:$M$53,13,FALSE),0)</f>
        <v>0</v>
      </c>
      <c r="AT50" s="56">
        <f>_xlfn.IFNA(VLOOKUP(CONCATENATE($ASS$5,$B50,$C50),'SER3'!$A$6:$M$500,13,FALSE),0)</f>
        <v>0</v>
      </c>
      <c r="AU50" s="56">
        <f>_xlfn.IFNA(VLOOKUP(CONCATENATE($AU$5,$B50,$C50),'MUR2'!$A$6:$M$500,13,FALSE),0)</f>
        <v>0</v>
      </c>
      <c r="AV50" s="56">
        <f>_xlfn.IFNA(VLOOKUP(CONCATENATE($AV$5,$B50,$C50),'DAR2'!$A$6:$M$200,13,FALSE),0)</f>
        <v>0</v>
      </c>
      <c r="AW50" s="56">
        <f>_xlfn.IFNA(VLOOKUP(CONCATENATE($AW$5,$B50,$C50),FEST!$A$6:$M$300,13,FALSE),0)</f>
        <v>0</v>
      </c>
      <c r="AX50" s="56">
        <f>_xlfn.IFNA(VLOOKUP(CONCATENATE($AX$5,$B50,$C50),FEST!$A$6:$M$300,13,FALSE),0)</f>
        <v>0</v>
      </c>
      <c r="AY50" s="56">
        <f>_xlfn.IFNA(VLOOKUP(CONCATENATE($AY$5,$B50,$C50),RAS!$A$7:$M$501,13,FALSE),0)</f>
        <v>0</v>
      </c>
      <c r="AZ50" s="56">
        <f>_xlfn.IFNA(VLOOKUP(CONCATENATE($AZ$5,$B50,$C50),'DAR2'!$A$6:$M$60,13,FALSE),0)</f>
        <v>0</v>
      </c>
      <c r="BA50" s="56">
        <f>_xlfn.IFNA(VLOOKUP(CONCATENATE($BA$5,$B50,$C50),'CAP2'!$A$6:$M$135,13,FALSE),0)</f>
        <v>0</v>
      </c>
      <c r="BB50" s="56"/>
      <c r="BC50" s="369"/>
      <c r="BD50" s="369"/>
      <c r="BE50" s="369"/>
      <c r="BF50" s="369"/>
      <c r="BG50" s="548">
        <f>_xlfn.IFNA(VLOOKUP(CONCATENATE($BG$5,$B50,$C50),SC!$A$6:$M$500,13,FALSE),0)</f>
        <v>0</v>
      </c>
      <c r="BH50" s="548">
        <f>_xlfn.IFNA(VLOOKUP(CONCATENATE($BH$5,$B50,$C50),SC!$A$6:$M$500,13,FALSE),0)</f>
        <v>0</v>
      </c>
      <c r="BI50" s="548">
        <f>_xlfn.IFNA(VLOOKUP(CONCATENATE($BI$5,$B50,$C50),SCSAT!$A$6:$M$528,13,FALSE),0)</f>
        <v>0</v>
      </c>
      <c r="BJ50" s="548">
        <f>_xlfn.IFNA(VLOOKUP(CONCATENATE($BJ$5,$B50,$C50),SCSAT!$A$6:$M$528,13,FALSE),0)</f>
        <v>0</v>
      </c>
      <c r="BK50" s="548">
        <f>_xlfn.IFNA(VLOOKUP(CONCATENATE($BK$5,$B50,$C50),SCSUN!$A$6:$M$500,13,FALSE),0)</f>
        <v>0</v>
      </c>
      <c r="BL50" s="341">
        <f>_xlfn.IFNA(VLOOKUP(CONCATENATE($BL$5,$B50,$C50),SCSUN!$A$6:$M$500,13,FALSE),0)</f>
        <v>0</v>
      </c>
    </row>
    <row r="51" spans="1:64" x14ac:dyDescent="0.25">
      <c r="A51" s="835"/>
      <c r="B51" s="286"/>
      <c r="C51" s="52"/>
      <c r="D51" s="52"/>
      <c r="E51" s="52"/>
      <c r="F51" s="53"/>
      <c r="G51" s="67"/>
      <c r="H51" s="54">
        <f t="shared" si="4"/>
        <v>0</v>
      </c>
      <c r="I51" s="55">
        <f t="shared" si="6"/>
        <v>0</v>
      </c>
      <c r="J51" s="64">
        <f t="shared" si="3"/>
        <v>16</v>
      </c>
      <c r="K51" s="63">
        <f>_xlfn.IFNA(VLOOKUP(CONCATENATE($K$5,$B51,$C51),'ESP1'!$A$6:$M$500,13,FALSE),0)</f>
        <v>0</v>
      </c>
      <c r="L51" s="63"/>
      <c r="M51" s="63"/>
      <c r="N51" s="63"/>
      <c r="O51" s="56">
        <f>_xlfn.IFNA(VLOOKUP(CONCATENATE($O$5,$B51,$C51),'MUR1'!$A$6:$M$133,13,FALSE),0)</f>
        <v>0</v>
      </c>
      <c r="P51" s="56"/>
      <c r="Q51" s="56">
        <f>_xlfn.IFNA(VLOOKUP(CONCATENATE($Q$5,$B51,$C51),'SER1'!$A$6:$M$133,13,FALSE),0)</f>
        <v>0</v>
      </c>
      <c r="R51" s="56"/>
      <c r="S51" s="56">
        <f>_xlfn.IFNA(VLOOKUP(CONCATENATE($S$5,$B51,$C51),'DAR1'!$A$6:$M$500,13,FALSE),0)</f>
        <v>0</v>
      </c>
      <c r="T51" s="56"/>
      <c r="U51" s="56">
        <f>_xlfn.IFNA(VLOOKUP(CONCATENATE($U$5,$B51,$C51),'SER2'!$A$6:$M$167,13,FALSE),0)</f>
        <v>0</v>
      </c>
      <c r="V51" s="56"/>
      <c r="W51" s="56">
        <f>_xlfn.IFNA(VLOOKUP(CONCATENATE($W$5,$B51,$C51),'BUS2'!$A$6:$M$135,13,FALSE),0)</f>
        <v>0</v>
      </c>
      <c r="X51" s="56">
        <f>_xlfn.IFNA(VLOOKUP(CONCATENATE($X$5,$B51,$C51),'HOR1'!$A$6:$M$100,13,FALSE),0)</f>
        <v>0</v>
      </c>
      <c r="Y51" s="56">
        <f>_xlfn.IFNA(VLOOKUP(CONCATENATE($Y$5,$B51,$C51),'HOR1'!$A$6:$M$100,13,FALSE),0)</f>
        <v>0</v>
      </c>
      <c r="Z51" s="56">
        <f>_xlfn.IFNA(VLOOKUP(CONCATENATE($Z$5,$B51,$C51),CAPE!$A$6:$M$133,13,FALSE),0)</f>
        <v>0</v>
      </c>
      <c r="AA51" s="56"/>
      <c r="AB51" s="56">
        <f>_xlfn.IFNA(VLOOKUP(CONCATENATE($AB$5,$B51,$C51),'OG1'!$A$6:$M$133,13,FALSE),0)</f>
        <v>0</v>
      </c>
      <c r="AC51" s="56"/>
      <c r="AD51" s="56">
        <f>_xlfn.IFNA(VLOOKUP(CONCATENATE($AD$5,$B51,$C51),'DRY1'!$A$8:$M$500,13,FALSE),0)</f>
        <v>0</v>
      </c>
      <c r="AE51" s="56">
        <f>_xlfn.IFNA(VLOOKUP(CONCATENATE($AE$5,$B51,$C51),'BAL3'!$A$6:$M$135,13,FALSE),0)</f>
        <v>0</v>
      </c>
      <c r="AF51" s="341"/>
      <c r="AG51" s="341">
        <f>_xlfn.IFNA(VLOOKUP(CONCATENATE($AG$5,$B51,$C51),'OG2'!$A$6:$M$132,13,FALSE),0)</f>
        <v>0</v>
      </c>
      <c r="AH51" s="56">
        <f>_xlfn.IFNA(VLOOKUP(CONCATENATE($AH$5,$B51,$C51),'SER3'!$A$6:$M$133,13,FALSE),0)</f>
        <v>0</v>
      </c>
      <c r="AI51" s="56">
        <f>_xlfn.IFNA(VLOOKUP(CONCATENATE($AI$5,$B51,$C51),'LOG1'!$A$6:$M$133,13,FALSE),0)</f>
        <v>0</v>
      </c>
      <c r="AJ51" s="56">
        <f>_xlfn.IFNA(VLOOKUP(CONCATENATE($AJ$5,$B51,$C51),'DRY2'!$A$6:$M$300,13,FALSE),0)</f>
        <v>0</v>
      </c>
      <c r="AK51" s="56">
        <f>_xlfn.IFNA(VLOOKUP(CONCATENATE($AK$5,$B51,$C51),'ESP2'!$A$6:$M$500,13,FALSE),0)</f>
        <v>0</v>
      </c>
      <c r="AL51" s="56">
        <f>_xlfn.IFNA(VLOOKUP(CONCATENATE($AL$5,$B51,$C51),MR!$A$6:$M$468,13,FALSE),0)</f>
        <v>0</v>
      </c>
      <c r="AM51" s="56">
        <f>_xlfn.IFNA(VLOOKUP(CONCATENATE($AM$5,$B51,$C51),'ESP3'!$A$6:$M$500,13,FALSE),0)</f>
        <v>0</v>
      </c>
      <c r="AN51" s="56">
        <f>_xlfn.IFNA(VLOOKUP(CONCATENATE($AM$5,$B51,$C51),'ESP3'!$A$6:$M$500,13,FALSE),0)</f>
        <v>0</v>
      </c>
      <c r="AO51" s="56">
        <v>0</v>
      </c>
      <c r="AP51" s="56"/>
      <c r="AQ51" s="56">
        <f>_xlfn.IFNA(VLOOKUP(CONCATENATE($AQ$5,$B51,$C51),SCSAT!$A$6:$M$53,13,FALSE),0)</f>
        <v>0</v>
      </c>
      <c r="AR51" s="56"/>
      <c r="AS51" s="56">
        <f>_xlfn.IFNA(VLOOKUP(CONCATENATE($AS$5,$B51,$C51),SCSUN!$A$6:$M$53,13,FALSE),0)</f>
        <v>0</v>
      </c>
      <c r="AT51" s="56">
        <f>_xlfn.IFNA(VLOOKUP(CONCATENATE($ASS$5,$B51,$C51),'SER3'!$A$6:$M$500,13,FALSE),0)</f>
        <v>0</v>
      </c>
      <c r="AU51" s="56">
        <f>_xlfn.IFNA(VLOOKUP(CONCATENATE($AU$5,$B51,$C51),'MUR2'!$A$6:$M$500,13,FALSE),0)</f>
        <v>0</v>
      </c>
      <c r="AV51" s="56">
        <f>_xlfn.IFNA(VLOOKUP(CONCATENATE($AV$5,$B51,$C51),'DAR2'!$A$6:$M$200,13,FALSE),0)</f>
        <v>0</v>
      </c>
      <c r="AW51" s="56">
        <f>_xlfn.IFNA(VLOOKUP(CONCATENATE($AW$5,$B51,$C51),FEST!$A$6:$M$300,13,FALSE),0)</f>
        <v>0</v>
      </c>
      <c r="AX51" s="56">
        <f>_xlfn.IFNA(VLOOKUP(CONCATENATE($AX$5,$B51,$C51),FEST!$A$6:$M$300,13,FALSE),0)</f>
        <v>0</v>
      </c>
      <c r="AY51" s="56">
        <f>_xlfn.IFNA(VLOOKUP(CONCATENATE($AY$5,$B51,$C51),RAS!$A$7:$M$501,13,FALSE),0)</f>
        <v>0</v>
      </c>
      <c r="AZ51" s="56">
        <f>_xlfn.IFNA(VLOOKUP(CONCATENATE($AZ$5,$B51,$C51),'DAR2'!$A$6:$M$60,13,FALSE),0)</f>
        <v>0</v>
      </c>
      <c r="BA51" s="56">
        <f>_xlfn.IFNA(VLOOKUP(CONCATENATE($BA$5,$B51,$C51),'CAP2'!$A$6:$M$135,13,FALSE),0)</f>
        <v>0</v>
      </c>
      <c r="BB51" s="56"/>
      <c r="BC51" s="369"/>
      <c r="BD51" s="369"/>
      <c r="BE51" s="369"/>
      <c r="BF51" s="369"/>
      <c r="BG51" s="548">
        <f>_xlfn.IFNA(VLOOKUP(CONCATENATE($BG$5,$B51,$C51),SC!$A$6:$M$500,13,FALSE),0)</f>
        <v>0</v>
      </c>
      <c r="BH51" s="548">
        <f>_xlfn.IFNA(VLOOKUP(CONCATENATE($BH$5,$B51,$C51),SC!$A$6:$M$500,13,FALSE),0)</f>
        <v>0</v>
      </c>
      <c r="BI51" s="548">
        <f>_xlfn.IFNA(VLOOKUP(CONCATENATE($BI$5,$B51,$C51),SCSAT!$A$6:$M$528,13,FALSE),0)</f>
        <v>0</v>
      </c>
      <c r="BJ51" s="548">
        <f>_xlfn.IFNA(VLOOKUP(CONCATENATE($BJ$5,$B51,$C51),SCSAT!$A$6:$M$528,13,FALSE),0)</f>
        <v>0</v>
      </c>
      <c r="BK51" s="548">
        <f>_xlfn.IFNA(VLOOKUP(CONCATENATE($BK$5,$B51,$C51),SCSUN!$A$6:$M$500,13,FALSE),0)</f>
        <v>0</v>
      </c>
      <c r="BL51" s="341">
        <f>_xlfn.IFNA(VLOOKUP(CONCATENATE($BL$5,$B51,$C51),SCSUN!$A$6:$M$500,13,FALSE),0)</f>
        <v>0</v>
      </c>
    </row>
    <row r="52" spans="1:64" x14ac:dyDescent="0.25">
      <c r="A52" s="835"/>
      <c r="B52" s="286"/>
      <c r="C52" s="52"/>
      <c r="D52" s="52"/>
      <c r="E52" s="52"/>
      <c r="F52" s="53"/>
      <c r="G52" s="67"/>
      <c r="H52" s="54">
        <f t="shared" si="4"/>
        <v>0</v>
      </c>
      <c r="I52" s="55">
        <f t="shared" si="6"/>
        <v>0</v>
      </c>
      <c r="J52" s="64">
        <f t="shared" si="3"/>
        <v>16</v>
      </c>
      <c r="K52" s="63">
        <f>_xlfn.IFNA(VLOOKUP(CONCATENATE($K$5,$B52,$C52),'ESP1'!$A$6:$M$500,13,FALSE),0)</f>
        <v>0</v>
      </c>
      <c r="L52" s="63"/>
      <c r="M52" s="63"/>
      <c r="N52" s="63"/>
      <c r="O52" s="56">
        <f>_xlfn.IFNA(VLOOKUP(CONCATENATE($O$5,$B52,$C52),'MUR1'!$A$6:$M$133,13,FALSE),0)</f>
        <v>0</v>
      </c>
      <c r="P52" s="56"/>
      <c r="Q52" s="56">
        <f>_xlfn.IFNA(VLOOKUP(CONCATENATE($Q$5,$B52,$C52),'SER1'!$A$6:$M$133,13,FALSE),0)</f>
        <v>0</v>
      </c>
      <c r="R52" s="56"/>
      <c r="S52" s="56">
        <f>_xlfn.IFNA(VLOOKUP(CONCATENATE($S$5,$B52,$C52),'DAR1'!$A$6:$M$500,13,FALSE),0)</f>
        <v>0</v>
      </c>
      <c r="T52" s="56"/>
      <c r="U52" s="56">
        <f>_xlfn.IFNA(VLOOKUP(CONCATENATE($U$5,$B52,$C52),'SER2'!$A$6:$M$167,13,FALSE),0)</f>
        <v>0</v>
      </c>
      <c r="V52" s="56"/>
      <c r="W52" s="56">
        <f>_xlfn.IFNA(VLOOKUP(CONCATENATE($W$5,$B52,$C52),'BUS2'!$A$6:$M$135,13,FALSE),0)</f>
        <v>0</v>
      </c>
      <c r="X52" s="56">
        <f>_xlfn.IFNA(VLOOKUP(CONCATENATE($X$5,$B52,$C52),'HOR1'!$A$6:$M$100,13,FALSE),0)</f>
        <v>0</v>
      </c>
      <c r="Y52" s="56">
        <f>_xlfn.IFNA(VLOOKUP(CONCATENATE($Y$5,$B52,$C52),'HOR1'!$A$6:$M$100,13,FALSE),0)</f>
        <v>0</v>
      </c>
      <c r="Z52" s="56">
        <f>_xlfn.IFNA(VLOOKUP(CONCATENATE($Z$5,$B52,$C52),CAPE!$A$6:$M$133,13,FALSE),0)</f>
        <v>0</v>
      </c>
      <c r="AA52" s="56"/>
      <c r="AB52" s="56">
        <f>_xlfn.IFNA(VLOOKUP(CONCATENATE($AB$5,$B52,$C52),'OG1'!$A$6:$M$133,13,FALSE),0)</f>
        <v>0</v>
      </c>
      <c r="AC52" s="56"/>
      <c r="AD52" s="56">
        <f>_xlfn.IFNA(VLOOKUP(CONCATENATE($AD$5,$B52,$C52),'DRY1'!$A$8:$M$500,13,FALSE),0)</f>
        <v>0</v>
      </c>
      <c r="AE52" s="56">
        <f>_xlfn.IFNA(VLOOKUP(CONCATENATE($AE$5,$B52,$C52),'BAL3'!$A$6:$M$135,13,FALSE),0)</f>
        <v>0</v>
      </c>
      <c r="AF52" s="341"/>
      <c r="AG52" s="341">
        <f>_xlfn.IFNA(VLOOKUP(CONCATENATE($AG$5,$B52,$C52),'OG2'!$A$6:$M$132,13,FALSE),0)</f>
        <v>0</v>
      </c>
      <c r="AH52" s="56">
        <f>_xlfn.IFNA(VLOOKUP(CONCATENATE($AH$5,$B52,$C52),'SER3'!$A$6:$M$133,13,FALSE),0)</f>
        <v>0</v>
      </c>
      <c r="AI52" s="56">
        <f>_xlfn.IFNA(VLOOKUP(CONCATENATE($AI$5,$B52,$C52),'LOG1'!$A$6:$M$133,13,FALSE),0)</f>
        <v>0</v>
      </c>
      <c r="AJ52" s="56">
        <f>_xlfn.IFNA(VLOOKUP(CONCATENATE($AJ$5,$B52,$C52),'DRY2'!$A$6:$M$300,13,FALSE),0)</f>
        <v>0</v>
      </c>
      <c r="AK52" s="56">
        <f>_xlfn.IFNA(VLOOKUP(CONCATENATE($AK$5,$B52,$C52),'ESP2'!$A$6:$M$500,13,FALSE),0)</f>
        <v>0</v>
      </c>
      <c r="AL52" s="56">
        <f>_xlfn.IFNA(VLOOKUP(CONCATENATE($AL$5,$B52,$C52),MR!$A$6:$M$468,13,FALSE),0)</f>
        <v>0</v>
      </c>
      <c r="AM52" s="56">
        <f>_xlfn.IFNA(VLOOKUP(CONCATENATE($AM$5,$B52,$C52),'ESP3'!$A$6:$M$500,13,FALSE),0)</f>
        <v>0</v>
      </c>
      <c r="AN52" s="56">
        <f>_xlfn.IFNA(VLOOKUP(CONCATENATE($AM$5,$B52,$C52),'ESP3'!$A$6:$M$500,13,FALSE),0)</f>
        <v>0</v>
      </c>
      <c r="AO52" s="56">
        <v>0</v>
      </c>
      <c r="AP52" s="56"/>
      <c r="AQ52" s="56">
        <f>_xlfn.IFNA(VLOOKUP(CONCATENATE($AQ$5,$B52,$C52),SCSAT!$A$6:$M$53,13,FALSE),0)</f>
        <v>0</v>
      </c>
      <c r="AR52" s="56"/>
      <c r="AS52" s="56">
        <f>_xlfn.IFNA(VLOOKUP(CONCATENATE($AS$5,$B52,$C52),SCSUN!$A$6:$M$53,13,FALSE),0)</f>
        <v>0</v>
      </c>
      <c r="AT52" s="56">
        <f>_xlfn.IFNA(VLOOKUP(CONCATENATE($ASS$5,$B52,$C52),'SER3'!$A$6:$M$500,13,FALSE),0)</f>
        <v>0</v>
      </c>
      <c r="AU52" s="56">
        <f>_xlfn.IFNA(VLOOKUP(CONCATENATE($AU$5,$B52,$C52),'MUR2'!$A$6:$M$500,13,FALSE),0)</f>
        <v>0</v>
      </c>
      <c r="AV52" s="56"/>
      <c r="AW52" s="56">
        <f>_xlfn.IFNA(VLOOKUP(CONCATENATE($AW$5,$B52,$C52),FEST!$A$6:$M$300,13,FALSE),0)</f>
        <v>0</v>
      </c>
      <c r="AX52" s="56">
        <f>_xlfn.IFNA(VLOOKUP(CONCATENATE($AX$5,$B52,$C52),FEST!$A$6:$M$300,13,FALSE),0)</f>
        <v>0</v>
      </c>
      <c r="AY52" s="56">
        <f>_xlfn.IFNA(VLOOKUP(CONCATENATE($AY$5,$B52,$C52),RAS!$A$7:$M$501,13,FALSE),0)</f>
        <v>0</v>
      </c>
      <c r="AZ52" s="56">
        <f>_xlfn.IFNA(VLOOKUP(CONCATENATE($AZ$5,$B52,$C52),'DAR2'!$A$6:$M$60,13,FALSE),0)</f>
        <v>0</v>
      </c>
      <c r="BA52" s="56">
        <f>_xlfn.IFNA(VLOOKUP(CONCATENATE($BA$5,$B52,$C52),'CAP2'!$A$6:$M$135,13,FALSE),0)</f>
        <v>0</v>
      </c>
      <c r="BB52" s="56"/>
      <c r="BC52" s="369"/>
      <c r="BD52" s="369"/>
      <c r="BE52" s="369"/>
      <c r="BF52" s="369"/>
      <c r="BG52" s="548">
        <f>_xlfn.IFNA(VLOOKUP(CONCATENATE($BG$5,$B52,$C52),SC!$A$6:$M$500,13,FALSE),0)</f>
        <v>0</v>
      </c>
      <c r="BH52" s="548">
        <f>_xlfn.IFNA(VLOOKUP(CONCATENATE($BH$5,$B52,$C52),SC!$A$6:$M$500,13,FALSE),0)</f>
        <v>0</v>
      </c>
      <c r="BI52" s="548">
        <f>_xlfn.IFNA(VLOOKUP(CONCATENATE($BI$5,$B52,$C52),SCSAT!$A$6:$M$528,13,FALSE),0)</f>
        <v>0</v>
      </c>
      <c r="BJ52" s="548">
        <f>_xlfn.IFNA(VLOOKUP(CONCATENATE($BJ$5,$B52,$C52),SCSAT!$A$6:$M$528,13,FALSE),0)</f>
        <v>0</v>
      </c>
      <c r="BK52" s="548">
        <f>_xlfn.IFNA(VLOOKUP(CONCATENATE($BK$5,$B52,$C52),SCSUN!$A$6:$M$500,13,FALSE),0)</f>
        <v>0</v>
      </c>
      <c r="BL52" s="341">
        <f>_xlfn.IFNA(VLOOKUP(CONCATENATE($BL$5,$B52,$C52),SCSUN!$A$6:$M$500,13,FALSE),0)</f>
        <v>0</v>
      </c>
    </row>
    <row r="53" spans="1:64" x14ac:dyDescent="0.25">
      <c r="A53" s="835"/>
      <c r="B53" s="286"/>
      <c r="C53" s="52"/>
      <c r="D53" s="52"/>
      <c r="E53" s="52"/>
      <c r="F53" s="53"/>
      <c r="G53" s="67"/>
      <c r="H53" s="54">
        <f t="shared" si="4"/>
        <v>0</v>
      </c>
      <c r="I53" s="55">
        <f t="shared" si="6"/>
        <v>0</v>
      </c>
      <c r="J53" s="64">
        <f t="shared" si="3"/>
        <v>16</v>
      </c>
      <c r="K53" s="63">
        <f>_xlfn.IFNA(VLOOKUP(CONCATENATE($K$5,$B53,$C53),'ESP1'!$A$6:$M$500,13,FALSE),0)</f>
        <v>0</v>
      </c>
      <c r="L53" s="63"/>
      <c r="M53" s="63"/>
      <c r="N53" s="63"/>
      <c r="O53" s="56">
        <f>_xlfn.IFNA(VLOOKUP(CONCATENATE($O$5,$B53,$C53),'MUR1'!$A$6:$M$133,13,FALSE),0)</f>
        <v>0</v>
      </c>
      <c r="P53" s="56"/>
      <c r="Q53" s="56">
        <f>_xlfn.IFNA(VLOOKUP(CONCATENATE($Q$5,$B53,$C53),'SER1'!$A$6:$M$133,13,FALSE),0)</f>
        <v>0</v>
      </c>
      <c r="R53" s="56"/>
      <c r="S53" s="56">
        <f>_xlfn.IFNA(VLOOKUP(CONCATENATE($S$5,$B53,$C53),'DAR1'!$A$6:$M$500,13,FALSE),0)</f>
        <v>0</v>
      </c>
      <c r="T53" s="56"/>
      <c r="U53" s="56">
        <f>_xlfn.IFNA(VLOOKUP(CONCATENATE($U$5,$B53,$C53),'SER2'!$A$6:$M$167,13,FALSE),0)</f>
        <v>0</v>
      </c>
      <c r="V53" s="56"/>
      <c r="W53" s="56">
        <f>_xlfn.IFNA(VLOOKUP(CONCATENATE($W$5,$B53,$C53),'BUS2'!$A$6:$M$135,13,FALSE),0)</f>
        <v>0</v>
      </c>
      <c r="X53" s="56">
        <f>_xlfn.IFNA(VLOOKUP(CONCATENATE($X$5,$B53,$C53),'HOR1'!$A$6:$M$100,13,FALSE),0)</f>
        <v>0</v>
      </c>
      <c r="Y53" s="56">
        <f>_xlfn.IFNA(VLOOKUP(CONCATENATE($Y$5,$B53,$C53),'HOR1'!$A$6:$M$100,13,FALSE),0)</f>
        <v>0</v>
      </c>
      <c r="Z53" s="56">
        <f>_xlfn.IFNA(VLOOKUP(CONCATENATE($Z$5,$B53,$C53),CAPE!$A$6:$M$133,13,FALSE),0)</f>
        <v>0</v>
      </c>
      <c r="AA53" s="56"/>
      <c r="AB53" s="56">
        <f>_xlfn.IFNA(VLOOKUP(CONCATENATE($AB$5,$B53,$C53),'OG1'!$A$6:$M$133,13,FALSE),0)</f>
        <v>0</v>
      </c>
      <c r="AC53" s="56"/>
      <c r="AD53" s="56">
        <f>_xlfn.IFNA(VLOOKUP(CONCATENATE($AD$5,$B53,$C53),'DRY1'!$A$8:$M$500,13,FALSE),0)</f>
        <v>0</v>
      </c>
      <c r="AE53" s="56">
        <f>_xlfn.IFNA(VLOOKUP(CONCATENATE($AE$5,$B53,$C53),'BAL3'!$A$6:$M$135,13,FALSE),0)</f>
        <v>0</v>
      </c>
      <c r="AF53" s="341"/>
      <c r="AG53" s="341">
        <f>_xlfn.IFNA(VLOOKUP(CONCATENATE($AG$5,$B53,$C53),'OG2'!$A$6:$M$132,13,FALSE),0)</f>
        <v>0</v>
      </c>
      <c r="AH53" s="56">
        <f>_xlfn.IFNA(VLOOKUP(CONCATENATE($AH$5,$B53,$C53),'SER3'!$A$6:$M$133,13,FALSE),0)</f>
        <v>0</v>
      </c>
      <c r="AI53" s="56">
        <f>_xlfn.IFNA(VLOOKUP(CONCATENATE($AI$5,$B53,$C53),'LOG1'!$A$6:$M$133,13,FALSE),0)</f>
        <v>0</v>
      </c>
      <c r="AJ53" s="56">
        <f>_xlfn.IFNA(VLOOKUP(CONCATENATE($AJ$5,$B53,$C53),'DRY2'!$A$6:$M$300,13,FALSE),0)</f>
        <v>0</v>
      </c>
      <c r="AK53" s="56">
        <f>_xlfn.IFNA(VLOOKUP(CONCATENATE($AK$5,$B53,$C53),'ESP2'!$A$6:$M$500,13,FALSE),0)</f>
        <v>0</v>
      </c>
      <c r="AL53" s="56">
        <f>_xlfn.IFNA(VLOOKUP(CONCATENATE($AL$5,$B53,$C53),MR!$A$6:$M$468,13,FALSE),0)</f>
        <v>0</v>
      </c>
      <c r="AM53" s="56">
        <f>_xlfn.IFNA(VLOOKUP(CONCATENATE($AM$5,$B53,$C53),'ESP3'!$A$6:$M$500,13,FALSE),0)</f>
        <v>0</v>
      </c>
      <c r="AN53" s="56">
        <f>_xlfn.IFNA(VLOOKUP(CONCATENATE($AM$5,$B53,$C53),'ESP3'!$A$6:$M$500,13,FALSE),0)</f>
        <v>0</v>
      </c>
      <c r="AO53" s="56">
        <v>0</v>
      </c>
      <c r="AP53" s="56"/>
      <c r="AQ53" s="56">
        <f>_xlfn.IFNA(VLOOKUP(CONCATENATE($AQ$5,$B53,$C53),SCSAT!$A$6:$M$53,13,FALSE),0)</f>
        <v>0</v>
      </c>
      <c r="AR53" s="56"/>
      <c r="AS53" s="56">
        <f>_xlfn.IFNA(VLOOKUP(CONCATENATE($AS$5,$B53,$C53),SCSUN!$A$6:$M$53,13,FALSE),0)</f>
        <v>0</v>
      </c>
      <c r="AT53" s="56">
        <f>_xlfn.IFNA(VLOOKUP(CONCATENATE($ASS$5,$B53,$C53),'SER3'!$A$6:$M$500,13,FALSE),0)</f>
        <v>0</v>
      </c>
      <c r="AU53" s="56">
        <f>_xlfn.IFNA(VLOOKUP(CONCATENATE($AU$5,$B53,$C53),'MUR2'!$A$6:$M$500,13,FALSE),0)</f>
        <v>0</v>
      </c>
      <c r="AV53" s="56"/>
      <c r="AW53" s="56">
        <f>_xlfn.IFNA(VLOOKUP(CONCATENATE($AW$5,$B53,$C53),FEST!$A$6:$M$300,13,FALSE),0)</f>
        <v>0</v>
      </c>
      <c r="AX53" s="56">
        <f>_xlfn.IFNA(VLOOKUP(CONCATENATE($AX$5,$B53,$C53),FEST!$A$6:$M$300,13,FALSE),0)</f>
        <v>0</v>
      </c>
      <c r="AY53" s="56">
        <f>_xlfn.IFNA(VLOOKUP(CONCATENATE($AY$5,$B53,$C53),RAS!$A$7:$M$501,13,FALSE),0)</f>
        <v>0</v>
      </c>
      <c r="AZ53" s="56">
        <f>_xlfn.IFNA(VLOOKUP(CONCATENATE($AZ$5,$B53,$C53),'DAR2'!$A$6:$M$60,13,FALSE),0)</f>
        <v>0</v>
      </c>
      <c r="BA53" s="56">
        <f>_xlfn.IFNA(VLOOKUP(CONCATENATE($BA$5,$B53,$C53),'CAP2'!$A$6:$M$135,13,FALSE),0)</f>
        <v>0</v>
      </c>
      <c r="BB53" s="56"/>
      <c r="BC53" s="369"/>
      <c r="BD53" s="369"/>
      <c r="BE53" s="369"/>
      <c r="BF53" s="369"/>
      <c r="BG53" s="548">
        <f>_xlfn.IFNA(VLOOKUP(CONCATENATE($BG$5,$B53,$C53),SC!$A$6:$M$500,13,FALSE),0)</f>
        <v>0</v>
      </c>
      <c r="BH53" s="548">
        <f>_xlfn.IFNA(VLOOKUP(CONCATENATE($BH$5,$B53,$C53),SC!$A$6:$M$500,13,FALSE),0)</f>
        <v>0</v>
      </c>
      <c r="BI53" s="548">
        <f>_xlfn.IFNA(VLOOKUP(CONCATENATE($BI$5,$B53,$C53),SCSAT!$A$6:$M$528,13,FALSE),0)</f>
        <v>0</v>
      </c>
      <c r="BJ53" s="548">
        <f>_xlfn.IFNA(VLOOKUP(CONCATENATE($BJ$5,$B53,$C53),SCSAT!$A$6:$M$528,13,FALSE),0)</f>
        <v>0</v>
      </c>
      <c r="BK53" s="548">
        <f>_xlfn.IFNA(VLOOKUP(CONCATENATE($BK$5,$B53,$C53),SCSUN!$A$6:$M$500,13,FALSE),0)</f>
        <v>0</v>
      </c>
      <c r="BL53" s="341">
        <f>_xlfn.IFNA(VLOOKUP(CONCATENATE($BL$5,$B53,$C53),SCSUN!$A$6:$M$500,13,FALSE),0)</f>
        <v>0</v>
      </c>
    </row>
    <row r="54" spans="1:64" x14ac:dyDescent="0.25">
      <c r="A54" s="835"/>
      <c r="B54" s="286"/>
      <c r="C54" s="52"/>
      <c r="D54" s="52"/>
      <c r="E54" s="52"/>
      <c r="F54" s="53"/>
      <c r="G54" s="67"/>
      <c r="H54" s="54">
        <f t="shared" si="4"/>
        <v>0</v>
      </c>
      <c r="I54" s="55">
        <f t="shared" si="6"/>
        <v>0</v>
      </c>
      <c r="J54" s="64">
        <f t="shared" si="3"/>
        <v>16</v>
      </c>
      <c r="K54" s="63">
        <f>_xlfn.IFNA(VLOOKUP(CONCATENATE($K$5,$B54,$C54),'ESP1'!$A$6:$M$500,13,FALSE),0)</f>
        <v>0</v>
      </c>
      <c r="L54" s="63"/>
      <c r="M54" s="63"/>
      <c r="N54" s="63"/>
      <c r="O54" s="56">
        <f>_xlfn.IFNA(VLOOKUP(CONCATENATE($O$5,$B54,$C54),'MUR1'!$A$6:$M$133,13,FALSE),0)</f>
        <v>0</v>
      </c>
      <c r="P54" s="56"/>
      <c r="Q54" s="56">
        <f>_xlfn.IFNA(VLOOKUP(CONCATENATE($Q$5,$B54,$C54),'SER1'!$A$6:$M$133,13,FALSE),0)</f>
        <v>0</v>
      </c>
      <c r="R54" s="56"/>
      <c r="S54" s="56">
        <f>_xlfn.IFNA(VLOOKUP(CONCATENATE($S$5,$B54,$C54),'DAR1'!$A$6:$M$500,13,FALSE),0)</f>
        <v>0</v>
      </c>
      <c r="T54" s="56"/>
      <c r="U54" s="56">
        <f>_xlfn.IFNA(VLOOKUP(CONCATENATE($U$5,$B54,$C54),'SER2'!$A$6:$M$167,13,FALSE),0)</f>
        <v>0</v>
      </c>
      <c r="V54" s="56"/>
      <c r="W54" s="56">
        <f>_xlfn.IFNA(VLOOKUP(CONCATENATE($W$5,$B54,$C54),'BUS2'!$A$6:$M$135,13,FALSE),0)</f>
        <v>0</v>
      </c>
      <c r="X54" s="56">
        <f>_xlfn.IFNA(VLOOKUP(CONCATENATE($X$5,$B54,$C54),'HOR1'!$A$6:$M$100,13,FALSE),0)</f>
        <v>0</v>
      </c>
      <c r="Y54" s="56">
        <f>_xlfn.IFNA(VLOOKUP(CONCATENATE($Y$5,$B54,$C54),'HOR1'!$A$6:$M$100,13,FALSE),0)</f>
        <v>0</v>
      </c>
      <c r="Z54" s="56">
        <f>_xlfn.IFNA(VLOOKUP(CONCATENATE($Z$5,$B54,$C54),CAPE!$A$6:$M$133,13,FALSE),0)</f>
        <v>0</v>
      </c>
      <c r="AA54" s="56"/>
      <c r="AB54" s="56">
        <f>_xlfn.IFNA(VLOOKUP(CONCATENATE($AB$5,$B54,$C54),'OG1'!$A$6:$M$133,13,FALSE),0)</f>
        <v>0</v>
      </c>
      <c r="AC54" s="56"/>
      <c r="AD54" s="56">
        <f>_xlfn.IFNA(VLOOKUP(CONCATENATE($AD$5,$B54,$C54),'DRY1'!$A$8:$M$500,13,FALSE),0)</f>
        <v>0</v>
      </c>
      <c r="AE54" s="56">
        <f>_xlfn.IFNA(VLOOKUP(CONCATENATE($AE$5,$B54,$C54),'BAL3'!$A$6:$M$135,13,FALSE),0)</f>
        <v>0</v>
      </c>
      <c r="AF54" s="341"/>
      <c r="AG54" s="341">
        <f>_xlfn.IFNA(VLOOKUP(CONCATENATE($AG$5,$B54,$C54),'OG2'!$A$6:$M$132,13,FALSE),0)</f>
        <v>0</v>
      </c>
      <c r="AH54" s="56">
        <f>_xlfn.IFNA(VLOOKUP(CONCATENATE($AH$5,$B54,$C54),'SER3'!$A$6:$M$133,13,FALSE),0)</f>
        <v>0</v>
      </c>
      <c r="AI54" s="56">
        <f>_xlfn.IFNA(VLOOKUP(CONCATENATE($AI$5,$B54,$C54),'LOG1'!$A$6:$M$133,13,FALSE),0)</f>
        <v>0</v>
      </c>
      <c r="AJ54" s="56">
        <f>_xlfn.IFNA(VLOOKUP(CONCATENATE($AJ$5,$B54,$C54),'DRY2'!$A$6:$M$300,13,FALSE),0)</f>
        <v>0</v>
      </c>
      <c r="AK54" s="56">
        <f>_xlfn.IFNA(VLOOKUP(CONCATENATE($AK$5,$B54,$C54),'ESP2'!$A$6:$M$500,13,FALSE),0)</f>
        <v>0</v>
      </c>
      <c r="AL54" s="56">
        <f>_xlfn.IFNA(VLOOKUP(CONCATENATE($AL$5,$B54,$C54),MR!$A$6:$M$468,13,FALSE),0)</f>
        <v>0</v>
      </c>
      <c r="AM54" s="56">
        <f>_xlfn.IFNA(VLOOKUP(CONCATENATE($AM$5,$B54,$C54),'ESP3'!$A$6:$M$500,13,FALSE),0)</f>
        <v>0</v>
      </c>
      <c r="AN54" s="56">
        <f>_xlfn.IFNA(VLOOKUP(CONCATENATE($AM$5,$B54,$C54),'ESP3'!$A$6:$M$500,13,FALSE),0)</f>
        <v>0</v>
      </c>
      <c r="AO54" s="56">
        <v>0</v>
      </c>
      <c r="AP54" s="56"/>
      <c r="AQ54" s="56">
        <f>_xlfn.IFNA(VLOOKUP(CONCATENATE($AQ$5,$B54,$C54),SCSAT!$A$6:$M$53,13,FALSE),0)</f>
        <v>0</v>
      </c>
      <c r="AR54" s="56"/>
      <c r="AS54" s="56">
        <f>_xlfn.IFNA(VLOOKUP(CONCATENATE($AS$5,$B54,$C54),SCSUN!$A$6:$M$53,13,FALSE),0)</f>
        <v>0</v>
      </c>
      <c r="AT54" s="56">
        <f>_xlfn.IFNA(VLOOKUP(CONCATENATE($ASS$5,$B54,$C54),'SER3'!$A$6:$M$500,13,FALSE),0)</f>
        <v>0</v>
      </c>
      <c r="AU54" s="56">
        <f>_xlfn.IFNA(VLOOKUP(CONCATENATE($AU$5,$B54,$C54),'MUR2'!$A$6:$M$500,13,FALSE),0)</f>
        <v>0</v>
      </c>
      <c r="AV54" s="56"/>
      <c r="AW54" s="56">
        <f>_xlfn.IFNA(VLOOKUP(CONCATENATE($AW$5,$B54,$C54),FEST!$A$6:$M$300,13,FALSE),0)</f>
        <v>0</v>
      </c>
      <c r="AX54" s="56">
        <f>_xlfn.IFNA(VLOOKUP(CONCATENATE($AX$5,$B54,$C54),FEST!$A$6:$M$300,13,FALSE),0)</f>
        <v>0</v>
      </c>
      <c r="AY54" s="56">
        <f>_xlfn.IFNA(VLOOKUP(CONCATENATE($AY$5,$B54,$C54),RAS!$A$7:$M$501,13,FALSE),0)</f>
        <v>0</v>
      </c>
      <c r="AZ54" s="56">
        <f>_xlfn.IFNA(VLOOKUP(CONCATENATE($AZ$5,$B54,$C54),'DAR2'!$A$6:$M$60,13,FALSE),0)</f>
        <v>0</v>
      </c>
      <c r="BA54" s="56">
        <f>_xlfn.IFNA(VLOOKUP(CONCATENATE($BA$5,$B54,$C54),'CAP2'!$A$6:$M$135,13,FALSE),0)</f>
        <v>0</v>
      </c>
      <c r="BB54" s="56"/>
      <c r="BC54" s="369"/>
      <c r="BD54" s="369"/>
      <c r="BE54" s="369"/>
      <c r="BF54" s="369"/>
      <c r="BG54" s="548">
        <f>_xlfn.IFNA(VLOOKUP(CONCATENATE($BG$5,$B54,$C54),SC!$A$6:$M$500,13,FALSE),0)</f>
        <v>0</v>
      </c>
      <c r="BH54" s="548">
        <f>_xlfn.IFNA(VLOOKUP(CONCATENATE($BH$5,$B54,$C54),SC!$A$6:$M$500,13,FALSE),0)</f>
        <v>0</v>
      </c>
      <c r="BI54" s="548">
        <f>_xlfn.IFNA(VLOOKUP(CONCATENATE($BI$5,$B54,$C54),SCSAT!$A$6:$M$528,13,FALSE),0)</f>
        <v>0</v>
      </c>
      <c r="BJ54" s="548">
        <f>_xlfn.IFNA(VLOOKUP(CONCATENATE($BJ$5,$B54,$C54),SCSAT!$A$6:$M$528,13,FALSE),0)</f>
        <v>0</v>
      </c>
      <c r="BK54" s="548">
        <f>_xlfn.IFNA(VLOOKUP(CONCATENATE($BK$5,$B54,$C54),SCSUN!$A$6:$M$500,13,FALSE),0)</f>
        <v>0</v>
      </c>
      <c r="BL54" s="341">
        <f>_xlfn.IFNA(VLOOKUP(CONCATENATE($BL$5,$B54,$C54),SCSUN!$A$6:$M$500,13,FALSE),0)</f>
        <v>0</v>
      </c>
    </row>
    <row r="55" spans="1:64" x14ac:dyDescent="0.25">
      <c r="A55" s="835"/>
      <c r="B55" s="286"/>
      <c r="C55" s="52"/>
      <c r="D55" s="52"/>
      <c r="E55" s="52"/>
      <c r="F55" s="53"/>
      <c r="G55" s="67"/>
      <c r="H55" s="54">
        <f t="shared" si="4"/>
        <v>0</v>
      </c>
      <c r="I55" s="55">
        <f t="shared" si="6"/>
        <v>0</v>
      </c>
      <c r="J55" s="64">
        <f t="shared" si="3"/>
        <v>16</v>
      </c>
      <c r="K55" s="63">
        <f>_xlfn.IFNA(VLOOKUP(CONCATENATE($K$5,$B55,$C55),'ESP1'!$A$6:$M$500,13,FALSE),0)</f>
        <v>0</v>
      </c>
      <c r="L55" s="63"/>
      <c r="M55" s="63"/>
      <c r="N55" s="63"/>
      <c r="O55" s="56">
        <f>_xlfn.IFNA(VLOOKUP(CONCATENATE($O$5,$B55,$C55),'MUR1'!$A$6:$M$133,13,FALSE),0)</f>
        <v>0</v>
      </c>
      <c r="P55" s="56"/>
      <c r="Q55" s="56">
        <f>_xlfn.IFNA(VLOOKUP(CONCATENATE($Q$5,$B55,$C55),'SER1'!$A$6:$M$133,13,FALSE),0)</f>
        <v>0</v>
      </c>
      <c r="R55" s="56"/>
      <c r="S55" s="56">
        <f>_xlfn.IFNA(VLOOKUP(CONCATENATE($S$5,$B55,$C55),'DAR1'!$A$6:$M$500,13,FALSE),0)</f>
        <v>0</v>
      </c>
      <c r="T55" s="56"/>
      <c r="U55" s="56">
        <f>_xlfn.IFNA(VLOOKUP(CONCATENATE($U$5,$B55,$C55),'SER2'!$A$6:$M$167,13,FALSE),0)</f>
        <v>0</v>
      </c>
      <c r="V55" s="56"/>
      <c r="W55" s="56">
        <f>_xlfn.IFNA(VLOOKUP(CONCATENATE($W$5,$B55,$C55),'BUS2'!$A$6:$M$135,13,FALSE),0)</f>
        <v>0</v>
      </c>
      <c r="X55" s="56">
        <f>_xlfn.IFNA(VLOOKUP(CONCATENATE($X$5,$B55,$C55),'HOR1'!$A$6:$M$100,13,FALSE),0)</f>
        <v>0</v>
      </c>
      <c r="Y55" s="56"/>
      <c r="Z55" s="56">
        <f>_xlfn.IFNA(VLOOKUP(CONCATENATE($Z$5,$B55,$C55),CAPE!$A$6:$M$133,13,FALSE),0)</f>
        <v>0</v>
      </c>
      <c r="AA55" s="56"/>
      <c r="AB55" s="56">
        <f>_xlfn.IFNA(VLOOKUP(CONCATENATE($AB$5,$B55,$C55),'OG1'!$A$6:$M$133,13,FALSE),0)</f>
        <v>0</v>
      </c>
      <c r="AC55" s="56"/>
      <c r="AD55" s="56">
        <f>_xlfn.IFNA(VLOOKUP(CONCATENATE($AD$5,$B55,$C55),'DRY1'!$A$8:$M$500,13,FALSE),0)</f>
        <v>0</v>
      </c>
      <c r="AE55" s="56">
        <f>_xlfn.IFNA(VLOOKUP(CONCATENATE($AE$5,$B55,$C55),'BAL3'!$A$6:$M$135,13,FALSE),0)</f>
        <v>0</v>
      </c>
      <c r="AF55" s="341"/>
      <c r="AG55" s="341">
        <f>_xlfn.IFNA(VLOOKUP(CONCATENATE($AG$5,$B55,$C55),'OG2'!$A$6:$M$132,13,FALSE),0)</f>
        <v>0</v>
      </c>
      <c r="AH55" s="56">
        <f>_xlfn.IFNA(VLOOKUP(CONCATENATE($AH$5,$B55,$C55),'SER3'!$A$6:$M$133,13,FALSE),0)</f>
        <v>0</v>
      </c>
      <c r="AI55" s="56">
        <f>_xlfn.IFNA(VLOOKUP(CONCATENATE($AI$5,$B55,$C55),'LOG1'!$A$6:$M$133,13,FALSE),0)</f>
        <v>0</v>
      </c>
      <c r="AJ55" s="56">
        <f>_xlfn.IFNA(VLOOKUP(CONCATENATE($AJ$5,$B55,$C55),'DRY2'!$A$6:$M$300,13,FALSE),0)</f>
        <v>0</v>
      </c>
      <c r="AK55" s="56">
        <f>_xlfn.IFNA(VLOOKUP(CONCATENATE($AK$5,$B55,$C55),'ESP2'!$A$6:$M$500,13,FALSE),0)</f>
        <v>0</v>
      </c>
      <c r="AL55" s="56">
        <f>_xlfn.IFNA(VLOOKUP(CONCATENATE($AL$5,$B55,$C55),MR!$A$6:$M$468,13,FALSE),0)</f>
        <v>0</v>
      </c>
      <c r="AM55" s="56">
        <f>_xlfn.IFNA(VLOOKUP(CONCATENATE($AM$5,$B55,$C55),'ESP3'!$A$6:$M$500,13,FALSE),0)</f>
        <v>0</v>
      </c>
      <c r="AN55" s="56">
        <f>_xlfn.IFNA(VLOOKUP(CONCATENATE($AM$5,$B55,$C55),'ESP3'!$A$6:$M$500,13,FALSE),0)</f>
        <v>0</v>
      </c>
      <c r="AO55" s="56">
        <v>0</v>
      </c>
      <c r="AP55" s="56"/>
      <c r="AQ55" s="56">
        <f>_xlfn.IFNA(VLOOKUP(CONCATENATE($AQ$5,$B55,$C55),SCSAT!$A$6:$M$53,13,FALSE),0)</f>
        <v>0</v>
      </c>
      <c r="AR55" s="56"/>
      <c r="AS55" s="56">
        <f>_xlfn.IFNA(VLOOKUP(CONCATENATE($AS$5,$B55,$C55),SCSUN!$A$6:$M$53,13,FALSE),0)</f>
        <v>0</v>
      </c>
      <c r="AT55" s="56">
        <f>_xlfn.IFNA(VLOOKUP(CONCATENATE($ASS$5,$B55,$C55),'SER3'!$A$6:$M$500,13,FALSE),0)</f>
        <v>0</v>
      </c>
      <c r="AU55" s="56">
        <f>_xlfn.IFNA(VLOOKUP(CONCATENATE($AU$5,$B55,$C55),'MUR2'!$A$6:$M$500,13,FALSE),0)</f>
        <v>0</v>
      </c>
      <c r="AV55" s="56"/>
      <c r="AW55" s="56">
        <f>_xlfn.IFNA(VLOOKUP(CONCATENATE($AW$5,$B55,$C55),FEST!$A$6:$M$300,13,FALSE),0)</f>
        <v>0</v>
      </c>
      <c r="AX55" s="56">
        <f>_xlfn.IFNA(VLOOKUP(CONCATENATE($AX$5,$B55,$C55),FEST!$A$6:$M$300,13,FALSE),0)</f>
        <v>0</v>
      </c>
      <c r="AY55" s="56">
        <f>_xlfn.IFNA(VLOOKUP(CONCATENATE($AY$5,$B55,$C55),RAS!$A$7:$M$501,13,FALSE),0)</f>
        <v>0</v>
      </c>
      <c r="AZ55" s="56">
        <f>_xlfn.IFNA(VLOOKUP(CONCATENATE($AZ$5,$B55,$C55),'DAR2'!$A$6:$M$60,13,FALSE),0)</f>
        <v>0</v>
      </c>
      <c r="BA55" s="56">
        <f>_xlfn.IFNA(VLOOKUP(CONCATENATE($BA$5,$B55,$C55),'CAP2'!$A$6:$M$135,13,FALSE),0)</f>
        <v>0</v>
      </c>
      <c r="BB55" s="56"/>
      <c r="BC55" s="369"/>
      <c r="BD55" s="369"/>
      <c r="BE55" s="369"/>
      <c r="BF55" s="369"/>
      <c r="BG55" s="548">
        <f>_xlfn.IFNA(VLOOKUP(CONCATENATE($BG$5,$B55,$C55),SC!$A$6:$M$500,13,FALSE),0)</f>
        <v>0</v>
      </c>
      <c r="BH55" s="548">
        <f>_xlfn.IFNA(VLOOKUP(CONCATENATE($BH$5,$B55,$C55),SC!$A$6:$M$500,13,FALSE),0)</f>
        <v>0</v>
      </c>
      <c r="BI55" s="548">
        <f>_xlfn.IFNA(VLOOKUP(CONCATENATE($BI$5,$B55,$C55),SCSAT!$A$6:$M$528,13,FALSE),0)</f>
        <v>0</v>
      </c>
      <c r="BJ55" s="548">
        <f>_xlfn.IFNA(VLOOKUP(CONCATENATE($BJ$5,$B55,$C55),SCSAT!$A$6:$M$528,13,FALSE),0)</f>
        <v>0</v>
      </c>
      <c r="BK55" s="548">
        <f>_xlfn.IFNA(VLOOKUP(CONCATENATE($BK$5,$B55,$C55),SCSUN!$A$6:$M$500,13,FALSE),0)</f>
        <v>0</v>
      </c>
      <c r="BL55" s="341">
        <f>_xlfn.IFNA(VLOOKUP(CONCATENATE($BL$5,$B55,$C55),SCSUN!$A$6:$M$500,13,FALSE),0)</f>
        <v>0</v>
      </c>
    </row>
    <row r="56" spans="1:64" x14ac:dyDescent="0.25">
      <c r="A56" s="835"/>
      <c r="B56" s="286"/>
      <c r="C56" s="52"/>
      <c r="D56" s="52"/>
      <c r="E56" s="52"/>
      <c r="F56" s="53"/>
      <c r="G56" s="67"/>
      <c r="H56" s="54">
        <f t="shared" si="4"/>
        <v>0</v>
      </c>
      <c r="I56" s="55">
        <f t="shared" si="6"/>
        <v>0</v>
      </c>
      <c r="J56" s="64">
        <f t="shared" si="3"/>
        <v>16</v>
      </c>
      <c r="K56" s="63">
        <f>_xlfn.IFNA(VLOOKUP(CONCATENATE($K$5,$B56,$C56),'ESP1'!$A$6:$M$500,13,FALSE),0)</f>
        <v>0</v>
      </c>
      <c r="L56" s="63"/>
      <c r="M56" s="63"/>
      <c r="N56" s="63"/>
      <c r="O56" s="56">
        <f>_xlfn.IFNA(VLOOKUP(CONCATENATE($O$5,$B56,$C56),'MUR1'!$A$6:$M$133,13,FALSE),0)</f>
        <v>0</v>
      </c>
      <c r="P56" s="56"/>
      <c r="Q56" s="56">
        <f>_xlfn.IFNA(VLOOKUP(CONCATENATE($Q$5,$B56,$C56),'SER1'!$A$6:$M$133,13,FALSE),0)</f>
        <v>0</v>
      </c>
      <c r="R56" s="56"/>
      <c r="S56" s="56">
        <f>_xlfn.IFNA(VLOOKUP(CONCATENATE($S$5,$B56,$C56),'DAR1'!$A$6:$M$500,13,FALSE),0)</f>
        <v>0</v>
      </c>
      <c r="T56" s="56"/>
      <c r="U56" s="56">
        <f>_xlfn.IFNA(VLOOKUP(CONCATENATE($U$5,$B56,$C56),'SER2'!$A$6:$M$167,13,FALSE),0)</f>
        <v>0</v>
      </c>
      <c r="V56" s="56"/>
      <c r="W56" s="56">
        <f>_xlfn.IFNA(VLOOKUP(CONCATENATE($W$5,$B56,$C56),'BUS2'!$A$6:$M$135,13,FALSE),0)</f>
        <v>0</v>
      </c>
      <c r="X56" s="56">
        <f>_xlfn.IFNA(VLOOKUP(CONCATENATE($X$5,$B56,$C56),'HOR1'!$A$6:$M$100,13,FALSE),0)</f>
        <v>0</v>
      </c>
      <c r="Y56" s="56"/>
      <c r="Z56" s="56">
        <f>_xlfn.IFNA(VLOOKUP(CONCATENATE($Z$5,$B56,$C56),CAPE!$A$6:$M$133,13,FALSE),0)</f>
        <v>0</v>
      </c>
      <c r="AA56" s="56"/>
      <c r="AB56" s="56">
        <f>_xlfn.IFNA(VLOOKUP(CONCATENATE($AB$5,$B56,$C56),'OG1'!$A$6:$M$133,13,FALSE),0)</f>
        <v>0</v>
      </c>
      <c r="AC56" s="56"/>
      <c r="AD56" s="56">
        <f>_xlfn.IFNA(VLOOKUP(CONCATENATE($AD$5,$B56,$C56),'DRY1'!$A$8:$M$500,13,FALSE),0)</f>
        <v>0</v>
      </c>
      <c r="AE56" s="56">
        <f>_xlfn.IFNA(VLOOKUP(CONCATENATE($AE$5,$B56,$C56),'BAL3'!$A$6:$M$135,13,FALSE),0)</f>
        <v>0</v>
      </c>
      <c r="AF56" s="341"/>
      <c r="AG56" s="341">
        <f>_xlfn.IFNA(VLOOKUP(CONCATENATE($AG$5,$B56,$C56),'OG2'!$A$6:$M$132,13,FALSE),0)</f>
        <v>0</v>
      </c>
      <c r="AH56" s="56">
        <f>_xlfn.IFNA(VLOOKUP(CONCATENATE($AH$5,$B56,$C56),'SER3'!$A$6:$M$133,13,FALSE),0)</f>
        <v>0</v>
      </c>
      <c r="AI56" s="56">
        <f>_xlfn.IFNA(VLOOKUP(CONCATENATE($AI$5,$B56,$C56),'LOG1'!$A$6:$M$133,13,FALSE),0)</f>
        <v>0</v>
      </c>
      <c r="AJ56" s="56">
        <f>_xlfn.IFNA(VLOOKUP(CONCATENATE($AJ$5,$B56,$C56),'DRY2'!$A$6:$M$300,13,FALSE),0)</f>
        <v>0</v>
      </c>
      <c r="AK56" s="56">
        <f>_xlfn.IFNA(VLOOKUP(CONCATENATE($AK$5,$B56,$C56),'ESP2'!$A$6:$M$500,13,FALSE),0)</f>
        <v>0</v>
      </c>
      <c r="AL56" s="56">
        <f>_xlfn.IFNA(VLOOKUP(CONCATENATE($AL$5,$B56,$C56),MR!$A$6:$M$468,13,FALSE),0)</f>
        <v>0</v>
      </c>
      <c r="AM56" s="56">
        <f>_xlfn.IFNA(VLOOKUP(CONCATENATE($AM$5,$B56,$C56),'ESP3'!$A$6:$M$500,13,FALSE),0)</f>
        <v>0</v>
      </c>
      <c r="AN56" s="56">
        <f>_xlfn.IFNA(VLOOKUP(CONCATENATE($AM$5,$B56,$C56),'ESP3'!$A$6:$M$500,13,FALSE),0)</f>
        <v>0</v>
      </c>
      <c r="AO56" s="56">
        <v>0</v>
      </c>
      <c r="AP56" s="56"/>
      <c r="AQ56" s="56">
        <f>_xlfn.IFNA(VLOOKUP(CONCATENATE($AQ$5,$B56,$C56),SCSAT!$A$6:$M$53,13,FALSE),0)</f>
        <v>0</v>
      </c>
      <c r="AR56" s="56"/>
      <c r="AS56" s="56">
        <f>_xlfn.IFNA(VLOOKUP(CONCATENATE($AS$5,$B56,$C56),SCSUN!$A$6:$M$53,13,FALSE),0)</f>
        <v>0</v>
      </c>
      <c r="AT56" s="56">
        <f>_xlfn.IFNA(VLOOKUP(CONCATENATE($ASS$5,$B56,$C56),'SER3'!$A$6:$M$500,13,FALSE),0)</f>
        <v>0</v>
      </c>
      <c r="AU56" s="56">
        <f>_xlfn.IFNA(VLOOKUP(CONCATENATE($AU$5,$B56,$C56),'MUR2'!$A$6:$M$500,13,FALSE),0)</f>
        <v>0</v>
      </c>
      <c r="AV56" s="56"/>
      <c r="AW56" s="56">
        <f>_xlfn.IFNA(VLOOKUP(CONCATENATE($AW$5,$B56,$C56),FEST!$A$6:$M$300,13,FALSE),0)</f>
        <v>0</v>
      </c>
      <c r="AX56" s="56">
        <f>_xlfn.IFNA(VLOOKUP(CONCATENATE($AX$5,$B56,$C56),FEST!$A$6:$M$300,13,FALSE),0)</f>
        <v>0</v>
      </c>
      <c r="AY56" s="56">
        <f>_xlfn.IFNA(VLOOKUP(CONCATENATE($AY$5,$B56,$C56),RAS!$A$7:$M$501,13,FALSE),0)</f>
        <v>0</v>
      </c>
      <c r="AZ56" s="56">
        <f>_xlfn.IFNA(VLOOKUP(CONCATENATE($AZ$5,$B56,$C56),'DAR2'!$A$6:$M$60,13,FALSE),0)</f>
        <v>0</v>
      </c>
      <c r="BA56" s="56">
        <f>_xlfn.IFNA(VLOOKUP(CONCATENATE($BA$5,$B56,$C56),'CAP2'!$A$6:$M$135,13,FALSE),0)</f>
        <v>0</v>
      </c>
      <c r="BB56" s="56"/>
      <c r="BC56" s="369"/>
      <c r="BD56" s="369"/>
      <c r="BE56" s="369"/>
      <c r="BF56" s="369"/>
      <c r="BG56" s="548">
        <f>_xlfn.IFNA(VLOOKUP(CONCATENATE($BG$5,$B56,$C56),SC!$A$6:$M$500,13,FALSE),0)</f>
        <v>0</v>
      </c>
      <c r="BH56" s="548">
        <f>_xlfn.IFNA(VLOOKUP(CONCATENATE($BH$5,$B56,$C56),SC!$A$6:$M$500,13,FALSE),0)</f>
        <v>0</v>
      </c>
      <c r="BI56" s="548">
        <f>_xlfn.IFNA(VLOOKUP(CONCATENATE($BI$5,$B56,$C56),SCSAT!$A$6:$M$528,13,FALSE),0)</f>
        <v>0</v>
      </c>
      <c r="BJ56" s="548">
        <f>_xlfn.IFNA(VLOOKUP(CONCATENATE($BJ$5,$B56,$C56),SCSAT!$A$6:$M$528,13,FALSE),0)</f>
        <v>0</v>
      </c>
      <c r="BK56" s="548">
        <f>_xlfn.IFNA(VLOOKUP(CONCATENATE($BK$5,$B56,$C56),SCSUN!$A$6:$M$500,13,FALSE),0)</f>
        <v>0</v>
      </c>
      <c r="BL56" s="341">
        <f>_xlfn.IFNA(VLOOKUP(CONCATENATE($BL$5,$B56,$C56),SCSUN!$A$6:$M$500,13,FALSE),0)</f>
        <v>0</v>
      </c>
    </row>
    <row r="57" spans="1:64" x14ac:dyDescent="0.25">
      <c r="A57" s="835"/>
      <c r="B57" s="286"/>
      <c r="C57" s="52"/>
      <c r="D57" s="52"/>
      <c r="E57" s="52"/>
      <c r="F57" s="53"/>
      <c r="G57" s="67"/>
      <c r="H57" s="54">
        <f t="shared" si="4"/>
        <v>0</v>
      </c>
      <c r="I57" s="55">
        <f t="shared" si="6"/>
        <v>0</v>
      </c>
      <c r="J57" s="64">
        <f t="shared" si="3"/>
        <v>16</v>
      </c>
      <c r="K57" s="63">
        <f>_xlfn.IFNA(VLOOKUP(CONCATENATE($K$5,$B57,$C57),'ESP1'!$A$6:$M$500,13,FALSE),0)</f>
        <v>0</v>
      </c>
      <c r="L57" s="63"/>
      <c r="M57" s="63"/>
      <c r="N57" s="63"/>
      <c r="O57" s="56">
        <f>_xlfn.IFNA(VLOOKUP(CONCATENATE($O$5,$B57,$C57),'MUR1'!$A$6:$M$133,13,FALSE),0)</f>
        <v>0</v>
      </c>
      <c r="P57" s="56"/>
      <c r="Q57" s="56">
        <f>_xlfn.IFNA(VLOOKUP(CONCATENATE($Q$5,$B57,$C57),'SER1'!$A$6:$M$133,13,FALSE),0)</f>
        <v>0</v>
      </c>
      <c r="R57" s="56"/>
      <c r="S57" s="56">
        <f>_xlfn.IFNA(VLOOKUP(CONCATENATE($S$5,$B57,$C57),'DAR1'!$A$6:$M$500,13,FALSE),0)</f>
        <v>0</v>
      </c>
      <c r="T57" s="56"/>
      <c r="U57" s="56">
        <f>_xlfn.IFNA(VLOOKUP(CONCATENATE($U$5,$B57,$C57),'SER2'!$A$6:$M$167,13,FALSE),0)</f>
        <v>0</v>
      </c>
      <c r="V57" s="56"/>
      <c r="W57" s="56">
        <f>_xlfn.IFNA(VLOOKUP(CONCATENATE($W$5,$B57,$C57),'BUS2'!$A$6:$M$135,13,FALSE),0)</f>
        <v>0</v>
      </c>
      <c r="X57" s="56">
        <f>_xlfn.IFNA(VLOOKUP(CONCATENATE($X$5,$B57,$C57),'HOR1'!$A$6:$M$100,13,FALSE),0)</f>
        <v>0</v>
      </c>
      <c r="Y57" s="56"/>
      <c r="Z57" s="56">
        <f>_xlfn.IFNA(VLOOKUP(CONCATENATE($Z$5,$B57,$C57),CAPE!$A$6:$M$133,13,FALSE),0)</f>
        <v>0</v>
      </c>
      <c r="AA57" s="56"/>
      <c r="AB57" s="56">
        <f>_xlfn.IFNA(VLOOKUP(CONCATENATE($AB$5,$B57,$C57),'OG1'!$A$6:$M$133,13,FALSE),0)</f>
        <v>0</v>
      </c>
      <c r="AC57" s="56"/>
      <c r="AD57" s="56">
        <f>_xlfn.IFNA(VLOOKUP(CONCATENATE($AD$5,$B57,$C57),'DRY1'!$A$8:$M$500,13,FALSE),0)</f>
        <v>0</v>
      </c>
      <c r="AE57" s="56">
        <f>_xlfn.IFNA(VLOOKUP(CONCATENATE($AE$5,$B57,$C57),'BAL3'!$A$6:$M$135,13,FALSE),0)</f>
        <v>0</v>
      </c>
      <c r="AF57" s="341"/>
      <c r="AG57" s="341">
        <f>_xlfn.IFNA(VLOOKUP(CONCATENATE($AG$5,$B57,$C57),'OG2'!$A$6:$M$132,13,FALSE),0)</f>
        <v>0</v>
      </c>
      <c r="AH57" s="56">
        <f>_xlfn.IFNA(VLOOKUP(CONCATENATE($AH$5,$B57,$C57),'SER3'!$A$6:$M$133,13,FALSE),0)</f>
        <v>0</v>
      </c>
      <c r="AI57" s="56">
        <f>_xlfn.IFNA(VLOOKUP(CONCATENATE($AI$5,$B57,$C57),'LOG1'!$A$6:$M$133,13,FALSE),0)</f>
        <v>0</v>
      </c>
      <c r="AJ57" s="56">
        <f>_xlfn.IFNA(VLOOKUP(CONCATENATE($AJ$5,$B57,$C57),'DRY2'!$A$6:$M$300,13,FALSE),0)</f>
        <v>0</v>
      </c>
      <c r="AK57" s="56">
        <f>_xlfn.IFNA(VLOOKUP(CONCATENATE($AK$5,$B57,$C57),'ESP2'!$A$6:$M$500,13,FALSE),0)</f>
        <v>0</v>
      </c>
      <c r="AL57" s="56">
        <f>_xlfn.IFNA(VLOOKUP(CONCATENATE($AL$5,$B57,$C57),MR!$A$6:$M$468,13,FALSE),0)</f>
        <v>0</v>
      </c>
      <c r="AM57" s="56">
        <f>_xlfn.IFNA(VLOOKUP(CONCATENATE($AM$5,$B57,$C57),'ESP3'!$A$6:$M$500,13,FALSE),0)</f>
        <v>0</v>
      </c>
      <c r="AN57" s="56">
        <f>_xlfn.IFNA(VLOOKUP(CONCATENATE($AM$5,$B57,$C57),'ESP3'!$A$6:$M$500,13,FALSE),0)</f>
        <v>0</v>
      </c>
      <c r="AO57" s="56">
        <v>0</v>
      </c>
      <c r="AP57" s="56"/>
      <c r="AQ57" s="56">
        <f>_xlfn.IFNA(VLOOKUP(CONCATENATE($AQ$5,$B57,$C57),SCSAT!$A$6:$M$53,13,FALSE),0)</f>
        <v>0</v>
      </c>
      <c r="AR57" s="56"/>
      <c r="AS57" s="56">
        <f>_xlfn.IFNA(VLOOKUP(CONCATENATE($AS$5,$B57,$C57),SCSUN!$A$6:$M$53,13,FALSE),0)</f>
        <v>0</v>
      </c>
      <c r="AT57" s="56">
        <f>_xlfn.IFNA(VLOOKUP(CONCATENATE($ASS$5,$B57,$C57),'SER3'!$A$6:$M$500,13,FALSE),0)</f>
        <v>0</v>
      </c>
      <c r="AU57" s="56">
        <f>_xlfn.IFNA(VLOOKUP(CONCATENATE($AU$5,$B57,$C57),'MUR2'!$A$6:$M$500,13,FALSE),0)</f>
        <v>0</v>
      </c>
      <c r="AV57" s="56"/>
      <c r="AW57" s="56">
        <f>_xlfn.IFNA(VLOOKUP(CONCATENATE($AW$5,$B57,$C57),FEST!$A$6:$M$300,13,FALSE),0)</f>
        <v>0</v>
      </c>
      <c r="AX57" s="56">
        <f>_xlfn.IFNA(VLOOKUP(CONCATENATE($AX$5,$B57,$C57),FEST!$A$6:$M$300,13,FALSE),0)</f>
        <v>0</v>
      </c>
      <c r="AY57" s="56">
        <f>_xlfn.IFNA(VLOOKUP(CONCATENATE($AY$5,$B57,$C57),RAS!$A$7:$M$501,13,FALSE),0)</f>
        <v>0</v>
      </c>
      <c r="AZ57" s="56">
        <f>_xlfn.IFNA(VLOOKUP(CONCATENATE($AZ$5,$B57,$C57),'DAR2'!$A$6:$M$60,13,FALSE),0)</f>
        <v>0</v>
      </c>
      <c r="BA57" s="56">
        <f>_xlfn.IFNA(VLOOKUP(CONCATENATE($BA$5,$B57,$C57),'CAP2'!$A$6:$M$135,13,FALSE),0)</f>
        <v>0</v>
      </c>
      <c r="BB57" s="56"/>
      <c r="BC57" s="369"/>
      <c r="BD57" s="369"/>
      <c r="BE57" s="369"/>
      <c r="BF57" s="369"/>
      <c r="BG57" s="548">
        <f>_xlfn.IFNA(VLOOKUP(CONCATENATE($BG$5,$B57,$C57),SC!$A$6:$M$500,13,FALSE),0)</f>
        <v>0</v>
      </c>
      <c r="BH57" s="548">
        <f>_xlfn.IFNA(VLOOKUP(CONCATENATE($BH$5,$B57,$C57),SC!$A$6:$M$500,13,FALSE),0)</f>
        <v>0</v>
      </c>
      <c r="BI57" s="548">
        <f>_xlfn.IFNA(VLOOKUP(CONCATENATE($BI$5,$B57,$C57),SCSAT!$A$6:$M$528,13,FALSE),0)</f>
        <v>0</v>
      </c>
      <c r="BJ57" s="548">
        <f>_xlfn.IFNA(VLOOKUP(CONCATENATE($BJ$5,$B57,$C57),SCSAT!$A$6:$M$528,13,FALSE),0)</f>
        <v>0</v>
      </c>
      <c r="BK57" s="548">
        <f>_xlfn.IFNA(VLOOKUP(CONCATENATE($BK$5,$B57,$C57),SCSUN!$A$6:$M$500,13,FALSE),0)</f>
        <v>0</v>
      </c>
      <c r="BL57" s="341">
        <f>_xlfn.IFNA(VLOOKUP(CONCATENATE($BL$5,$B57,$C57),SCSUN!$A$6:$M$500,13,FALSE),0)</f>
        <v>0</v>
      </c>
    </row>
    <row r="58" spans="1:64" x14ac:dyDescent="0.25">
      <c r="A58" s="835"/>
      <c r="B58" s="286"/>
      <c r="C58" s="52"/>
      <c r="D58" s="52"/>
      <c r="E58" s="52"/>
      <c r="F58" s="53"/>
      <c r="G58" s="67"/>
      <c r="H58" s="54">
        <f t="shared" si="4"/>
        <v>0</v>
      </c>
      <c r="I58" s="55">
        <f t="shared" si="6"/>
        <v>0</v>
      </c>
      <c r="J58" s="64">
        <f t="shared" si="3"/>
        <v>16</v>
      </c>
      <c r="K58" s="63">
        <f>_xlfn.IFNA(VLOOKUP(CONCATENATE($K$5,$B58,$C58),'ESP1'!$A$6:$M$500,13,FALSE),0)</f>
        <v>0</v>
      </c>
      <c r="L58" s="63"/>
      <c r="M58" s="63"/>
      <c r="N58" s="63"/>
      <c r="O58" s="56">
        <f>_xlfn.IFNA(VLOOKUP(CONCATENATE($O$5,$B58,$C58),'MUR1'!$A$6:$M$133,13,FALSE),0)</f>
        <v>0</v>
      </c>
      <c r="P58" s="56"/>
      <c r="Q58" s="56">
        <f>_xlfn.IFNA(VLOOKUP(CONCATENATE($Q$5,$B58,$C58),'SER1'!$A$6:$M$133,13,FALSE),0)</f>
        <v>0</v>
      </c>
      <c r="R58" s="56"/>
      <c r="S58" s="56">
        <f>_xlfn.IFNA(VLOOKUP(CONCATENATE($S$5,$B58,$C58),'DAR1'!$A$6:$M$500,13,FALSE),0)</f>
        <v>0</v>
      </c>
      <c r="T58" s="56"/>
      <c r="U58" s="56">
        <f>_xlfn.IFNA(VLOOKUP(CONCATENATE($U$5,$B58,$C58),'SER2'!$A$6:$M$167,13,FALSE),0)</f>
        <v>0</v>
      </c>
      <c r="V58" s="56"/>
      <c r="W58" s="56">
        <f>_xlfn.IFNA(VLOOKUP(CONCATENATE($W$5,$B58,$C58),'BUS2'!$A$6:$M$135,13,FALSE),0)</f>
        <v>0</v>
      </c>
      <c r="X58" s="56">
        <f>_xlfn.IFNA(VLOOKUP(CONCATENATE($X$5,$B58,$C58),'ESP2'!$A$6:$M$192,13,FALSE),0)</f>
        <v>0</v>
      </c>
      <c r="Y58" s="56"/>
      <c r="Z58" s="56">
        <f>_xlfn.IFNA(VLOOKUP(CONCATENATE($Z$5,$B58,$C58),CAPE!$A$6:$M$133,13,FALSE),0)</f>
        <v>0</v>
      </c>
      <c r="AA58" s="56"/>
      <c r="AB58" s="56">
        <f>_xlfn.IFNA(VLOOKUP(CONCATENATE($AB$5,$B58,$C58),'OG1'!$A$6:$M$133,13,FALSE),0)</f>
        <v>0</v>
      </c>
      <c r="AC58" s="56"/>
      <c r="AD58" s="56">
        <f>_xlfn.IFNA(VLOOKUP(CONCATENATE($AD$5,$B58,$C58),'DRY1'!$A$8:$M$500,13,FALSE),0)</f>
        <v>0</v>
      </c>
      <c r="AE58" s="56">
        <f>_xlfn.IFNA(VLOOKUP(CONCATENATE($AE$5,$B58,$C58),'BAL3'!$A$6:$M$135,13,FALSE),0)</f>
        <v>0</v>
      </c>
      <c r="AF58" s="341"/>
      <c r="AG58" s="341">
        <f>_xlfn.IFNA(VLOOKUP(CONCATENATE($AG$5,$B58,$C58),'OG2'!$A$6:$M$132,13,FALSE),0)</f>
        <v>0</v>
      </c>
      <c r="AH58" s="56">
        <f>_xlfn.IFNA(VLOOKUP(CONCATENATE($AH$5,$B58,$C58),'SER3'!$A$6:$M$133,13,FALSE),0)</f>
        <v>0</v>
      </c>
      <c r="AI58" s="56">
        <f>_xlfn.IFNA(VLOOKUP(CONCATENATE($AI$5,$B58,$C58),'LOG1'!$A$6:$M$133,13,FALSE),0)</f>
        <v>0</v>
      </c>
      <c r="AJ58" s="56">
        <f>_xlfn.IFNA(VLOOKUP(CONCATENATE($AJ$5,$B58,$C58),'DRY2'!$A$6:$M$300,13,FALSE),0)</f>
        <v>0</v>
      </c>
      <c r="AK58" s="56">
        <f>_xlfn.IFNA(VLOOKUP(CONCATENATE($AK$5,$B58,$C58),'ESP2'!$A$6:$M$500,13,FALSE),0)</f>
        <v>0</v>
      </c>
      <c r="AL58" s="56">
        <f>_xlfn.IFNA(VLOOKUP(CONCATENATE($AL$5,$B58,$C58),MR!$A$6:$M$468,13,FALSE),0)</f>
        <v>0</v>
      </c>
      <c r="AM58" s="56">
        <f>_xlfn.IFNA(VLOOKUP(CONCATENATE($AM$5,$B58,$C58),'ESP3'!$A$6:$M$500,13,FALSE),0)</f>
        <v>0</v>
      </c>
      <c r="AN58" s="56">
        <f>_xlfn.IFNA(VLOOKUP(CONCATENATE($AM$5,$B58,$C58),'ESP3'!$A$6:$M$500,13,FALSE),0)</f>
        <v>0</v>
      </c>
      <c r="AO58" s="56">
        <v>0</v>
      </c>
      <c r="AP58" s="56"/>
      <c r="AQ58" s="56">
        <f>_xlfn.IFNA(VLOOKUP(CONCATENATE($AQ$5,$B58,$C58),SCSAT!$A$6:$M$53,13,FALSE),0)</f>
        <v>0</v>
      </c>
      <c r="AR58" s="56"/>
      <c r="AS58" s="56">
        <f>_xlfn.IFNA(VLOOKUP(CONCATENATE($AS$5,$B58,$C58),SCSUN!$A$6:$M$53,13,FALSE),0)</f>
        <v>0</v>
      </c>
      <c r="AT58" s="56">
        <f>_xlfn.IFNA(VLOOKUP(CONCATENATE($ASS$5,$B58,$C58),'SER3'!$A$6:$M$500,13,FALSE),0)</f>
        <v>0</v>
      </c>
      <c r="AU58" s="56">
        <f>_xlfn.IFNA(VLOOKUP(CONCATENATE($AU$5,$B58,$C58),'MUR2'!$A$6:$M$500,13,FALSE),0)</f>
        <v>0</v>
      </c>
      <c r="AV58" s="56"/>
      <c r="AW58" s="56">
        <f>_xlfn.IFNA(VLOOKUP(CONCATENATE($AW$5,$B58,$C58),FEST!$A$6:$M$300,13,FALSE),0)</f>
        <v>0</v>
      </c>
      <c r="AX58" s="56">
        <f>_xlfn.IFNA(VLOOKUP(CONCATENATE($AX$5,$B58,$C58),FEST!$A$6:$M$300,13,FALSE),0)</f>
        <v>0</v>
      </c>
      <c r="AY58" s="56">
        <f>_xlfn.IFNA(VLOOKUP(CONCATENATE($AY$5,$B58,$C58),RAS!$A$7:$M$501,13,FALSE),0)</f>
        <v>0</v>
      </c>
      <c r="AZ58" s="56">
        <f>_xlfn.IFNA(VLOOKUP(CONCATENATE($AZ$5,$B58,$C58),'DAR2'!$A$6:$M$60,13,FALSE),0)</f>
        <v>0</v>
      </c>
      <c r="BA58" s="56">
        <f>_xlfn.IFNA(VLOOKUP(CONCATENATE($BA$5,$B58,$C58),'CAP2'!$A$6:$M$135,13,FALSE),0)</f>
        <v>0</v>
      </c>
      <c r="BB58" s="56"/>
      <c r="BC58" s="369"/>
      <c r="BD58" s="369"/>
      <c r="BE58" s="369"/>
      <c r="BF58" s="369"/>
      <c r="BG58" s="548">
        <f>_xlfn.IFNA(VLOOKUP(CONCATENATE($BG$5,$B58,$C58),SC!$A$6:$M$500,13,FALSE),0)</f>
        <v>0</v>
      </c>
      <c r="BH58" s="548">
        <f>_xlfn.IFNA(VLOOKUP(CONCATENATE($BH$5,$B58,$C58),SC!$A$6:$M$500,13,FALSE),0)</f>
        <v>0</v>
      </c>
      <c r="BI58" s="548">
        <f>_xlfn.IFNA(VLOOKUP(CONCATENATE($BI$5,$B58,$C58),SCSAT!$A$6:$M$528,13,FALSE),0)</f>
        <v>0</v>
      </c>
      <c r="BJ58" s="548">
        <f>_xlfn.IFNA(VLOOKUP(CONCATENATE($BJ$5,$B58,$C58),SCSAT!$A$6:$M$528,13,FALSE),0)</f>
        <v>0</v>
      </c>
      <c r="BK58" s="548">
        <f>_xlfn.IFNA(VLOOKUP(CONCATENATE($BK$5,$B58,$C58),SCSUN!$A$6:$M$500,13,FALSE),0)</f>
        <v>0</v>
      </c>
      <c r="BL58" s="341">
        <f>_xlfn.IFNA(VLOOKUP(CONCATENATE($BL$5,$B58,$C58),SCSUN!$A$6:$M$500,13,FALSE),0)</f>
        <v>0</v>
      </c>
    </row>
    <row r="59" spans="1:64" x14ac:dyDescent="0.25">
      <c r="A59" s="835"/>
      <c r="B59" s="286"/>
      <c r="C59" s="52"/>
      <c r="D59" s="52"/>
      <c r="E59" s="52"/>
      <c r="F59" s="53"/>
      <c r="G59" s="67"/>
      <c r="H59" s="54">
        <f t="shared" si="4"/>
        <v>0</v>
      </c>
      <c r="I59" s="55">
        <f t="shared" si="6"/>
        <v>0</v>
      </c>
      <c r="J59" s="64">
        <f t="shared" si="3"/>
        <v>16</v>
      </c>
      <c r="K59" s="63">
        <f>_xlfn.IFNA(VLOOKUP(CONCATENATE($K$5,$B59,$C59),'ESP1'!$A$6:$M$500,13,FALSE),0)</f>
        <v>0</v>
      </c>
      <c r="L59" s="63"/>
      <c r="M59" s="63"/>
      <c r="N59" s="63"/>
      <c r="O59" s="56">
        <f>_xlfn.IFNA(VLOOKUP(CONCATENATE($O$5,$B59,$C59),'MUR1'!$A$6:$M$133,13,FALSE),0)</f>
        <v>0</v>
      </c>
      <c r="P59" s="56"/>
      <c r="Q59" s="56">
        <f>_xlfn.IFNA(VLOOKUP(CONCATENATE($Q$5,$B59,$C59),'SER1'!$A$6:$M$133,13,FALSE),0)</f>
        <v>0</v>
      </c>
      <c r="R59" s="56"/>
      <c r="S59" s="56">
        <f>_xlfn.IFNA(VLOOKUP(CONCATENATE($S$5,$B59,$C59),'DAR1'!$A$6:$M$500,13,FALSE),0)</f>
        <v>0</v>
      </c>
      <c r="T59" s="56"/>
      <c r="U59" s="56">
        <f>_xlfn.IFNA(VLOOKUP(CONCATENATE($U$5,$B59,$C59),'SER2'!$A$6:$M$167,13,FALSE),0)</f>
        <v>0</v>
      </c>
      <c r="V59" s="56"/>
      <c r="W59" s="56">
        <f>_xlfn.IFNA(VLOOKUP(CONCATENATE($W$5,$B59,$C59),'BUS2'!$A$6:$M$135,13,FALSE),0)</f>
        <v>0</v>
      </c>
      <c r="X59" s="56">
        <f>_xlfn.IFNA(VLOOKUP(CONCATENATE($X$5,$B59,$C59),'ESP2'!$A$6:$M$192,13,FALSE),0)</f>
        <v>0</v>
      </c>
      <c r="Y59" s="56"/>
      <c r="Z59" s="56">
        <f>_xlfn.IFNA(VLOOKUP(CONCATENATE($Z$5,$B59,$C59),CAPE!$A$6:$M$133,13,FALSE),0)</f>
        <v>0</v>
      </c>
      <c r="AA59" s="56"/>
      <c r="AB59" s="56">
        <f>_xlfn.IFNA(VLOOKUP(CONCATENATE($AB$5,$B59,$C59),'OG1'!$A$6:$M$133,13,FALSE),0)</f>
        <v>0</v>
      </c>
      <c r="AC59" s="56"/>
      <c r="AD59" s="56">
        <f>_xlfn.IFNA(VLOOKUP(CONCATENATE($AD$5,$B59,$C59),'DRY1'!$A$8:$M$500,13,FALSE),0)</f>
        <v>0</v>
      </c>
      <c r="AE59" s="56">
        <f>_xlfn.IFNA(VLOOKUP(CONCATENATE($AE$5,$B59,$C59),'BAL3'!$A$6:$M$135,13,FALSE),0)</f>
        <v>0</v>
      </c>
      <c r="AF59" s="341"/>
      <c r="AG59" s="341">
        <f>_xlfn.IFNA(VLOOKUP(CONCATENATE($AG$5,$B59,$C59),'OG2'!$A$6:$M$132,13,FALSE),0)</f>
        <v>0</v>
      </c>
      <c r="AH59" s="56">
        <f>_xlfn.IFNA(VLOOKUP(CONCATENATE($AH$5,$B59,$C59),'SER3'!$A$6:$M$133,13,FALSE),0)</f>
        <v>0</v>
      </c>
      <c r="AI59" s="56">
        <f>_xlfn.IFNA(VLOOKUP(CONCATENATE($AI$5,$B59,$C59),'LOG1'!$A$6:$M$133,13,FALSE),0)</f>
        <v>0</v>
      </c>
      <c r="AJ59" s="56">
        <f>_xlfn.IFNA(VLOOKUP(CONCATENATE($AJ$5,$B59,$C59),'DRY2'!$A$6:$M$300,13,FALSE),0)</f>
        <v>0</v>
      </c>
      <c r="AK59" s="56">
        <f>_xlfn.IFNA(VLOOKUP(CONCATENATE($AK$5,$B59,$C59),'ESP2'!$A$6:$M$500,13,FALSE),0)</f>
        <v>0</v>
      </c>
      <c r="AL59" s="56">
        <f>_xlfn.IFNA(VLOOKUP(CONCATENATE($AL$5,$B59,$C59),MR!$A$6:$M$468,13,FALSE),0)</f>
        <v>0</v>
      </c>
      <c r="AM59" s="56">
        <f>_xlfn.IFNA(VLOOKUP(CONCATENATE($AM$5,$B59,$C59),'ESP3'!$A$6:$M$500,13,FALSE),0)</f>
        <v>0</v>
      </c>
      <c r="AN59" s="56">
        <f>_xlfn.IFNA(VLOOKUP(CONCATENATE($AM$5,$B59,$C59),'ESP3'!$A$6:$M$500,13,FALSE),0)</f>
        <v>0</v>
      </c>
      <c r="AO59" s="56">
        <v>0</v>
      </c>
      <c r="AP59" s="56"/>
      <c r="AQ59" s="56">
        <f>_xlfn.IFNA(VLOOKUP(CONCATENATE($AQ$5,$B59,$C59),SCSAT!$A$6:$M$53,13,FALSE),0)</f>
        <v>0</v>
      </c>
      <c r="AR59" s="56"/>
      <c r="AS59" s="56">
        <f>_xlfn.IFNA(VLOOKUP(CONCATENATE($AS$5,$B59,$C59),SCSUN!$A$6:$M$53,13,FALSE),0)</f>
        <v>0</v>
      </c>
      <c r="AT59" s="56">
        <f>_xlfn.IFNA(VLOOKUP(CONCATENATE($ASS$5,$B59,$C59),'SER3'!$A$6:$M$500,13,FALSE),0)</f>
        <v>0</v>
      </c>
      <c r="AU59" s="56">
        <f>_xlfn.IFNA(VLOOKUP(CONCATENATE($AU$5,$B59,$C59),'MUR2'!$A$6:$M$500,13,FALSE),0)</f>
        <v>0</v>
      </c>
      <c r="AV59" s="56"/>
      <c r="AW59" s="56">
        <f>_xlfn.IFNA(VLOOKUP(CONCATENATE($AW$5,$B59,$C59),FEST!$A$6:$M$300,13,FALSE),0)</f>
        <v>0</v>
      </c>
      <c r="AX59" s="56">
        <f>_xlfn.IFNA(VLOOKUP(CONCATENATE($AX$5,$B59,$C59),FEST!$A$6:$M$300,13,FALSE),0)</f>
        <v>0</v>
      </c>
      <c r="AY59" s="56">
        <f>_xlfn.IFNA(VLOOKUP(CONCATENATE($AY$5,$B59,$C59),RAS!$A$7:$M$501,13,FALSE),0)</f>
        <v>0</v>
      </c>
      <c r="AZ59" s="56">
        <f>_xlfn.IFNA(VLOOKUP(CONCATENATE($AZ$5,$B59,$C59),'DAR2'!$A$6:$M$60,13,FALSE),0)</f>
        <v>0</v>
      </c>
      <c r="BA59" s="56">
        <f>_xlfn.IFNA(VLOOKUP(CONCATENATE($BA$5,$B59,$C59),'CAP2'!$A$6:$M$135,13,FALSE),0)</f>
        <v>0</v>
      </c>
      <c r="BB59" s="56"/>
      <c r="BC59" s="369"/>
      <c r="BD59" s="369"/>
      <c r="BE59" s="369"/>
      <c r="BF59" s="369"/>
      <c r="BG59" s="548">
        <f>_xlfn.IFNA(VLOOKUP(CONCATENATE($BG$5,$B59,$C59),SC!$A$6:$M$500,13,FALSE),0)</f>
        <v>0</v>
      </c>
      <c r="BH59" s="548">
        <f>_xlfn.IFNA(VLOOKUP(CONCATENATE($BH$5,$B59,$C59),SC!$A$6:$M$500,13,FALSE),0)</f>
        <v>0</v>
      </c>
      <c r="BI59" s="548">
        <f>_xlfn.IFNA(VLOOKUP(CONCATENATE($BI$5,$B59,$C59),SCSAT!$A$6:$M$528,13,FALSE),0)</f>
        <v>0</v>
      </c>
      <c r="BJ59" s="548">
        <f>_xlfn.IFNA(VLOOKUP(CONCATENATE($BJ$5,$B59,$C59),SCSAT!$A$6:$M$528,13,FALSE),0)</f>
        <v>0</v>
      </c>
      <c r="BK59" s="548">
        <f>_xlfn.IFNA(VLOOKUP(CONCATENATE($BK$5,$B59,$C59),SCSUN!$A$6:$M$500,13,FALSE),0)</f>
        <v>0</v>
      </c>
      <c r="BL59" s="341">
        <f>_xlfn.IFNA(VLOOKUP(CONCATENATE($BL$5,$B59,$C59),SCSUN!$A$6:$M$500,13,FALSE),0)</f>
        <v>0</v>
      </c>
    </row>
    <row r="60" spans="1:64" x14ac:dyDescent="0.25">
      <c r="A60" s="835"/>
      <c r="B60" s="286"/>
      <c r="C60" s="52"/>
      <c r="D60" s="52"/>
      <c r="E60" s="52"/>
      <c r="F60" s="53"/>
      <c r="G60" s="67"/>
      <c r="H60" s="54">
        <f t="shared" si="4"/>
        <v>0</v>
      </c>
      <c r="I60" s="55">
        <f t="shared" si="6"/>
        <v>0</v>
      </c>
      <c r="J60" s="64">
        <f t="shared" si="3"/>
        <v>16</v>
      </c>
      <c r="K60" s="63">
        <f>_xlfn.IFNA(VLOOKUP(CONCATENATE($K$5,$B60,$C60),'ESP1'!$A$6:$M$500,13,FALSE),0)</f>
        <v>0</v>
      </c>
      <c r="L60" s="63"/>
      <c r="M60" s="63"/>
      <c r="N60" s="63"/>
      <c r="O60" s="56">
        <f>_xlfn.IFNA(VLOOKUP(CONCATENATE($O$5,$B60,$C60),'MUR1'!$A$6:$M$133,13,FALSE),0)</f>
        <v>0</v>
      </c>
      <c r="P60" s="56"/>
      <c r="Q60" s="56">
        <f>_xlfn.IFNA(VLOOKUP(CONCATENATE($Q$5,$B60,$C60),'SER1'!$A$6:$M$133,13,FALSE),0)</f>
        <v>0</v>
      </c>
      <c r="R60" s="56"/>
      <c r="S60" s="56">
        <f>_xlfn.IFNA(VLOOKUP(CONCATENATE($S$5,$B60,$C60),'DAR1'!$A$6:$M$500,13,FALSE),0)</f>
        <v>0</v>
      </c>
      <c r="T60" s="56"/>
      <c r="U60" s="56">
        <f>_xlfn.IFNA(VLOOKUP(CONCATENATE($U$5,$B60,$C60),'SER2'!$A$6:$M$167,13,FALSE),0)</f>
        <v>0</v>
      </c>
      <c r="V60" s="56"/>
      <c r="W60" s="56">
        <f>_xlfn.IFNA(VLOOKUP(CONCATENATE($W$5,$B60,$C60),'BUS2'!$A$6:$M$135,13,FALSE),0)</f>
        <v>0</v>
      </c>
      <c r="X60" s="56">
        <f>_xlfn.IFNA(VLOOKUP(CONCATENATE($X$5,$B60,$C60),'ESP2'!$A$6:$M$192,13,FALSE),0)</f>
        <v>0</v>
      </c>
      <c r="Y60" s="56"/>
      <c r="Z60" s="56">
        <f>_xlfn.IFNA(VLOOKUP(CONCATENATE($Z$5,$B60,$C60),CAPE!$A$6:$M$133,13,FALSE),0)</f>
        <v>0</v>
      </c>
      <c r="AA60" s="56"/>
      <c r="AB60" s="56">
        <f>_xlfn.IFNA(VLOOKUP(CONCATENATE($AB$5,$B60,$C60),'OG1'!$A$6:$M$133,13,FALSE),0)</f>
        <v>0</v>
      </c>
      <c r="AC60" s="56"/>
      <c r="AD60" s="56">
        <f>_xlfn.IFNA(VLOOKUP(CONCATENATE($AD$5,$B60,$C60),'DRY1'!$A$8:$M$500,13,FALSE),0)</f>
        <v>0</v>
      </c>
      <c r="AE60" s="56">
        <f>_xlfn.IFNA(VLOOKUP(CONCATENATE($AE$5,$B60,$C60),'BAL3'!$A$6:$M$135,13,FALSE),0)</f>
        <v>0</v>
      </c>
      <c r="AF60" s="341"/>
      <c r="AG60" s="341">
        <f>_xlfn.IFNA(VLOOKUP(CONCATENATE($AG$5,$B60,$C60),'OG2'!$A$6:$M$132,13,FALSE),0)</f>
        <v>0</v>
      </c>
      <c r="AH60" s="56">
        <f>_xlfn.IFNA(VLOOKUP(CONCATENATE($AH$5,$B60,$C60),'SER3'!$A$6:$M$133,13,FALSE),0)</f>
        <v>0</v>
      </c>
      <c r="AI60" s="56">
        <f>_xlfn.IFNA(VLOOKUP(CONCATENATE($AI$5,$B60,$C60),'LOG1'!$A$6:$M$133,13,FALSE),0)</f>
        <v>0</v>
      </c>
      <c r="AJ60" s="56">
        <f>_xlfn.IFNA(VLOOKUP(CONCATENATE($AJ$5,$B60,$C60),'DRY2'!$A$6:$M$300,13,FALSE),0)</f>
        <v>0</v>
      </c>
      <c r="AK60" s="56">
        <f>_xlfn.IFNA(VLOOKUP(CONCATENATE($AK$5,$B60,$C60),'ESP2'!$A$6:$M$500,13,FALSE),0)</f>
        <v>0</v>
      </c>
      <c r="AL60" s="56">
        <f>_xlfn.IFNA(VLOOKUP(CONCATENATE($AL$5,$B60,$C60),MR!$A$6:$M$468,13,FALSE),0)</f>
        <v>0</v>
      </c>
      <c r="AM60" s="56">
        <f>_xlfn.IFNA(VLOOKUP(CONCATENATE($AM$5,$B60,$C60),'ESP3'!$A$6:$M$500,13,FALSE),0)</f>
        <v>0</v>
      </c>
      <c r="AN60" s="56">
        <f>_xlfn.IFNA(VLOOKUP(CONCATENATE($AM$5,$B60,$C60),'ESP3'!$A$6:$M$500,13,FALSE),0)</f>
        <v>0</v>
      </c>
      <c r="AO60" s="56">
        <v>0</v>
      </c>
      <c r="AP60" s="56"/>
      <c r="AQ60" s="56">
        <f>_xlfn.IFNA(VLOOKUP(CONCATENATE($AQ$5,$B60,$C60),SCSAT!$A$6:$M$53,13,FALSE),0)</f>
        <v>0</v>
      </c>
      <c r="AR60" s="56"/>
      <c r="AS60" s="56">
        <f>_xlfn.IFNA(VLOOKUP(CONCATENATE($AS$5,$B60,$C60),SCSUN!$A$6:$M$53,13,FALSE),0)</f>
        <v>0</v>
      </c>
      <c r="AT60" s="56">
        <f>_xlfn.IFNA(VLOOKUP(CONCATENATE($ASS$5,$B60,$C60),'SER3'!$A$6:$M$500,13,FALSE),0)</f>
        <v>0</v>
      </c>
      <c r="AU60" s="56">
        <f>_xlfn.IFNA(VLOOKUP(CONCATENATE($AU$5,$B60,$C60),'MUR2'!$A$6:$M$500,13,FALSE),0)</f>
        <v>0</v>
      </c>
      <c r="AV60" s="56"/>
      <c r="AW60" s="56">
        <f>_xlfn.IFNA(VLOOKUP(CONCATENATE($AW$5,$B60,$C60),FEST!$A$6:$M$300,13,FALSE),0)</f>
        <v>0</v>
      </c>
      <c r="AX60" s="56">
        <f>_xlfn.IFNA(VLOOKUP(CONCATENATE($AX$5,$B60,$C60),FEST!$A$6:$M$300,13,FALSE),0)</f>
        <v>0</v>
      </c>
      <c r="AY60" s="56">
        <f>_xlfn.IFNA(VLOOKUP(CONCATENATE($AY$5,$B60,$C60),RAS!$A$7:$M$501,13,FALSE),0)</f>
        <v>0</v>
      </c>
      <c r="AZ60" s="56">
        <f>_xlfn.IFNA(VLOOKUP(CONCATENATE($AZ$5,$B60,$C60),'DAR2'!$A$6:$M$60,13,FALSE),0)</f>
        <v>0</v>
      </c>
      <c r="BA60" s="56">
        <f>_xlfn.IFNA(VLOOKUP(CONCATENATE($BA$5,$B60,$C60),'CAP2'!$A$6:$M$135,13,FALSE),0)</f>
        <v>0</v>
      </c>
      <c r="BB60" s="56"/>
      <c r="BC60" s="369"/>
      <c r="BD60" s="369"/>
      <c r="BE60" s="369"/>
      <c r="BF60" s="369"/>
      <c r="BG60" s="548">
        <f>_xlfn.IFNA(VLOOKUP(CONCATENATE($BG$5,$B60,$C60),SC!$A$6:$M$500,13,FALSE),0)</f>
        <v>0</v>
      </c>
      <c r="BH60" s="548">
        <f>_xlfn.IFNA(VLOOKUP(CONCATENATE($BH$5,$B60,$C60),SC!$A$6:$M$500,13,FALSE),0)</f>
        <v>0</v>
      </c>
      <c r="BI60" s="548">
        <f>_xlfn.IFNA(VLOOKUP(CONCATENATE($BI$5,$B60,$C60),SCSAT!$A$6:$M$528,13,FALSE),0)</f>
        <v>0</v>
      </c>
      <c r="BJ60" s="548">
        <f>_xlfn.IFNA(VLOOKUP(CONCATENATE($BJ$5,$B60,$C60),SCSAT!$A$6:$M$528,13,FALSE),0)</f>
        <v>0</v>
      </c>
      <c r="BK60" s="548">
        <f>_xlfn.IFNA(VLOOKUP(CONCATENATE($BK$5,$B60,$C60),SCSUN!$A$6:$M$500,13,FALSE),0)</f>
        <v>0</v>
      </c>
      <c r="BL60" s="341">
        <f>_xlfn.IFNA(VLOOKUP(CONCATENATE($BL$5,$B60,$C60),SCSUN!$A$6:$M$500,13,FALSE),0)</f>
        <v>0</v>
      </c>
    </row>
    <row r="61" spans="1:64" x14ac:dyDescent="0.25">
      <c r="A61" s="835"/>
      <c r="B61" s="286"/>
      <c r="C61" s="52"/>
      <c r="D61" s="52"/>
      <c r="E61" s="52"/>
      <c r="F61" s="53"/>
      <c r="G61" s="67"/>
      <c r="H61" s="54">
        <f t="shared" si="4"/>
        <v>0</v>
      </c>
      <c r="I61" s="55">
        <f t="shared" si="6"/>
        <v>0</v>
      </c>
      <c r="J61" s="64">
        <f t="shared" si="3"/>
        <v>16</v>
      </c>
      <c r="K61" s="63">
        <f>_xlfn.IFNA(VLOOKUP(CONCATENATE($K$5,$B61,$C61),'ESP1'!$A$6:$M$500,13,FALSE),0)</f>
        <v>0</v>
      </c>
      <c r="L61" s="63"/>
      <c r="M61" s="63"/>
      <c r="N61" s="63"/>
      <c r="O61" s="56">
        <f>_xlfn.IFNA(VLOOKUP(CONCATENATE($O$5,$B61,$C61),'MUR1'!$A$6:$M$133,13,FALSE),0)</f>
        <v>0</v>
      </c>
      <c r="P61" s="56"/>
      <c r="Q61" s="56">
        <f>_xlfn.IFNA(VLOOKUP(CONCATENATE($Q$5,$B61,$C61),'SER1'!$A$6:$M$133,13,FALSE),0)</f>
        <v>0</v>
      </c>
      <c r="R61" s="56"/>
      <c r="S61" s="56">
        <f>_xlfn.IFNA(VLOOKUP(CONCATENATE($S$5,$B61,$C61),'DAR1'!$A$6:$M$500,13,FALSE),0)</f>
        <v>0</v>
      </c>
      <c r="T61" s="56"/>
      <c r="U61" s="56">
        <f>_xlfn.IFNA(VLOOKUP(CONCATENATE($U$5,$B61,$C61),'SER2'!$A$6:$M$167,13,FALSE),0)</f>
        <v>0</v>
      </c>
      <c r="V61" s="56"/>
      <c r="W61" s="56">
        <f>_xlfn.IFNA(VLOOKUP(CONCATENATE($W$5,$B61,$C61),'BUS2'!$A$6:$M$135,13,FALSE),0)</f>
        <v>0</v>
      </c>
      <c r="X61" s="56">
        <f>_xlfn.IFNA(VLOOKUP(CONCATENATE($X$5,$B61,$C61),'ESP2'!$A$6:$M$192,13,FALSE),0)</f>
        <v>0</v>
      </c>
      <c r="Y61" s="56"/>
      <c r="Z61" s="56">
        <f>_xlfn.IFNA(VLOOKUP(CONCATENATE($Z$5,$B61,$C61),CAPE!$A$6:$M$133,13,FALSE),0)</f>
        <v>0</v>
      </c>
      <c r="AA61" s="56"/>
      <c r="AB61" s="56">
        <f>_xlfn.IFNA(VLOOKUP(CONCATENATE($AB$5,$B61,$C61),'OG1'!$A$6:$M$133,13,FALSE),0)</f>
        <v>0</v>
      </c>
      <c r="AC61" s="56"/>
      <c r="AD61" s="56">
        <f>_xlfn.IFNA(VLOOKUP(CONCATENATE($AD$5,$B61,$C61),'DRY1'!$A$8:$M$500,13,FALSE),0)</f>
        <v>0</v>
      </c>
      <c r="AE61" s="56">
        <f>_xlfn.IFNA(VLOOKUP(CONCATENATE($AE$5,$B61,$C61),'BAL3'!$A$6:$M$135,13,FALSE),0)</f>
        <v>0</v>
      </c>
      <c r="AF61" s="341"/>
      <c r="AG61" s="341">
        <f>_xlfn.IFNA(VLOOKUP(CONCATENATE($AG$5,$B61,$C61),'OG2'!$A$6:$M$132,13,FALSE),0)</f>
        <v>0</v>
      </c>
      <c r="AH61" s="56">
        <f>_xlfn.IFNA(VLOOKUP(CONCATENATE($AH$5,$B61,$C61),'SER3'!$A$6:$M$133,13,FALSE),0)</f>
        <v>0</v>
      </c>
      <c r="AI61" s="56">
        <f>_xlfn.IFNA(VLOOKUP(CONCATENATE($AI$5,$B61,$C61),'LOG1'!$A$6:$M$133,13,FALSE),0)</f>
        <v>0</v>
      </c>
      <c r="AJ61" s="56">
        <f>_xlfn.IFNA(VLOOKUP(CONCATENATE($AJ$5,$B61,$C61),'DRY2'!$A$6:$M$300,13,FALSE),0)</f>
        <v>0</v>
      </c>
      <c r="AK61" s="56">
        <f>_xlfn.IFNA(VLOOKUP(CONCATENATE($AK$5,$B61,$C61),'ESP2'!$A$6:$M$500,13,FALSE),0)</f>
        <v>0</v>
      </c>
      <c r="AL61" s="56">
        <f>_xlfn.IFNA(VLOOKUP(CONCATENATE($AL$5,$B61,$C61),MR!$A$6:$M$468,13,FALSE),0)</f>
        <v>0</v>
      </c>
      <c r="AM61" s="56">
        <f>_xlfn.IFNA(VLOOKUP(CONCATENATE($AM$5,$B61,$C61),'ESP3'!$A$6:$M$500,13,FALSE),0)</f>
        <v>0</v>
      </c>
      <c r="AN61" s="56">
        <f>_xlfn.IFNA(VLOOKUP(CONCATENATE($AM$5,$B61,$C61),'ESP3'!$A$6:$M$500,13,FALSE),0)</f>
        <v>0</v>
      </c>
      <c r="AO61" s="56">
        <v>0</v>
      </c>
      <c r="AP61" s="56"/>
      <c r="AQ61" s="56">
        <f>_xlfn.IFNA(VLOOKUP(CONCATENATE($AQ$5,$B61,$C61),SCSAT!$A$6:$M$53,13,FALSE),0)</f>
        <v>0</v>
      </c>
      <c r="AR61" s="56"/>
      <c r="AS61" s="56">
        <f>_xlfn.IFNA(VLOOKUP(CONCATENATE($AS$5,$B61,$C61),SCSUN!$A$6:$M$53,13,FALSE),0)</f>
        <v>0</v>
      </c>
      <c r="AT61" s="56">
        <f>_xlfn.IFNA(VLOOKUP(CONCATENATE($ASS$5,$B61,$C61),'SER3'!$A$6:$M$500,13,FALSE),0)</f>
        <v>0</v>
      </c>
      <c r="AU61" s="56">
        <f>_xlfn.IFNA(VLOOKUP(CONCATENATE($AU$5,$B61,$C61),'MUR2'!$A$6:$M$500,13,FALSE),0)</f>
        <v>0</v>
      </c>
      <c r="AV61" s="56"/>
      <c r="AW61" s="56">
        <f>_xlfn.IFNA(VLOOKUP(CONCATENATE($AW$5,$B61,$C61),FEST!$A$6:$M$300,13,FALSE),0)</f>
        <v>0</v>
      </c>
      <c r="AX61" s="56">
        <f>_xlfn.IFNA(VLOOKUP(CONCATENATE($AX$5,$B61,$C61),FEST!$A$6:$M$300,13,FALSE),0)</f>
        <v>0</v>
      </c>
      <c r="AY61" s="56">
        <f>_xlfn.IFNA(VLOOKUP(CONCATENATE($AY$5,$B61,$C61),RAS!$A$7:$M$501,13,FALSE),0)</f>
        <v>0</v>
      </c>
      <c r="AZ61" s="56">
        <f>_xlfn.IFNA(VLOOKUP(CONCATENATE($AZ$5,$B61,$C61),'DAR2'!$A$6:$M$60,13,FALSE),0)</f>
        <v>0</v>
      </c>
      <c r="BA61" s="56">
        <f>_xlfn.IFNA(VLOOKUP(CONCATENATE($BA$5,$B61,$C61),'CAP2'!$A$6:$M$135,13,FALSE),0)</f>
        <v>0</v>
      </c>
      <c r="BB61" s="56"/>
      <c r="BC61" s="369"/>
      <c r="BD61" s="369"/>
      <c r="BE61" s="369"/>
      <c r="BF61" s="369"/>
      <c r="BG61" s="548">
        <f>_xlfn.IFNA(VLOOKUP(CONCATENATE($BG$5,$B61,$C61),SC!$A$6:$M$500,13,FALSE),0)</f>
        <v>0</v>
      </c>
      <c r="BH61" s="548">
        <f>_xlfn.IFNA(VLOOKUP(CONCATENATE($BH$5,$B61,$C61),SC!$A$6:$M$500,13,FALSE),0)</f>
        <v>0</v>
      </c>
      <c r="BI61" s="548">
        <f>_xlfn.IFNA(VLOOKUP(CONCATENATE($BI$5,$B61,$C61),SCSAT!$A$6:$M$528,13,FALSE),0)</f>
        <v>0</v>
      </c>
      <c r="BJ61" s="548">
        <f>_xlfn.IFNA(VLOOKUP(CONCATENATE($BJ$5,$B61,$C61),SCSAT!$A$6:$M$528,13,FALSE),0)</f>
        <v>0</v>
      </c>
      <c r="BK61" s="548">
        <f>_xlfn.IFNA(VLOOKUP(CONCATENATE($BK$5,$B61,$C61),SCSUN!$A$6:$M$500,13,FALSE),0)</f>
        <v>0</v>
      </c>
      <c r="BL61" s="341">
        <f>_xlfn.IFNA(VLOOKUP(CONCATENATE($BL$5,$B61,$C61),SCSUN!$A$6:$M$500,13,FALSE),0)</f>
        <v>0</v>
      </c>
    </row>
    <row r="62" spans="1:64" x14ac:dyDescent="0.25">
      <c r="A62" s="835"/>
      <c r="B62" s="286"/>
      <c r="C62" s="52"/>
      <c r="D62" s="52"/>
      <c r="E62" s="52"/>
      <c r="F62" s="53"/>
      <c r="G62" s="67"/>
      <c r="H62" s="54">
        <f t="shared" si="4"/>
        <v>0</v>
      </c>
      <c r="I62" s="55">
        <f t="shared" si="6"/>
        <v>0</v>
      </c>
      <c r="J62" s="64">
        <f t="shared" si="3"/>
        <v>16</v>
      </c>
      <c r="K62" s="63">
        <f>_xlfn.IFNA(VLOOKUP(CONCATENATE($K$5,$B62,$C62),'ESP1'!$A$6:$M$500,13,FALSE),0)</f>
        <v>0</v>
      </c>
      <c r="L62" s="63"/>
      <c r="M62" s="63"/>
      <c r="N62" s="63"/>
      <c r="O62" s="56">
        <f>_xlfn.IFNA(VLOOKUP(CONCATENATE($O$5,$B62,$C62),CAPE!$A$6:$M$133,13,FALSE),0)</f>
        <v>0</v>
      </c>
      <c r="P62" s="56"/>
      <c r="Q62" s="56">
        <f>_xlfn.IFNA(VLOOKUP(CONCATENATE($Q$5,$B62,$C62),'SER1'!$A$6:$M$133,13,FALSE),0)</f>
        <v>0</v>
      </c>
      <c r="R62" s="56"/>
      <c r="S62" s="56">
        <f>_xlfn.IFNA(VLOOKUP(CONCATENATE($S$5,$B62,$C62),'OG1'!$A$6:$M$500,13,FALSE),0)</f>
        <v>0</v>
      </c>
      <c r="T62" s="56"/>
      <c r="U62" s="56">
        <f>_xlfn.IFNA(VLOOKUP(CONCATENATE($U$5,$B62,$C62),'CAP2'!$A$6:$M$133,13,FALSE),0)</f>
        <v>0</v>
      </c>
      <c r="V62" s="56"/>
      <c r="W62" s="56">
        <f>_xlfn.IFNA(VLOOKUP(CONCATENATE($W$5,$B62,$C62),'BUS2'!$A$6:$M$135,13,FALSE),0)</f>
        <v>0</v>
      </c>
      <c r="X62" s="56">
        <f>_xlfn.IFNA(VLOOKUP(CONCATENATE($X$5,$B62,$C62),'ESP2'!$A$6:$M$192,13,FALSE),0)</f>
        <v>0</v>
      </c>
      <c r="Y62" s="56"/>
      <c r="Z62" s="56">
        <f>_xlfn.IFNA(VLOOKUP(CONCATENATE($Z$5,$B62,$C62),CAPE!$A$6:$M$133,13,FALSE),0)</f>
        <v>0</v>
      </c>
      <c r="AA62" s="56"/>
      <c r="AB62" s="56">
        <f>_xlfn.IFNA(VLOOKUP(CONCATENATE($AB$5,$B62,$C62),'DAR1'!$A$6:$M$133,13,FALSE),0)</f>
        <v>0</v>
      </c>
      <c r="AC62" s="56"/>
      <c r="AD62" s="56">
        <f>_xlfn.IFNA(VLOOKUP(CONCATENATE($AD$5,$B62,$C62),SCSAT!$A$8:$M$526,13,FALSE),0)</f>
        <v>0</v>
      </c>
      <c r="AE62" s="56">
        <f>_xlfn.IFNA(VLOOKUP(CONCATENATE($AE$5,$B62,$C62),MR!$A$6:$M$138,13,FALSE),0)</f>
        <v>0</v>
      </c>
      <c r="AF62" s="56"/>
      <c r="AG62" s="56">
        <f>_xlfn.IFNA(VLOOKUP(CONCATENATE($Z$5,$B62,$C62),'BUS2'!$A$6:$M$133,13,FALSE),0)</f>
        <v>0</v>
      </c>
      <c r="AH62" s="56"/>
      <c r="AI62" s="56">
        <f>_xlfn.IFNA(VLOOKUP(CONCATENATE($AI$5,$B62,$C62),'LOG1'!$A$6:$M$133,13,FALSE),0)</f>
        <v>0</v>
      </c>
      <c r="AJ62" s="56">
        <f>_xlfn.IFNA(VLOOKUP(CONCATENATE($AJ$5,$B62,$C62),FEST!$A$6:$M$300,13,FALSE),0)</f>
        <v>0</v>
      </c>
      <c r="AK62" s="56">
        <f>_xlfn.IFNA(VLOOKUP(CONCATENATE($AK$5,$B62,$C62),'ESP2'!$A$6:$M$500,13,FALSE),0)</f>
        <v>0</v>
      </c>
      <c r="AL62" s="56"/>
      <c r="AM62" s="56">
        <f>_xlfn.IFNA(VLOOKUP(CONCATENATE($AM$5,$B62,$C62),'DAR2'!$A$6:$M$500,13,FALSE),0)</f>
        <v>0</v>
      </c>
      <c r="AN62" s="56">
        <f>_xlfn.IFNA(VLOOKUP(CONCATENATE($AM$5,$B62,$C62),'DAR2'!$A$6:$M$500,13,FALSE),0)</f>
        <v>0</v>
      </c>
      <c r="AO62" s="56">
        <f>_xlfn.IFNA(VLOOKUP(CONCATENATE($AO$5,$B62,$C62),'OG3'!$A$6:$M$53,13,FALSE),0)</f>
        <v>0</v>
      </c>
      <c r="AP62" s="56"/>
      <c r="AQ62" s="56">
        <f>_xlfn.IFNA(VLOOKUP(CONCATENATE($AQ$5,$B62,$C62),SCSAT!$A$6:$M$53,13,FALSE),0)</f>
        <v>0</v>
      </c>
      <c r="AR62" s="56"/>
      <c r="AS62" s="56">
        <f>_xlfn.IFNA(VLOOKUP(CONCATENATE($AS$5,$B62,$C62),SCSUN!$A$6:$M$53,13,FALSE),0)</f>
        <v>0</v>
      </c>
      <c r="AT62" s="56">
        <f>_xlfn.IFNA(VLOOKUP(CONCATENATE($ASS$5,$B62,$C62),'SER3'!$A$6:$M$500,13,FALSE),0)</f>
        <v>0</v>
      </c>
      <c r="AU62" s="56">
        <f>_xlfn.IFNA(VLOOKUP(CONCATENATE($AU$5,$B62,$C62),'ESP3'!$A$6:$M$500,13,FALSE),0)</f>
        <v>0</v>
      </c>
      <c r="AV62" s="56"/>
      <c r="AW62" s="56">
        <f>_xlfn.IFNA(VLOOKUP(CONCATENATE($AW$5,$B62,$C62),'DRY2'!$A$6:$M$300,13,FALSE),0)</f>
        <v>0</v>
      </c>
      <c r="AX62" s="56">
        <f>_xlfn.IFNA(VLOOKUP(CONCATENATE($AX$5,$B62,$C62),'DRY2'!$A$6:$M$300,13,FALSE),0)</f>
        <v>0</v>
      </c>
      <c r="AY62" s="56">
        <f>_xlfn.IFNA(VLOOKUP(CONCATENATE($AY$5,$B62,$C62),RAS!$A$7:$M$501,13,FALSE),0)</f>
        <v>0</v>
      </c>
      <c r="AZ62" s="56">
        <f>_xlfn.IFNA(VLOOKUP(CONCATENATE($AZ$5,$B62,$C62),'DAR2'!$A$6:$M$60,13,FALSE),0)</f>
        <v>0</v>
      </c>
      <c r="BA62" s="56">
        <f>_xlfn.IFNA(VLOOKUP(CONCATENATE($BA$5,$B62,$C62),'CAP2'!$A$6:$M$135,13,FALSE),0)</f>
        <v>0</v>
      </c>
      <c r="BB62" s="56"/>
      <c r="BC62" s="369"/>
      <c r="BD62" s="369"/>
      <c r="BE62" s="369"/>
      <c r="BF62" s="369"/>
      <c r="BG62" s="548">
        <f>_xlfn.IFNA(VLOOKUP(CONCATENATE($BG$5,$B62,$C62),SC!$A$6:$M$500,13,FALSE),0)</f>
        <v>0</v>
      </c>
      <c r="BH62" s="548">
        <f>_xlfn.IFNA(VLOOKUP(CONCATENATE($BH$5,$B62,$C62),SC!$A$6:$M$500,13,FALSE),0)</f>
        <v>0</v>
      </c>
      <c r="BI62" s="548">
        <f>_xlfn.IFNA(VLOOKUP(CONCATENATE($BI$5,$B62,$C62),SCSAT!$A$6:$M$528,13,FALSE),0)</f>
        <v>0</v>
      </c>
      <c r="BJ62" s="548">
        <f>_xlfn.IFNA(VLOOKUP(CONCATENATE($BJ$5,$B62,$C62),SCSAT!$A$6:$K$528,13,FALSE),0)</f>
        <v>0</v>
      </c>
      <c r="BK62" s="548">
        <f>_xlfn.IFNA(VLOOKUP(CONCATENATE($BK$5,$B62,$C62),SCSUN!$A$6:$M$500,13,FALSE),0)</f>
        <v>0</v>
      </c>
      <c r="BL62" s="341">
        <f>_xlfn.IFNA(VLOOKUP(CONCATENATE($BL$5,$B62,$C62),SCSUN!$A$6:$M$500,13,FALSE),0)</f>
        <v>0</v>
      </c>
    </row>
    <row r="63" spans="1:64" x14ac:dyDescent="0.25">
      <c r="A63" s="835"/>
      <c r="B63" s="286"/>
      <c r="C63" s="52"/>
      <c r="D63" s="52"/>
      <c r="E63" s="52"/>
      <c r="F63" s="53"/>
      <c r="G63" s="67"/>
      <c r="H63" s="54">
        <f t="shared" si="4"/>
        <v>0</v>
      </c>
      <c r="I63" s="55">
        <f t="shared" si="6"/>
        <v>0</v>
      </c>
      <c r="J63" s="64">
        <f t="shared" si="3"/>
        <v>16</v>
      </c>
      <c r="K63" s="63">
        <f>_xlfn.IFNA(VLOOKUP(CONCATENATE($K$5,$B63,$C63),'ESP1'!$A$6:$M$500,13,FALSE),0)</f>
        <v>0</v>
      </c>
      <c r="L63" s="63"/>
      <c r="M63" s="63"/>
      <c r="N63" s="63"/>
      <c r="O63" s="56">
        <f>_xlfn.IFNA(VLOOKUP(CONCATENATE($O$5,$B63,$C63),CAPE!$A$6:$M$133,13,FALSE),0)</f>
        <v>0</v>
      </c>
      <c r="P63" s="56"/>
      <c r="Q63" s="56">
        <f>_xlfn.IFNA(VLOOKUP(CONCATENATE($Q$5,$B63,$C63),'SER1'!$A$6:$M$133,13,FALSE),0)</f>
        <v>0</v>
      </c>
      <c r="R63" s="56"/>
      <c r="S63" s="56">
        <f>_xlfn.IFNA(VLOOKUP(CONCATENATE($S$5,$B63,$C63),'OG1'!$A$6:$M$500,13,FALSE),0)</f>
        <v>0</v>
      </c>
      <c r="T63" s="56"/>
      <c r="U63" s="56">
        <f>_xlfn.IFNA(VLOOKUP(CONCATENATE($U$5,$B63,$C63),'CAP2'!$A$6:$M$133,13,FALSE),0)</f>
        <v>0</v>
      </c>
      <c r="V63" s="56"/>
      <c r="W63" s="56">
        <f>_xlfn.IFNA(VLOOKUP(CONCATENATE($W$5,$B63,$C63),'BUS2'!$A$6:$M$135,13,FALSE),0)</f>
        <v>0</v>
      </c>
      <c r="X63" s="56">
        <f>_xlfn.IFNA(VLOOKUP(CONCATENATE($X$5,$B63,$C63),'ESP2'!$A$6:$M$192,13,FALSE),0)</f>
        <v>0</v>
      </c>
      <c r="Y63" s="56"/>
      <c r="Z63" s="56">
        <f>_xlfn.IFNA(VLOOKUP(CONCATENATE($Z$5,$B63,$C63),CAPE!$A$6:$M$133,13,FALSE),0)</f>
        <v>0</v>
      </c>
      <c r="AA63" s="56"/>
      <c r="AB63" s="56">
        <f>_xlfn.IFNA(VLOOKUP(CONCATENATE($AB$5,$B63,$C63),'DAR1'!$A$6:$M$133,13,FALSE),0)</f>
        <v>0</v>
      </c>
      <c r="AC63" s="56"/>
      <c r="AD63" s="56">
        <f>_xlfn.IFNA(VLOOKUP(CONCATENATE($AD$5,$B63,$C63),SCSAT!$A$8:$M$526,13,FALSE),0)</f>
        <v>0</v>
      </c>
      <c r="AE63" s="56">
        <f>_xlfn.IFNA(VLOOKUP(CONCATENATE($AE$5,$B63,$C63),MR!$A$6:$M$138,13,FALSE),0)</f>
        <v>0</v>
      </c>
      <c r="AF63" s="56"/>
      <c r="AG63" s="56">
        <f>_xlfn.IFNA(VLOOKUP(CONCATENATE($Z$5,$B63,$C63),'BUS2'!$A$6:$M$133,13,FALSE),0)</f>
        <v>0</v>
      </c>
      <c r="AH63" s="56"/>
      <c r="AI63" s="56">
        <f>_xlfn.IFNA(VLOOKUP(CONCATENATE($AI$5,$B63,$C63),'LOG1'!$A$6:$M$133,13,FALSE),0)</f>
        <v>0</v>
      </c>
      <c r="AJ63" s="56">
        <f>_xlfn.IFNA(VLOOKUP(CONCATENATE($AJ$5,$B63,$C63),FEST!$A$6:$M$300,13,FALSE),0)</f>
        <v>0</v>
      </c>
      <c r="AK63" s="56">
        <f>_xlfn.IFNA(VLOOKUP(CONCATENATE($AK$5,$B63,$C63),'ESP2'!$A$6:$M$500,13,FALSE),0)</f>
        <v>0</v>
      </c>
      <c r="AL63" s="56"/>
      <c r="AM63" s="56">
        <f>_xlfn.IFNA(VLOOKUP(CONCATENATE($AM$5,$B63,$C63),'DAR2'!$A$6:$M$500,13,FALSE),0)</f>
        <v>0</v>
      </c>
      <c r="AN63" s="56">
        <f>_xlfn.IFNA(VLOOKUP(CONCATENATE($AM$5,$B63,$C63),'DAR2'!$A$6:$M$500,13,FALSE),0)</f>
        <v>0</v>
      </c>
      <c r="AO63" s="56">
        <f>_xlfn.IFNA(VLOOKUP(CONCATENATE($AO$5,$B63,$C63),'OG3'!$A$6:$M$53,13,FALSE),0)</f>
        <v>0</v>
      </c>
      <c r="AP63" s="56"/>
      <c r="AQ63" s="56">
        <f>_xlfn.IFNA(VLOOKUP(CONCATENATE($AQ$5,$B63,$C63),SCSAT!$A$6:$M$53,13,FALSE),0)</f>
        <v>0</v>
      </c>
      <c r="AR63" s="56"/>
      <c r="AS63" s="56">
        <f>_xlfn.IFNA(VLOOKUP(CONCATENATE($AS$5,$B63,$C63),SCSUN!$A$6:$M$53,13,FALSE),0)</f>
        <v>0</v>
      </c>
      <c r="AT63" s="56">
        <f>_xlfn.IFNA(VLOOKUP(CONCATENATE($ASS$5,$B63,$C63),'SER3'!$A$6:$M$500,13,FALSE),0)</f>
        <v>0</v>
      </c>
      <c r="AU63" s="56">
        <f>_xlfn.IFNA(VLOOKUP(CONCATENATE($AU$5,$B63,$C63),'ESP3'!$A$6:$M$500,13,FALSE),0)</f>
        <v>0</v>
      </c>
      <c r="AV63" s="56"/>
      <c r="AW63" s="56">
        <f>_xlfn.IFNA(VLOOKUP(CONCATENATE($AW$5,$B63,$C63),'DRY2'!$A$6:$M$300,13,FALSE),0)</f>
        <v>0</v>
      </c>
      <c r="AX63" s="56">
        <f>_xlfn.IFNA(VLOOKUP(CONCATENATE($AX$5,$B63,$C63),'DRY2'!$A$6:$M$300,13,FALSE),0)</f>
        <v>0</v>
      </c>
      <c r="AY63" s="56">
        <f>_xlfn.IFNA(VLOOKUP(CONCATENATE($AY$5,$B63,$C63),RAS!$A$7:$M$501,13,FALSE),0)</f>
        <v>0</v>
      </c>
      <c r="AZ63" s="56">
        <f>_xlfn.IFNA(VLOOKUP(CONCATENATE($AZ$5,$B63,$C63),'DAR2'!$A$6:$M$60,13,FALSE),0)</f>
        <v>0</v>
      </c>
      <c r="BA63" s="56">
        <f>_xlfn.IFNA(VLOOKUP(CONCATENATE($BA$5,$B63,$C63),'CAP2'!$A$6:$M$135,13,FALSE),0)</f>
        <v>0</v>
      </c>
      <c r="BB63" s="56"/>
      <c r="BC63" s="369"/>
      <c r="BD63" s="369"/>
      <c r="BE63" s="369"/>
      <c r="BF63" s="369"/>
      <c r="BG63" s="548">
        <f>_xlfn.IFNA(VLOOKUP(CONCATENATE($BG$5,$B63,$C63),SC!$A$6:$M$500,13,FALSE),0)</f>
        <v>0</v>
      </c>
      <c r="BH63" s="548">
        <f>_xlfn.IFNA(VLOOKUP(CONCATENATE($BH$5,$B63,$C63),SC!$A$6:$M$500,13,FALSE),0)</f>
        <v>0</v>
      </c>
      <c r="BI63" s="548">
        <f>_xlfn.IFNA(VLOOKUP(CONCATENATE($BI$5,$B63,$C63),SCSAT!$A$6:$M$528,13,FALSE),0)</f>
        <v>0</v>
      </c>
      <c r="BJ63" s="548">
        <f>_xlfn.IFNA(VLOOKUP(CONCATENATE($BJ$5,$B63,$C63),SCSAT!$A$6:$K$528,13,FALSE),0)</f>
        <v>0</v>
      </c>
      <c r="BK63" s="548">
        <f>_xlfn.IFNA(VLOOKUP(CONCATENATE($BK$5,$B63,$C63),SCSUN!$A$6:$M$500,13,FALSE),0)</f>
        <v>0</v>
      </c>
      <c r="BL63" s="341">
        <f>_xlfn.IFNA(VLOOKUP(CONCATENATE($BL$5,$B63,$C63),SCSUN!$A$6:$M$500,13,FALSE),0)</f>
        <v>0</v>
      </c>
    </row>
    <row r="64" spans="1:64" x14ac:dyDescent="0.25">
      <c r="A64" s="835"/>
      <c r="B64" s="286"/>
      <c r="C64" s="52"/>
      <c r="D64" s="52"/>
      <c r="E64" s="52"/>
      <c r="F64" s="53"/>
      <c r="G64" s="67"/>
      <c r="H64" s="54">
        <f t="shared" si="4"/>
        <v>0</v>
      </c>
      <c r="I64" s="55">
        <f t="shared" si="6"/>
        <v>0</v>
      </c>
      <c r="J64" s="64">
        <f t="shared" si="3"/>
        <v>16</v>
      </c>
      <c r="K64" s="63">
        <f>_xlfn.IFNA(VLOOKUP(CONCATENATE($K$5,$B64,$C64),'ESP1'!$A$6:$M$500,13,FALSE),0)</f>
        <v>0</v>
      </c>
      <c r="L64" s="63"/>
      <c r="M64" s="63"/>
      <c r="N64" s="63"/>
      <c r="O64" s="56">
        <f>_xlfn.IFNA(VLOOKUP(CONCATENATE($O$5,$B64,$C64),CAPE!$A$6:$M$133,13,FALSE),0)</f>
        <v>0</v>
      </c>
      <c r="P64" s="56"/>
      <c r="Q64" s="56">
        <f>_xlfn.IFNA(VLOOKUP(CONCATENATE($Q$5,$B64,$C64),'SER1'!$A$6:$M$133,13,FALSE),0)</f>
        <v>0</v>
      </c>
      <c r="R64" s="56"/>
      <c r="S64" s="56">
        <f>_xlfn.IFNA(VLOOKUP(CONCATENATE($S$5,$B64,$C64),'OG1'!$A$6:$M$500,13,FALSE),0)</f>
        <v>0</v>
      </c>
      <c r="T64" s="56"/>
      <c r="U64" s="56">
        <f>_xlfn.IFNA(VLOOKUP(CONCATENATE($U$5,$B64,$C64),'CAP2'!$A$6:$M$133,13,FALSE),0)</f>
        <v>0</v>
      </c>
      <c r="V64" s="56"/>
      <c r="W64" s="56">
        <f>_xlfn.IFNA(VLOOKUP(CONCATENATE($W$5,$B64,$C64),'BUS2'!$A$6:$M$135,13,FALSE),0)</f>
        <v>0</v>
      </c>
      <c r="X64" s="56">
        <f>_xlfn.IFNA(VLOOKUP(CONCATENATE($X$5,$B64,$C64),'ESP2'!$A$6:$M$192,13,FALSE),0)</f>
        <v>0</v>
      </c>
      <c r="Y64" s="56"/>
      <c r="Z64" s="56">
        <f>_xlfn.IFNA(VLOOKUP(CONCATENATE($Z$5,$B64,$C64),CAPE!$A$6:$M$133,13,FALSE),0)</f>
        <v>0</v>
      </c>
      <c r="AA64" s="56"/>
      <c r="AB64" s="56">
        <f>_xlfn.IFNA(VLOOKUP(CONCATENATE($AB$5,$B64,$C64),'DAR1'!$A$6:$M$133,13,FALSE),0)</f>
        <v>0</v>
      </c>
      <c r="AC64" s="56"/>
      <c r="AD64" s="56">
        <f>_xlfn.IFNA(VLOOKUP(CONCATENATE($AD$5,$B64,$C64),SCSAT!$A$8:$M$526,13,FALSE),0)</f>
        <v>0</v>
      </c>
      <c r="AE64" s="56">
        <f>_xlfn.IFNA(VLOOKUP(CONCATENATE($AE$5,$B64,$C64),MR!$A$6:$M$138,13,FALSE),0)</f>
        <v>0</v>
      </c>
      <c r="AF64" s="56"/>
      <c r="AG64" s="56"/>
      <c r="AH64" s="56"/>
      <c r="AI64" s="56">
        <f>_xlfn.IFNA(VLOOKUP(CONCATENATE($AI$5,$B64,$C64),'LOG1'!$A$6:$M$133,13,FALSE),0)</f>
        <v>0</v>
      </c>
      <c r="AJ64" s="56">
        <f>_xlfn.IFNA(VLOOKUP(CONCATENATE($AJ$5,$B64,$C64),FEST!$A$6:$M$300,13,FALSE),0)</f>
        <v>0</v>
      </c>
      <c r="AK64" s="56">
        <f>_xlfn.IFNA(VLOOKUP(CONCATENATE($AK$5,$B64,$C64),'ESP2'!$A$6:$M$500,13,FALSE),0)</f>
        <v>0</v>
      </c>
      <c r="AL64" s="56"/>
      <c r="AM64" s="56">
        <f>_xlfn.IFNA(VLOOKUP(CONCATENATE($AM$5,$B64,$C64),'DAR2'!$A$6:$M$500,13,FALSE),0)</f>
        <v>0</v>
      </c>
      <c r="AN64" s="56">
        <f>_xlfn.IFNA(VLOOKUP(CONCATENATE($AM$5,$B64,$C64),'DAR2'!$A$6:$M$500,13,FALSE),0)</f>
        <v>0</v>
      </c>
      <c r="AO64" s="56">
        <f>_xlfn.IFNA(VLOOKUP(CONCATENATE($AO$5,$B64,$C64),'OG3'!$A$6:$M$53,13,FALSE),0)</f>
        <v>0</v>
      </c>
      <c r="AP64" s="56"/>
      <c r="AQ64" s="56">
        <f>_xlfn.IFNA(VLOOKUP(CONCATENATE($AQ$5,$B64,$C64),SCSAT!$A$6:$M$53,13,FALSE),0)</f>
        <v>0</v>
      </c>
      <c r="AR64" s="56"/>
      <c r="AS64" s="56">
        <f>_xlfn.IFNA(VLOOKUP(CONCATENATE($AS$5,$B64,$C64),SCSUN!$A$6:$M$53,13,FALSE),0)</f>
        <v>0</v>
      </c>
      <c r="AT64" s="56">
        <f>_xlfn.IFNA(VLOOKUP(CONCATENATE($ASS$5,$B64,$C64),'SER3'!$A$6:$M$500,13,FALSE),0)</f>
        <v>0</v>
      </c>
      <c r="AU64" s="56">
        <f>_xlfn.IFNA(VLOOKUP(CONCATENATE($AU$5,$B64,$C64),'ESP3'!$A$6:$M$500,13,FALSE),0)</f>
        <v>0</v>
      </c>
      <c r="AV64" s="56"/>
      <c r="AW64" s="56">
        <f>_xlfn.IFNA(VLOOKUP(CONCATENATE($AW$5,$B64,$C64),'DRY2'!$A$6:$M$300,13,FALSE),0)</f>
        <v>0</v>
      </c>
      <c r="AX64" s="56">
        <f>_xlfn.IFNA(VLOOKUP(CONCATENATE($AX$5,$B64,$C64),'DRY2'!$A$6:$M$300,13,FALSE),0)</f>
        <v>0</v>
      </c>
      <c r="AY64" s="56">
        <f>_xlfn.IFNA(VLOOKUP(CONCATENATE($AY$5,$B64,$C64),RAS!$A$7:$M$501,13,FALSE),0)</f>
        <v>0</v>
      </c>
      <c r="AZ64" s="56">
        <f>_xlfn.IFNA(VLOOKUP(CONCATENATE($AZ$5,$B64,$C64),'DAR2'!$A$6:$M$60,13,FALSE),0)</f>
        <v>0</v>
      </c>
      <c r="BA64" s="56">
        <f>_xlfn.IFNA(VLOOKUP(CONCATENATE($BA$5,$B64,$C64),'CAP2'!$A$6:$M$135,13,FALSE),0)</f>
        <v>0</v>
      </c>
      <c r="BB64" s="56"/>
      <c r="BC64" s="369"/>
      <c r="BD64" s="369"/>
      <c r="BE64" s="369"/>
      <c r="BF64" s="369"/>
      <c r="BG64" s="548">
        <f>_xlfn.IFNA(VLOOKUP(CONCATENATE($BG$5,$B64,$C64),SC!$A$6:$M$500,13,FALSE),0)</f>
        <v>0</v>
      </c>
      <c r="BH64" s="548">
        <f>_xlfn.IFNA(VLOOKUP(CONCATENATE($BH$5,$B64,$C64),SC!$A$6:$M$500,13,FALSE),0)</f>
        <v>0</v>
      </c>
      <c r="BI64" s="548">
        <f>_xlfn.IFNA(VLOOKUP(CONCATENATE($BI$5,$B64,$C64),SCSAT!$A$6:$M$528,13,FALSE),0)</f>
        <v>0</v>
      </c>
      <c r="BJ64" s="548">
        <f>_xlfn.IFNA(VLOOKUP(CONCATENATE($BJ$5,$B64,$C64),SCSAT!$A$6:$K$528,13,FALSE),0)</f>
        <v>0</v>
      </c>
      <c r="BK64" s="548">
        <f>_xlfn.IFNA(VLOOKUP(CONCATENATE($BK$5,$B64,$C64),SCSUN!$A$6:$M$500,13,FALSE),0)</f>
        <v>0</v>
      </c>
      <c r="BL64" s="341">
        <f>_xlfn.IFNA(VLOOKUP(CONCATENATE($BL$5,$B64,$C64),SCSUN!$A$6:$M$500,13,FALSE),0)</f>
        <v>0</v>
      </c>
    </row>
    <row r="65" spans="1:64" x14ac:dyDescent="0.25">
      <c r="A65" s="835"/>
      <c r="B65" s="286"/>
      <c r="C65" s="52"/>
      <c r="D65" s="52"/>
      <c r="E65" s="52"/>
      <c r="F65" s="53"/>
      <c r="G65" s="67"/>
      <c r="H65" s="54">
        <f t="shared" si="4"/>
        <v>0</v>
      </c>
      <c r="I65" s="55">
        <f t="shared" si="6"/>
        <v>0</v>
      </c>
      <c r="J65" s="64">
        <f t="shared" si="3"/>
        <v>16</v>
      </c>
      <c r="K65" s="63">
        <f>_xlfn.IFNA(VLOOKUP(CONCATENATE($K$5,$B65,$C65),'ESP1'!$A$6:$M$500,13,FALSE),0)</f>
        <v>0</v>
      </c>
      <c r="L65" s="63"/>
      <c r="M65" s="63"/>
      <c r="N65" s="63"/>
      <c r="O65" s="56">
        <f>_xlfn.IFNA(VLOOKUP(CONCATENATE($O$5,$B65,$C65),CAPE!$A$6:$M$133,13,FALSE),0)</f>
        <v>0</v>
      </c>
      <c r="P65" s="56"/>
      <c r="Q65" s="56">
        <f>_xlfn.IFNA(VLOOKUP(CONCATENATE($Q$5,$B65,$C65),'SER1'!$A$6:$M$133,13,FALSE),0)</f>
        <v>0</v>
      </c>
      <c r="R65" s="56"/>
      <c r="S65" s="56">
        <f>_xlfn.IFNA(VLOOKUP(CONCATENATE($S$5,$B65,$C65),'OG1'!$A$6:$M$500,13,FALSE),0)</f>
        <v>0</v>
      </c>
      <c r="T65" s="56"/>
      <c r="U65" s="56">
        <f>_xlfn.IFNA(VLOOKUP(CONCATENATE($U$5,$B65,$C65),'CAP2'!$A$6:$M$133,13,FALSE),0)</f>
        <v>0</v>
      </c>
      <c r="V65" s="56"/>
      <c r="W65" s="56">
        <f>_xlfn.IFNA(VLOOKUP(CONCATENATE($W$5,$B65,$C65),'BUS2'!$A$6:$M$135,13,FALSE),0)</f>
        <v>0</v>
      </c>
      <c r="X65" s="56">
        <f>_xlfn.IFNA(VLOOKUP(CONCATENATE($X$5,$B65,$C65),'ESP2'!$A$6:$M$192,13,FALSE),0)</f>
        <v>0</v>
      </c>
      <c r="Y65" s="56"/>
      <c r="Z65" s="56">
        <f>_xlfn.IFNA(VLOOKUP(CONCATENATE($Z$5,$B65,$C65),CAPE!$A$6:$M$133,13,FALSE),0)</f>
        <v>0</v>
      </c>
      <c r="AA65" s="56"/>
      <c r="AB65" s="56">
        <f>_xlfn.IFNA(VLOOKUP(CONCATENATE($AB$5,$B65,$C65),'DAR1'!$A$6:$M$133,13,FALSE),0)</f>
        <v>0</v>
      </c>
      <c r="AC65" s="56"/>
      <c r="AD65" s="56">
        <f>_xlfn.IFNA(VLOOKUP(CONCATENATE($AD$5,$B65,$C65),SCSAT!$A$8:$M$526,13,FALSE),0)</f>
        <v>0</v>
      </c>
      <c r="AE65" s="56">
        <f>_xlfn.IFNA(VLOOKUP(CONCATENATE($AE$5,$B65,$C65),MR!$A$6:$M$138,13,FALSE),0)</f>
        <v>0</v>
      </c>
      <c r="AF65" s="56"/>
      <c r="AG65" s="56"/>
      <c r="AH65" s="56"/>
      <c r="AI65" s="56">
        <f>_xlfn.IFNA(VLOOKUP(CONCATENATE($AI$5,$B65,$C65),'LOG1'!$A$6:$M$133,13,FALSE),0)</f>
        <v>0</v>
      </c>
      <c r="AJ65" s="56">
        <f>_xlfn.IFNA(VLOOKUP(CONCATENATE($AJ$5,$B65,$C65),FEST!$A$6:$M$300,13,FALSE),0)</f>
        <v>0</v>
      </c>
      <c r="AK65" s="56">
        <f>_xlfn.IFNA(VLOOKUP(CONCATENATE($AK$5,$B65,$C65),'ESP2'!$A$6:$M$500,13,FALSE),0)</f>
        <v>0</v>
      </c>
      <c r="AL65" s="56"/>
      <c r="AM65" s="56">
        <f>_xlfn.IFNA(VLOOKUP(CONCATENATE($AM$5,$B65,$C65),'DAR2'!$A$6:$M$500,13,FALSE),0)</f>
        <v>0</v>
      </c>
      <c r="AN65" s="56">
        <f>_xlfn.IFNA(VLOOKUP(CONCATENATE($AM$5,$B65,$C65),'DAR2'!$A$6:$M$500,13,FALSE),0)</f>
        <v>0</v>
      </c>
      <c r="AO65" s="56">
        <f>_xlfn.IFNA(VLOOKUP(CONCATENATE($AO$5,$B65,$C65),'OG3'!$A$6:$M$53,13,FALSE),0)</f>
        <v>0</v>
      </c>
      <c r="AP65" s="56"/>
      <c r="AQ65" s="56">
        <f>_xlfn.IFNA(VLOOKUP(CONCATENATE($AQ$5,$B65,$C65),SCSAT!$A$6:$M$53,13,FALSE),0)</f>
        <v>0</v>
      </c>
      <c r="AR65" s="56"/>
      <c r="AS65" s="56">
        <f>_xlfn.IFNA(VLOOKUP(CONCATENATE($AS$5,$B65,$C65),SCSUN!$A$6:$M$53,13,FALSE),0)</f>
        <v>0</v>
      </c>
      <c r="AT65" s="56">
        <f>_xlfn.IFNA(VLOOKUP(CONCATENATE($ASS$5,$B65,$C65),'SER3'!$A$6:$M$500,13,FALSE),0)</f>
        <v>0</v>
      </c>
      <c r="AU65" s="56">
        <f>_xlfn.IFNA(VLOOKUP(CONCATENATE($AU$5,$B65,$C65),'ESP3'!$A$6:$M$500,13,FALSE),0)</f>
        <v>0</v>
      </c>
      <c r="AV65" s="56"/>
      <c r="AW65" s="56">
        <f>_xlfn.IFNA(VLOOKUP(CONCATENATE($AW$5,$B65,$C65),'DRY2'!$A$6:$M$300,13,FALSE),0)</f>
        <v>0</v>
      </c>
      <c r="AX65" s="56">
        <f>_xlfn.IFNA(VLOOKUP(CONCATENATE($AX$5,$B65,$C65),'DRY2'!$A$6:$M$300,13,FALSE),0)</f>
        <v>0</v>
      </c>
      <c r="AY65" s="56">
        <f>_xlfn.IFNA(VLOOKUP(CONCATENATE($AY$5,$B65,$C65),RAS!$A$7:$M$501,13,FALSE),0)</f>
        <v>0</v>
      </c>
      <c r="AZ65" s="56">
        <f>_xlfn.IFNA(VLOOKUP(CONCATENATE($AZ$5,$B65,$C65),'DAR2'!$A$6:$M$60,13,FALSE),0)</f>
        <v>0</v>
      </c>
      <c r="BA65" s="56">
        <f>_xlfn.IFNA(VLOOKUP(CONCATENATE($BA$5,$B65,$C65),'CAP2'!$A$6:$M$135,13,FALSE),0)</f>
        <v>0</v>
      </c>
      <c r="BB65" s="56"/>
      <c r="BC65" s="369"/>
      <c r="BD65" s="369"/>
      <c r="BE65" s="369"/>
      <c r="BF65" s="369"/>
      <c r="BG65" s="548">
        <f>_xlfn.IFNA(VLOOKUP(CONCATENATE($BG$5,$B65,$C65),SC!$A$6:$M$500,13,FALSE),0)</f>
        <v>0</v>
      </c>
      <c r="BH65" s="548">
        <f>_xlfn.IFNA(VLOOKUP(CONCATENATE($BH$5,$B65,$C65),SC!$A$6:$M$500,13,FALSE),0)</f>
        <v>0</v>
      </c>
      <c r="BI65" s="548">
        <f>_xlfn.IFNA(VLOOKUP(CONCATENATE($BI$5,$B65,$C65),SCSAT!$A$6:$M$528,13,FALSE),0)</f>
        <v>0</v>
      </c>
      <c r="BJ65" s="548">
        <f>_xlfn.IFNA(VLOOKUP(CONCATENATE($BJ$5,$B65,$C65),SCSAT!$A$6:$K$528,13,FALSE),0)</f>
        <v>0</v>
      </c>
      <c r="BK65" s="548">
        <f>_xlfn.IFNA(VLOOKUP(CONCATENATE($BK$5,$B65,$C65),SCSUN!$A$6:$M$500,13,FALSE),0)</f>
        <v>0</v>
      </c>
      <c r="BL65" s="341">
        <f>_xlfn.IFNA(VLOOKUP(CONCATENATE($BL$5,$B65,$C65),SCSUN!$A$6:$M$500,13,FALSE),0)</f>
        <v>0</v>
      </c>
    </row>
    <row r="66" spans="1:64" x14ac:dyDescent="0.25">
      <c r="A66" s="835"/>
      <c r="B66" s="286"/>
      <c r="C66" s="52"/>
      <c r="D66" s="52"/>
      <c r="E66" s="52"/>
      <c r="F66" s="53"/>
      <c r="G66" s="67"/>
      <c r="H66" s="54">
        <f t="shared" si="4"/>
        <v>0</v>
      </c>
      <c r="I66" s="55">
        <f t="shared" si="6"/>
        <v>0</v>
      </c>
      <c r="J66" s="64">
        <f t="shared" si="3"/>
        <v>16</v>
      </c>
      <c r="K66" s="63">
        <f>_xlfn.IFNA(VLOOKUP(CONCATENATE($K$5,$B66,$C66),'ESP1'!$A$6:$M$500,13,FALSE),0)</f>
        <v>0</v>
      </c>
      <c r="L66" s="63"/>
      <c r="M66" s="63"/>
      <c r="N66" s="63"/>
      <c r="O66" s="56">
        <f>_xlfn.IFNA(VLOOKUP(CONCATENATE($O$5,$B66,$C66),CAPE!$A$6:$M$133,13,FALSE),0)</f>
        <v>0</v>
      </c>
      <c r="P66" s="56"/>
      <c r="Q66" s="56">
        <f>_xlfn.IFNA(VLOOKUP(CONCATENATE($Q$5,$B66,$C66),'SER1'!$A$6:$M$133,13,FALSE),0)</f>
        <v>0</v>
      </c>
      <c r="R66" s="56"/>
      <c r="S66" s="56">
        <f>_xlfn.IFNA(VLOOKUP(CONCATENATE($S$5,$B66,$C66),'OG1'!$A$6:$M$500,13,FALSE),0)</f>
        <v>0</v>
      </c>
      <c r="T66" s="56"/>
      <c r="U66" s="56">
        <f>_xlfn.IFNA(VLOOKUP(CONCATENATE($U$5,$B66,$C66),'CAP2'!$A$6:$M$133,13,FALSE),0)</f>
        <v>0</v>
      </c>
      <c r="V66" s="56"/>
      <c r="W66" s="56">
        <f>_xlfn.IFNA(VLOOKUP(CONCATENATE($W$5,$B66,$C66),'BUS2'!$A$6:$M$135,13,FALSE),0)</f>
        <v>0</v>
      </c>
      <c r="X66" s="56">
        <f>_xlfn.IFNA(VLOOKUP(CONCATENATE($X$5,$B66,$C66),'ESP2'!$A$6:$M$192,13,FALSE),0)</f>
        <v>0</v>
      </c>
      <c r="Y66" s="56"/>
      <c r="Z66" s="56">
        <f>_xlfn.IFNA(VLOOKUP(CONCATENATE($Z$5,$B66,$C66),CAPE!$A$6:$M$133,13,FALSE),0)</f>
        <v>0</v>
      </c>
      <c r="AA66" s="56"/>
      <c r="AB66" s="56">
        <f>_xlfn.IFNA(VLOOKUP(CONCATENATE($AB$5,$B66,$C66),'DAR1'!$A$6:$M$133,13,FALSE),0)</f>
        <v>0</v>
      </c>
      <c r="AC66" s="56"/>
      <c r="AD66" s="56">
        <f>_xlfn.IFNA(VLOOKUP(CONCATENATE($AD$5,$B66,$C66),SCSAT!$A$8:$M$526,13,FALSE),0)</f>
        <v>0</v>
      </c>
      <c r="AE66" s="56">
        <f>_xlfn.IFNA(VLOOKUP(CONCATENATE($AE$5,$B66,$C66),MR!$A$6:$M$138,13,FALSE),0)</f>
        <v>0</v>
      </c>
      <c r="AF66" s="56"/>
      <c r="AG66" s="56"/>
      <c r="AH66" s="56"/>
      <c r="AI66" s="56">
        <f>_xlfn.IFNA(VLOOKUP(CONCATENATE($AI$5,$B66,$C66),'LOG1'!$A$6:$M$133,13,FALSE),0)</f>
        <v>0</v>
      </c>
      <c r="AJ66" s="56">
        <f>_xlfn.IFNA(VLOOKUP(CONCATENATE($AJ$5,$B66,$C66),FEST!$A$6:$M$300,13,FALSE),0)</f>
        <v>0</v>
      </c>
      <c r="AK66" s="56">
        <f>_xlfn.IFNA(VLOOKUP(CONCATENATE($AK$5,$B66,$C66),'ESP2'!$A$6:$M$500,13,FALSE),0)</f>
        <v>0</v>
      </c>
      <c r="AL66" s="56"/>
      <c r="AM66" s="56">
        <f>_xlfn.IFNA(VLOOKUP(CONCATENATE($AM$5,$B66,$C66),'DAR2'!$A$6:$M$500,13,FALSE),0)</f>
        <v>0</v>
      </c>
      <c r="AN66" s="56">
        <f>_xlfn.IFNA(VLOOKUP(CONCATENATE($AM$5,$B66,$C66),'DAR2'!$A$6:$M$500,13,FALSE),0)</f>
        <v>0</v>
      </c>
      <c r="AO66" s="56">
        <f>_xlfn.IFNA(VLOOKUP(CONCATENATE($AO$5,$B66,$C66),'OG3'!$A$6:$M$53,13,FALSE),0)</f>
        <v>0</v>
      </c>
      <c r="AP66" s="56"/>
      <c r="AQ66" s="56">
        <f>_xlfn.IFNA(VLOOKUP(CONCATENATE($AQ$5,$B66,$C66),SCSAT!$A$6:$M$53,13,FALSE),0)</f>
        <v>0</v>
      </c>
      <c r="AR66" s="56"/>
      <c r="AS66" s="56">
        <f>_xlfn.IFNA(VLOOKUP(CONCATENATE($AS$5,$B66,$C66),SCSUN!$A$6:$M$53,13,FALSE),0)</f>
        <v>0</v>
      </c>
      <c r="AT66" s="56">
        <f>_xlfn.IFNA(VLOOKUP(CONCATENATE($ASS$5,$B66,$C66),'SER3'!$A$6:$M$500,13,FALSE),0)</f>
        <v>0</v>
      </c>
      <c r="AU66" s="56">
        <f>_xlfn.IFNA(VLOOKUP(CONCATENATE($AU$5,$B66,$C66),'ESP3'!$A$6:$M$500,13,FALSE),0)</f>
        <v>0</v>
      </c>
      <c r="AV66" s="56"/>
      <c r="AW66" s="56">
        <f>_xlfn.IFNA(VLOOKUP(CONCATENATE($AW$5,$B66,$C66),'DRY2'!$A$6:$M$300,13,FALSE),0)</f>
        <v>0</v>
      </c>
      <c r="AX66" s="56">
        <f>_xlfn.IFNA(VLOOKUP(CONCATENATE($AX$5,$B66,$C66),'DRY2'!$A$6:$M$300,13,FALSE),0)</f>
        <v>0</v>
      </c>
      <c r="AY66" s="56">
        <f>_xlfn.IFNA(VLOOKUP(CONCATENATE($AY$5,$B66,$C66),RAS!$A$7:$M$501,13,FALSE),0)</f>
        <v>0</v>
      </c>
      <c r="AZ66" s="56">
        <f>_xlfn.IFNA(VLOOKUP(CONCATENATE($AZ$5,$B66,$C66),'DAR2'!$A$6:$M$60,13,FALSE),0)</f>
        <v>0</v>
      </c>
      <c r="BA66" s="56">
        <f>_xlfn.IFNA(VLOOKUP(CONCATENATE($BA$5,$B66,$C66),'CAP2'!$A$6:$M$135,13,FALSE),0)</f>
        <v>0</v>
      </c>
      <c r="BB66" s="56"/>
      <c r="BC66" s="369"/>
      <c r="BD66" s="369"/>
      <c r="BE66" s="369"/>
      <c r="BF66" s="369"/>
      <c r="BG66" s="548">
        <f>_xlfn.IFNA(VLOOKUP(CONCATENATE($BG$5,$B66,$C66),SC!$A$6:$M$500,13,FALSE),0)</f>
        <v>0</v>
      </c>
      <c r="BH66" s="548">
        <f>_xlfn.IFNA(VLOOKUP(CONCATENATE($BH$5,$B66,$C66),SC!$A$6:$M$500,13,FALSE),0)</f>
        <v>0</v>
      </c>
      <c r="BI66" s="548">
        <f>_xlfn.IFNA(VLOOKUP(CONCATENATE($BI$5,$B66,$C66),SCSAT!$A$6:$M$528,13,FALSE),0)</f>
        <v>0</v>
      </c>
      <c r="BJ66" s="548">
        <f>_xlfn.IFNA(VLOOKUP(CONCATENATE($BJ$5,$B66,$C66),SCSAT!$A$6:$K$528,13,FALSE),0)</f>
        <v>0</v>
      </c>
      <c r="BK66" s="548">
        <f>_xlfn.IFNA(VLOOKUP(CONCATENATE($BK$5,$B66,$C66),SCSUN!$A$6:$M$500,13,FALSE),0)</f>
        <v>0</v>
      </c>
      <c r="BL66" s="341">
        <f>_xlfn.IFNA(VLOOKUP(CONCATENATE($BL$5,$B66,$C66),SCSUN!$A$6:$M$500,13,FALSE),0)</f>
        <v>0</v>
      </c>
    </row>
    <row r="67" spans="1:64" x14ac:dyDescent="0.25">
      <c r="A67" s="835"/>
      <c r="B67" s="286"/>
      <c r="C67" s="52"/>
      <c r="D67" s="52"/>
      <c r="E67" s="52"/>
      <c r="F67" s="53"/>
      <c r="G67" s="67"/>
      <c r="H67" s="54">
        <f t="shared" si="4"/>
        <v>0</v>
      </c>
      <c r="I67" s="55">
        <f t="shared" si="6"/>
        <v>0</v>
      </c>
      <c r="J67" s="64">
        <f t="shared" si="3"/>
        <v>16</v>
      </c>
      <c r="K67" s="63">
        <f>_xlfn.IFNA(VLOOKUP(CONCATENATE($K$5,$B67,$C67),'ESP1'!$A$6:$M$500,13,FALSE),0)</f>
        <v>0</v>
      </c>
      <c r="L67" s="63"/>
      <c r="M67" s="63"/>
      <c r="N67" s="63"/>
      <c r="O67" s="56">
        <f>_xlfn.IFNA(VLOOKUP(CONCATENATE($O$5,$B67,$C67),CAPE!$A$6:$M$133,13,FALSE),0)</f>
        <v>0</v>
      </c>
      <c r="P67" s="56"/>
      <c r="Q67" s="56">
        <f>_xlfn.IFNA(VLOOKUP(CONCATENATE($Q$5,$B67,$C67),'SER1'!$A$6:$M$133,13,FALSE),0)</f>
        <v>0</v>
      </c>
      <c r="R67" s="56"/>
      <c r="S67" s="56">
        <f>_xlfn.IFNA(VLOOKUP(CONCATENATE($S$5,$B67,$C67),'OG1'!$A$6:$M$500,13,FALSE),0)</f>
        <v>0</v>
      </c>
      <c r="T67" s="56"/>
      <c r="U67" s="56">
        <f>_xlfn.IFNA(VLOOKUP(CONCATENATE($U$5,$B67,$C67),'CAP2'!$A$6:$M$133,13,FALSE),0)</f>
        <v>0</v>
      </c>
      <c r="V67" s="56"/>
      <c r="W67" s="56">
        <f>_xlfn.IFNA(VLOOKUP(CONCATENATE($W$5,$B67,$C67),'BUS2'!$A$6:$M$135,13,FALSE),0)</f>
        <v>0</v>
      </c>
      <c r="X67" s="56">
        <f>_xlfn.IFNA(VLOOKUP(CONCATENATE($X$5,$B67,$C67),'ESP2'!$A$6:$M$192,13,FALSE),0)</f>
        <v>0</v>
      </c>
      <c r="Y67" s="56"/>
      <c r="Z67" s="56">
        <f>_xlfn.IFNA(VLOOKUP(CONCATENATE($Z$5,$B67,$C67),CAPE!$A$6:$M$133,13,FALSE),0)</f>
        <v>0</v>
      </c>
      <c r="AA67" s="56"/>
      <c r="AB67" s="56">
        <f>_xlfn.IFNA(VLOOKUP(CONCATENATE($AB$5,$B67,$C67),'DAR1'!$A$6:$M$133,13,FALSE),0)</f>
        <v>0</v>
      </c>
      <c r="AC67" s="56"/>
      <c r="AD67" s="56">
        <f>_xlfn.IFNA(VLOOKUP(CONCATENATE($AD$5,$B67,$C67),SCSAT!$A$8:$M$526,13,FALSE),0)</f>
        <v>0</v>
      </c>
      <c r="AE67" s="56">
        <f>_xlfn.IFNA(VLOOKUP(CONCATENATE($AE$5,$B67,$C67),MR!$A$6:$M$138,13,FALSE),0)</f>
        <v>0</v>
      </c>
      <c r="AF67" s="56"/>
      <c r="AG67" s="56"/>
      <c r="AH67" s="56"/>
      <c r="AI67" s="56">
        <f>_xlfn.IFNA(VLOOKUP(CONCATENATE($AI$5,$B67,$C67),'LOG1'!$A$6:$M$133,13,FALSE),0)</f>
        <v>0</v>
      </c>
      <c r="AJ67" s="56">
        <f>_xlfn.IFNA(VLOOKUP(CONCATENATE($AJ$5,$B67,$C67),FEST!$A$6:$M$300,13,FALSE),0)</f>
        <v>0</v>
      </c>
      <c r="AK67" s="56">
        <f>_xlfn.IFNA(VLOOKUP(CONCATENATE($AK$5,$B67,$C67),'ESP2'!$A$6:$M$500,13,FALSE),0)</f>
        <v>0</v>
      </c>
      <c r="AL67" s="56"/>
      <c r="AM67" s="56">
        <f>_xlfn.IFNA(VLOOKUP(CONCATENATE($AM$5,$B67,$C67),'DAR2'!$A$6:$M$500,13,FALSE),0)</f>
        <v>0</v>
      </c>
      <c r="AN67" s="56">
        <f>_xlfn.IFNA(VLOOKUP(CONCATENATE($AM$5,$B67,$C67),'DAR2'!$A$6:$M$500,13,FALSE),0)</f>
        <v>0</v>
      </c>
      <c r="AO67" s="56">
        <f>_xlfn.IFNA(VLOOKUP(CONCATENATE($AO$5,$B67,$C67),'OG3'!$A$6:$M$53,13,FALSE),0)</f>
        <v>0</v>
      </c>
      <c r="AP67" s="56"/>
      <c r="AQ67" s="56">
        <f>_xlfn.IFNA(VLOOKUP(CONCATENATE($AQ$5,$B67,$C67),SCSAT!$A$6:$M$53,13,FALSE),0)</f>
        <v>0</v>
      </c>
      <c r="AR67" s="56"/>
      <c r="AS67" s="56">
        <f>_xlfn.IFNA(VLOOKUP(CONCATENATE($AS$5,$B67,$C67),SCSUN!$A$6:$M$53,13,FALSE),0)</f>
        <v>0</v>
      </c>
      <c r="AT67" s="56">
        <f>_xlfn.IFNA(VLOOKUP(CONCATENATE($ASS$5,$B67,$C67),'SER3'!$A$6:$M$500,13,FALSE),0)</f>
        <v>0</v>
      </c>
      <c r="AU67" s="56">
        <f>_xlfn.IFNA(VLOOKUP(CONCATENATE($AU$5,$B67,$C67),'ESP3'!$A$6:$M$500,13,FALSE),0)</f>
        <v>0</v>
      </c>
      <c r="AV67" s="56"/>
      <c r="AW67" s="56">
        <f>_xlfn.IFNA(VLOOKUP(CONCATENATE($AW$5,$B67,$C67),'DRY2'!$A$6:$M$300,13,FALSE),0)</f>
        <v>0</v>
      </c>
      <c r="AX67" s="56">
        <f>_xlfn.IFNA(VLOOKUP(CONCATENATE($AX$5,$B67,$C67),'DRY2'!$A$6:$M$300,13,FALSE),0)</f>
        <v>0</v>
      </c>
      <c r="AY67" s="56">
        <f>_xlfn.IFNA(VLOOKUP(CONCATENATE($AY$5,$B67,$C67),RAS!$A$7:$M$501,13,FALSE),0)</f>
        <v>0</v>
      </c>
      <c r="AZ67" s="56">
        <f>_xlfn.IFNA(VLOOKUP(CONCATENATE($AZ$5,$B67,$C67),'DAR2'!$A$6:$M$60,13,FALSE),0)</f>
        <v>0</v>
      </c>
      <c r="BA67" s="56">
        <f>_xlfn.IFNA(VLOOKUP(CONCATENATE($BA$5,$B67,$C67),'CAP2'!$A$6:$M$135,13,FALSE),0)</f>
        <v>0</v>
      </c>
      <c r="BB67" s="56"/>
      <c r="BC67" s="369"/>
      <c r="BD67" s="369"/>
      <c r="BE67" s="369"/>
      <c r="BF67" s="369"/>
      <c r="BG67" s="548">
        <f>_xlfn.IFNA(VLOOKUP(CONCATENATE($BG$5,$B67,$C67),SC!$A$6:$M$500,13,FALSE),0)</f>
        <v>0</v>
      </c>
      <c r="BH67" s="548">
        <f>_xlfn.IFNA(VLOOKUP(CONCATENATE($BH$5,$B67,$C67),SC!$A$6:$M$500,13,FALSE),0)</f>
        <v>0</v>
      </c>
      <c r="BI67" s="548">
        <f>_xlfn.IFNA(VLOOKUP(CONCATENATE($BI$5,$B67,$C67),SCSAT!$A$6:$M$528,13,FALSE),0)</f>
        <v>0</v>
      </c>
      <c r="BJ67" s="548"/>
      <c r="BK67" s="548">
        <f>_xlfn.IFNA(VLOOKUP(CONCATENATE($BK$5,$B67,$C67),SCSUN!$A$6:$M$500,13,FALSE),0)</f>
        <v>0</v>
      </c>
      <c r="BL67" s="341">
        <f>_xlfn.IFNA(VLOOKUP(CONCATENATE($BL$5,$B67,$C67),SCSUN!$A$6:$M$500,13,FALSE),0)</f>
        <v>0</v>
      </c>
    </row>
    <row r="68" spans="1:64" x14ac:dyDescent="0.25">
      <c r="A68" s="835"/>
      <c r="B68" s="286"/>
      <c r="C68" s="52"/>
      <c r="D68" s="52"/>
      <c r="E68" s="52"/>
      <c r="F68" s="53"/>
      <c r="G68" s="67"/>
      <c r="H68" s="54">
        <f t="shared" si="4"/>
        <v>0</v>
      </c>
      <c r="I68" s="55">
        <f t="shared" si="6"/>
        <v>0</v>
      </c>
      <c r="J68" s="64">
        <f t="shared" si="3"/>
        <v>16</v>
      </c>
      <c r="K68" s="63">
        <f>_xlfn.IFNA(VLOOKUP(CONCATENATE($K$5,$B68,$C68),'ESP1'!$A$6:$M$500,13,FALSE),0)</f>
        <v>0</v>
      </c>
      <c r="L68" s="63"/>
      <c r="M68" s="63"/>
      <c r="N68" s="63"/>
      <c r="O68" s="56">
        <f>_xlfn.IFNA(VLOOKUP(CONCATENATE($O$5,$B68,$C68),CAPE!$A$6:$M$133,13,FALSE),0)</f>
        <v>0</v>
      </c>
      <c r="P68" s="56"/>
      <c r="Q68" s="56">
        <f>_xlfn.IFNA(VLOOKUP(CONCATENATE($Q$5,$B68,$C68),'SER1'!$A$6:$M$133,13,FALSE),0)</f>
        <v>0</v>
      </c>
      <c r="R68" s="56"/>
      <c r="S68" s="56">
        <f>_xlfn.IFNA(VLOOKUP(CONCATENATE($S$5,$B68,$C68),'OG1'!$A$6:$M$500,13,FALSE),0)</f>
        <v>0</v>
      </c>
      <c r="T68" s="56"/>
      <c r="U68" s="56">
        <f>_xlfn.IFNA(VLOOKUP(CONCATENATE($U$5,$B68,$C68),'CAP2'!$A$6:$M$133,13,FALSE),0)</f>
        <v>0</v>
      </c>
      <c r="V68" s="56"/>
      <c r="W68" s="56">
        <f>_xlfn.IFNA(VLOOKUP(CONCATENATE($W$5,$B68,$C68),'BUS2'!$A$6:$M$135,13,FALSE),0)</f>
        <v>0</v>
      </c>
      <c r="X68" s="56">
        <f>_xlfn.IFNA(VLOOKUP(CONCATENATE($X$5,$B68,$C68),'ESP2'!$A$6:$M$192,13,FALSE),0)</f>
        <v>0</v>
      </c>
      <c r="Y68" s="56"/>
      <c r="Z68" s="56">
        <f>_xlfn.IFNA(VLOOKUP(CONCATENATE($Z$5,$B68,$C68),CAPE!$A$6:$M$133,13,FALSE),0)</f>
        <v>0</v>
      </c>
      <c r="AA68" s="56"/>
      <c r="AB68" s="56">
        <f>_xlfn.IFNA(VLOOKUP(CONCATENATE($AB$5,$B68,$C68),'DAR1'!$A$6:$M$133,13,FALSE),0)</f>
        <v>0</v>
      </c>
      <c r="AC68" s="56"/>
      <c r="AD68" s="56">
        <f>_xlfn.IFNA(VLOOKUP(CONCATENATE($AD$5,$B68,$C68),SCSAT!$A$8:$M$526,13,FALSE),0)</f>
        <v>0</v>
      </c>
      <c r="AE68" s="56">
        <f>_xlfn.IFNA(VLOOKUP(CONCATENATE($AE$5,$B68,$C68),MR!$A$6:$M$138,13,FALSE),0)</f>
        <v>0</v>
      </c>
      <c r="AF68" s="56"/>
      <c r="AG68" s="56"/>
      <c r="AH68" s="56"/>
      <c r="AI68" s="56">
        <f>_xlfn.IFNA(VLOOKUP(CONCATENATE($AI$5,$B68,$C68),'LOG1'!$A$6:$M$133,13,FALSE),0)</f>
        <v>0</v>
      </c>
      <c r="AJ68" s="56">
        <f>_xlfn.IFNA(VLOOKUP(CONCATENATE($AJ$5,$B68,$C68),FEST!$A$6:$M$300,13,FALSE),0)</f>
        <v>0</v>
      </c>
      <c r="AK68" s="56">
        <f>_xlfn.IFNA(VLOOKUP(CONCATENATE($AK$5,$B68,$C68),'ESP2'!$A$6:$M$500,13,FALSE),0)</f>
        <v>0</v>
      </c>
      <c r="AL68" s="56"/>
      <c r="AM68" s="56">
        <f>_xlfn.IFNA(VLOOKUP(CONCATENATE($AM$5,$B68,$C68),'DAR2'!$A$6:$M$500,13,FALSE),0)</f>
        <v>0</v>
      </c>
      <c r="AN68" s="56">
        <f>_xlfn.IFNA(VLOOKUP(CONCATENATE($AM$5,$B68,$C68),'DAR2'!$A$6:$M$500,13,FALSE),0)</f>
        <v>0</v>
      </c>
      <c r="AO68" s="56">
        <f>_xlfn.IFNA(VLOOKUP(CONCATENATE($AO$5,$B68,$C68),'OG3'!$A$6:$M$53,13,FALSE),0)</f>
        <v>0</v>
      </c>
      <c r="AP68" s="56"/>
      <c r="AQ68" s="56">
        <f>_xlfn.IFNA(VLOOKUP(CONCATENATE($AQ$5,$B68,$C68),SCSAT!$A$6:$M$53,13,FALSE),0)</f>
        <v>0</v>
      </c>
      <c r="AR68" s="56"/>
      <c r="AS68" s="56">
        <f>_xlfn.IFNA(VLOOKUP(CONCATENATE($AS$5,$B68,$C68),SCSUN!$A$6:$M$53,13,FALSE),0)</f>
        <v>0</v>
      </c>
      <c r="AT68" s="56">
        <f>_xlfn.IFNA(VLOOKUP(CONCATENATE($ASS$5,$B68,$C68),'SER3'!$A$6:$M$500,13,FALSE),0)</f>
        <v>0</v>
      </c>
      <c r="AU68" s="56">
        <f>_xlfn.IFNA(VLOOKUP(CONCATENATE($AU$5,$B68,$C68),'ESP3'!$A$6:$M$500,13,FALSE),0)</f>
        <v>0</v>
      </c>
      <c r="AV68" s="56"/>
      <c r="AW68" s="56">
        <f>_xlfn.IFNA(VLOOKUP(CONCATENATE($AW$5,$B68,$C68),'DRY2'!$A$6:$M$300,13,FALSE),0)</f>
        <v>0</v>
      </c>
      <c r="AX68" s="56">
        <f>_xlfn.IFNA(VLOOKUP(CONCATENATE($AX$5,$B68,$C68),'DRY2'!$A$6:$M$300,13,FALSE),0)</f>
        <v>0</v>
      </c>
      <c r="AY68" s="56">
        <f>_xlfn.IFNA(VLOOKUP(CONCATENATE($AY$5,$B68,$C68),RAS!$A$7:$M$501,13,FALSE),0)</f>
        <v>0</v>
      </c>
      <c r="AZ68" s="56">
        <f>_xlfn.IFNA(VLOOKUP(CONCATENATE($AZ$5,$B68,$C68),'DAR2'!$A$6:$M$60,13,FALSE),0)</f>
        <v>0</v>
      </c>
      <c r="BA68" s="56">
        <f>_xlfn.IFNA(VLOOKUP(CONCATENATE($BA$5,$B68,$C68),'CAP2'!$A$6:$M$135,13,FALSE),0)</f>
        <v>0</v>
      </c>
      <c r="BB68" s="56"/>
      <c r="BC68" s="369"/>
      <c r="BD68" s="369"/>
      <c r="BE68" s="369"/>
      <c r="BF68" s="369"/>
      <c r="BG68" s="548">
        <f>_xlfn.IFNA(VLOOKUP(CONCATENATE($BG$5,$B68,$C68),SC!$A$6:$M$500,13,FALSE),0)</f>
        <v>0</v>
      </c>
      <c r="BH68" s="548">
        <f>_xlfn.IFNA(VLOOKUP(CONCATENATE($BH$5,$B68,$C68),SC!$A$6:$M$500,13,FALSE),0)</f>
        <v>0</v>
      </c>
      <c r="BI68" s="548">
        <f>_xlfn.IFNA(VLOOKUP(CONCATENATE($BI$5,$B68,$C68),SCSAT!$A$6:$M$528,13,FALSE),0)</f>
        <v>0</v>
      </c>
      <c r="BJ68" s="548"/>
      <c r="BK68" s="548">
        <f>_xlfn.IFNA(VLOOKUP(CONCATENATE($BK$5,$B68,$C68),SCSUN!$A$6:$M$500,13,FALSE),0)</f>
        <v>0</v>
      </c>
      <c r="BL68" s="341">
        <f>_xlfn.IFNA(VLOOKUP(CONCATENATE($BL$5,$B68,$C68),SCSUN!$A$6:$M$500,13,FALSE),0)</f>
        <v>0</v>
      </c>
    </row>
    <row r="69" spans="1:64" x14ac:dyDescent="0.25">
      <c r="A69" s="835"/>
      <c r="B69" s="286"/>
      <c r="C69" s="52"/>
      <c r="D69" s="52"/>
      <c r="E69" s="52"/>
      <c r="F69" s="53"/>
      <c r="G69" s="67"/>
      <c r="H69" s="54">
        <f t="shared" si="4"/>
        <v>0</v>
      </c>
      <c r="I69" s="55">
        <f t="shared" si="6"/>
        <v>0</v>
      </c>
      <c r="J69" s="64">
        <f t="shared" si="3"/>
        <v>16</v>
      </c>
      <c r="K69" s="63">
        <f>_xlfn.IFNA(VLOOKUP(CONCATENATE($K$5,$B69,$C69),'ESP1'!$A$6:$M$500,13,FALSE),0)</f>
        <v>0</v>
      </c>
      <c r="L69" s="63"/>
      <c r="M69" s="63"/>
      <c r="N69" s="63"/>
      <c r="O69" s="56">
        <f>_xlfn.IFNA(VLOOKUP(CONCATENATE($O$5,$B69,$C69),CAPE!$A$6:$M$133,13,FALSE),0)</f>
        <v>0</v>
      </c>
      <c r="P69" s="56"/>
      <c r="Q69" s="56">
        <f>_xlfn.IFNA(VLOOKUP(CONCATENATE($Q$5,$B69,$C69),'SER1'!$A$6:$M$133,13,FALSE),0)</f>
        <v>0</v>
      </c>
      <c r="R69" s="56"/>
      <c r="S69" s="56">
        <f>_xlfn.IFNA(VLOOKUP(CONCATENATE($S$5,$B69,$C69),'OG1'!$A$6:$M$500,13,FALSE),0)</f>
        <v>0</v>
      </c>
      <c r="T69" s="56"/>
      <c r="U69" s="56">
        <f>_xlfn.IFNA(VLOOKUP(CONCATENATE($U$5,$B69,$C69),'CAP2'!$A$6:$M$133,13,FALSE),0)</f>
        <v>0</v>
      </c>
      <c r="V69" s="56"/>
      <c r="W69" s="56">
        <f>_xlfn.IFNA(VLOOKUP(CONCATENATE($W$5,$B69,$C69),'BUS2'!$A$6:$M$135,13,FALSE),0)</f>
        <v>0</v>
      </c>
      <c r="X69" s="56">
        <f>_xlfn.IFNA(VLOOKUP(CONCATENATE($X$5,$B69,$C69),'ESP2'!$A$6:$M$192,13,FALSE),0)</f>
        <v>0</v>
      </c>
      <c r="Y69" s="56"/>
      <c r="Z69" s="56">
        <f>_xlfn.IFNA(VLOOKUP(CONCATENATE($Z$5,$B69,$C69),CAPE!$A$6:$M$133,13,FALSE),0)</f>
        <v>0</v>
      </c>
      <c r="AA69" s="56"/>
      <c r="AB69" s="56">
        <f>_xlfn.IFNA(VLOOKUP(CONCATENATE($AB$5,$B69,$C69),'DAR1'!$A$6:$M$133,13,FALSE),0)</f>
        <v>0</v>
      </c>
      <c r="AC69" s="56"/>
      <c r="AD69" s="56">
        <f>_xlfn.IFNA(VLOOKUP(CONCATENATE($AD$5,$B69,$C69),SCSAT!$A$8:$M$526,13,FALSE),0)</f>
        <v>0</v>
      </c>
      <c r="AE69" s="56">
        <f>_xlfn.IFNA(VLOOKUP(CONCATENATE($AE$5,$B69,$C69),MR!$A$6:$M$138,13,FALSE),0)</f>
        <v>0</v>
      </c>
      <c r="AF69" s="56"/>
      <c r="AG69" s="56"/>
      <c r="AH69" s="56"/>
      <c r="AI69" s="56">
        <f>_xlfn.IFNA(VLOOKUP(CONCATENATE($AI$5,$B69,$C69),'LOG1'!$A$6:$M$133,13,FALSE),0)</f>
        <v>0</v>
      </c>
      <c r="AJ69" s="56">
        <f>_xlfn.IFNA(VLOOKUP(CONCATENATE($AJ$5,$B69,$C69),FEST!$A$6:$M$300,13,FALSE),0)</f>
        <v>0</v>
      </c>
      <c r="AK69" s="56">
        <f>_xlfn.IFNA(VLOOKUP(CONCATENATE($AK$5,$B69,$C69),'ESP2'!$A$6:$M$500,13,FALSE),0)</f>
        <v>0</v>
      </c>
      <c r="AL69" s="56"/>
      <c r="AM69" s="56">
        <f>_xlfn.IFNA(VLOOKUP(CONCATENATE($AM$5,$B69,$C69),'DAR2'!$A$6:$M$500,13,FALSE),0)</f>
        <v>0</v>
      </c>
      <c r="AN69" s="56">
        <f>_xlfn.IFNA(VLOOKUP(CONCATENATE($AM$5,$B69,$C69),'DAR2'!$A$6:$M$500,13,FALSE),0)</f>
        <v>0</v>
      </c>
      <c r="AO69" s="56">
        <f>_xlfn.IFNA(VLOOKUP(CONCATENATE($AO$5,$B69,$C69),'OG3'!$A$6:$M$53,13,FALSE),0)</f>
        <v>0</v>
      </c>
      <c r="AP69" s="56"/>
      <c r="AQ69" s="56">
        <f>_xlfn.IFNA(VLOOKUP(CONCATENATE($AQ$5,$B69,$C69),SCSAT!$A$6:$M$53,13,FALSE),0)</f>
        <v>0</v>
      </c>
      <c r="AR69" s="56"/>
      <c r="AS69" s="56">
        <f>_xlfn.IFNA(VLOOKUP(CONCATENATE($AS$5,$B69,$C69),SCSUN!$A$6:$M$53,13,FALSE),0)</f>
        <v>0</v>
      </c>
      <c r="AT69" s="56">
        <f>_xlfn.IFNA(VLOOKUP(CONCATENATE($ASS$5,$B69,$C69),'SER3'!$A$6:$M$500,13,FALSE),0)</f>
        <v>0</v>
      </c>
      <c r="AU69" s="56">
        <f>_xlfn.IFNA(VLOOKUP(CONCATENATE($AU$5,$B69,$C69),'ESP3'!$A$6:$M$500,13,FALSE),0)</f>
        <v>0</v>
      </c>
      <c r="AV69" s="56"/>
      <c r="AW69" s="56">
        <f>_xlfn.IFNA(VLOOKUP(CONCATENATE($AW$5,$B69,$C69),'DRY2'!$A$6:$M$300,13,FALSE),0)</f>
        <v>0</v>
      </c>
      <c r="AX69" s="56">
        <f>_xlfn.IFNA(VLOOKUP(CONCATENATE($AX$5,$B69,$C69),'DRY2'!$A$6:$M$300,13,FALSE),0)</f>
        <v>0</v>
      </c>
      <c r="AY69" s="56">
        <f>_xlfn.IFNA(VLOOKUP(CONCATENATE($AY$5,$B69,$C69),RAS!$A$7:$M$501,13,FALSE),0)</f>
        <v>0</v>
      </c>
      <c r="AZ69" s="56">
        <f>_xlfn.IFNA(VLOOKUP(CONCATENATE($AZ$5,$B69,$C69),'DAR2'!$A$6:$M$60,13,FALSE),0)</f>
        <v>0</v>
      </c>
      <c r="BA69" s="56">
        <f>_xlfn.IFNA(VLOOKUP(CONCATENATE($BA$5,$B69,$C69),'CAP2'!$A$6:$M$135,13,FALSE),0)</f>
        <v>0</v>
      </c>
      <c r="BB69" s="56"/>
      <c r="BC69" s="369"/>
      <c r="BD69" s="369"/>
      <c r="BE69" s="369"/>
      <c r="BF69" s="369"/>
      <c r="BG69" s="548">
        <f>_xlfn.IFNA(VLOOKUP(CONCATENATE($BG$5,$B69,$C69),SC!$A$6:$M$500,13,FALSE),0)</f>
        <v>0</v>
      </c>
      <c r="BH69" s="548">
        <f>_xlfn.IFNA(VLOOKUP(CONCATENATE($BH$5,$B69,$C69),SC!$A$6:$M$500,13,FALSE),0)</f>
        <v>0</v>
      </c>
      <c r="BI69" s="548">
        <f>_xlfn.IFNA(VLOOKUP(CONCATENATE($BI$5,$B69,$C69),SCSAT!$A$6:$M$528,13,FALSE),0)</f>
        <v>0</v>
      </c>
      <c r="BJ69" s="548"/>
      <c r="BK69" s="56"/>
      <c r="BL69" s="56"/>
    </row>
    <row r="70" spans="1:64" x14ac:dyDescent="0.25">
      <c r="A70" s="835"/>
      <c r="B70" s="286"/>
      <c r="C70" s="52"/>
      <c r="D70" s="52"/>
      <c r="E70" s="52"/>
      <c r="F70" s="53"/>
      <c r="G70" s="67"/>
      <c r="H70" s="54">
        <f t="shared" ref="H70:H73" si="7">COUNTIF(K70:BL70,"&gt;0")</f>
        <v>0</v>
      </c>
      <c r="I70" s="55">
        <f t="shared" si="6"/>
        <v>0</v>
      </c>
      <c r="J70" s="64">
        <f t="shared" ref="J70" si="8">RANK(I70,$I$6:$I$99)</f>
        <v>16</v>
      </c>
      <c r="K70" s="63">
        <f>_xlfn.IFNA(VLOOKUP(CONCATENATE($K$5,$B70,$C70),'ESP1'!$A$6:$M$500,13,FALSE),0)</f>
        <v>0</v>
      </c>
      <c r="L70" s="63"/>
      <c r="M70" s="63"/>
      <c r="N70" s="63"/>
      <c r="O70" s="56">
        <f>_xlfn.IFNA(VLOOKUP(CONCATENATE($O$5,$B70,$C70),CAPE!$A$6:$M$133,13,FALSE),0)</f>
        <v>0</v>
      </c>
      <c r="P70" s="56"/>
      <c r="Q70" s="56">
        <f>_xlfn.IFNA(VLOOKUP(CONCATENATE($Q$5,$B70,$C70),'SER1'!$A$6:$M$133,13,FALSE),0)</f>
        <v>0</v>
      </c>
      <c r="R70" s="56"/>
      <c r="S70" s="56">
        <f>_xlfn.IFNA(VLOOKUP(CONCATENATE($S$5,$B70,$C70),'OG1'!$A$6:$M$500,13,FALSE),0)</f>
        <v>0</v>
      </c>
      <c r="T70" s="56"/>
      <c r="U70" s="56">
        <f>_xlfn.IFNA(VLOOKUP(CONCATENATE($U$5,$B70,$C70),'CAP2'!$A$6:$M$133,13,FALSE),0)</f>
        <v>0</v>
      </c>
      <c r="V70" s="56"/>
      <c r="W70" s="56">
        <f>_xlfn.IFNA(VLOOKUP(CONCATENATE($W$5,$B70,$C70),'BUS2'!$A$6:$M$135,13,FALSE),0)</f>
        <v>0</v>
      </c>
      <c r="X70" s="56">
        <f>_xlfn.IFNA(VLOOKUP(CONCATENATE($X$5,$B70,$C70),'ESP2'!$A$6:$M$192,13,FALSE),0)</f>
        <v>0</v>
      </c>
      <c r="Y70" s="56"/>
      <c r="Z70" s="56">
        <f>_xlfn.IFNA(VLOOKUP(CONCATENATE($Z$5,$B70,$C70),CAPE!$A$6:$M$133,13,FALSE),0)</f>
        <v>0</v>
      </c>
      <c r="AA70" s="56"/>
      <c r="AB70" s="56">
        <f>_xlfn.IFNA(VLOOKUP(CONCATENATE($AB$5,$B70,$C70),'DAR1'!$A$6:$M$133,13,FALSE),0)</f>
        <v>0</v>
      </c>
      <c r="AC70" s="56"/>
      <c r="AD70" s="56">
        <f>_xlfn.IFNA(VLOOKUP(CONCATENATE($AD$5,$B70,$C70),SCSAT!$A$8:$M$526,13,FALSE),0)</f>
        <v>0</v>
      </c>
      <c r="AE70" s="56">
        <f>_xlfn.IFNA(VLOOKUP(CONCATENATE($AE$5,$B70,$C70),MR!$A$6:$M$138,13,FALSE),0)</f>
        <v>0</v>
      </c>
      <c r="AF70" s="56"/>
      <c r="AG70" s="56"/>
      <c r="AH70" s="56"/>
      <c r="AI70" s="56">
        <f>_xlfn.IFNA(VLOOKUP(CONCATENATE($AI$5,$B70,$C70),'LOG1'!$A$6:$M$133,13,FALSE),0)</f>
        <v>0</v>
      </c>
      <c r="AJ70" s="56">
        <f>_xlfn.IFNA(VLOOKUP(CONCATENATE($AJ$5,$B70,$C70),FEST!$A$6:$M$300,13,FALSE),0)</f>
        <v>0</v>
      </c>
      <c r="AK70" s="56">
        <f>_xlfn.IFNA(VLOOKUP(CONCATENATE($AK$5,$B70,$C70),'ESP2'!$A$6:$M$500,13,FALSE),0)</f>
        <v>0</v>
      </c>
      <c r="AL70" s="56"/>
      <c r="AM70" s="56">
        <f>_xlfn.IFNA(VLOOKUP(CONCATENATE($AM$5,$B70,$C70),'DAR2'!$A$6:$M$500,13,FALSE),0)</f>
        <v>0</v>
      </c>
      <c r="AN70" s="56">
        <f>_xlfn.IFNA(VLOOKUP(CONCATENATE($AM$5,$B70,$C70),'DAR2'!$A$6:$M$500,13,FALSE),0)</f>
        <v>0</v>
      </c>
      <c r="AO70" s="56">
        <f>_xlfn.IFNA(VLOOKUP(CONCATENATE($AO$5,$B70,$C70),'OG3'!$A$6:$M$53,13,FALSE),0)</f>
        <v>0</v>
      </c>
      <c r="AP70" s="56"/>
      <c r="AQ70" s="56">
        <f>_xlfn.IFNA(VLOOKUP(CONCATENATE($AQ$5,$B70,$C70),SCSAT!$A$6:$M$53,13,FALSE),0)</f>
        <v>0</v>
      </c>
      <c r="AR70" s="56"/>
      <c r="AS70" s="56">
        <f>_xlfn.IFNA(VLOOKUP(CONCATENATE($AS$5,$B70,$C70),SCSUN!$A$6:$M$53,13,FALSE),0)</f>
        <v>0</v>
      </c>
      <c r="AT70" s="56">
        <f>_xlfn.IFNA(VLOOKUP(CONCATENATE($ASS$5,$B70,$C70),'SER3'!$A$6:$M$500,13,FALSE),0)</f>
        <v>0</v>
      </c>
      <c r="AU70" s="56">
        <f>_xlfn.IFNA(VLOOKUP(CONCATENATE($AU$5,$B70,$C70),'ESP3'!$A$6:$M$500,13,FALSE),0)</f>
        <v>0</v>
      </c>
      <c r="AV70" s="56"/>
      <c r="AW70" s="56">
        <f>_xlfn.IFNA(VLOOKUP(CONCATENATE($AW$5,$B70,$C70),'DRY2'!$A$6:$M$300,13,FALSE),0)</f>
        <v>0</v>
      </c>
      <c r="AX70" s="56">
        <f>_xlfn.IFNA(VLOOKUP(CONCATENATE($AX$5,$B70,$C70),'DRY2'!$A$6:$M$300,13,FALSE),0)</f>
        <v>0</v>
      </c>
      <c r="AY70" s="56">
        <f>_xlfn.IFNA(VLOOKUP(CONCATENATE($AY$5,$B70,$C70),RAS!$A$7:$M$501,13,FALSE),0)</f>
        <v>0</v>
      </c>
      <c r="AZ70" s="56">
        <f>_xlfn.IFNA(VLOOKUP(CONCATENATE($AZ$5,$B70,$C70),'DAR2'!$A$6:$M$60,13,FALSE),0)</f>
        <v>0</v>
      </c>
      <c r="BA70" s="56">
        <f>_xlfn.IFNA(VLOOKUP(CONCATENATE($BA$5,$B70,$C70),'CAP2'!$A$6:$M$135,13,FALSE),0)</f>
        <v>0</v>
      </c>
      <c r="BB70" s="56"/>
      <c r="BC70" s="369"/>
      <c r="BD70" s="369"/>
      <c r="BE70" s="369"/>
      <c r="BF70" s="369"/>
      <c r="BG70" s="548">
        <f>_xlfn.IFNA(VLOOKUP(CONCATENATE($BG$5,$B70,$C70),SC!$A$6:$M$500,13,FALSE),0)</f>
        <v>0</v>
      </c>
      <c r="BH70" s="548">
        <f>_xlfn.IFNA(VLOOKUP(CONCATENATE($BH$5,$B70,$C70),SC!$A$6:$M$500,13,FALSE),0)</f>
        <v>0</v>
      </c>
      <c r="BI70" s="548">
        <f>_xlfn.IFNA(VLOOKUP(CONCATENATE($BI$5,$B70,$C70),SCSAT!$A$6:$M$528,13,FALSE),0)</f>
        <v>0</v>
      </c>
      <c r="BJ70" s="548"/>
      <c r="BK70" s="56"/>
      <c r="BL70" s="56"/>
    </row>
    <row r="71" spans="1:64" x14ac:dyDescent="0.25">
      <c r="A71" s="835"/>
      <c r="B71" s="51"/>
      <c r="C71" s="57"/>
      <c r="D71" s="57"/>
      <c r="E71" s="57" t="s">
        <v>43</v>
      </c>
      <c r="F71" s="58"/>
      <c r="G71" s="64"/>
      <c r="H71" s="54">
        <f t="shared" si="7"/>
        <v>0</v>
      </c>
      <c r="I71" s="55">
        <f t="shared" si="6"/>
        <v>0</v>
      </c>
      <c r="J71" s="64"/>
      <c r="K71" s="63">
        <f>_xlfn.IFNA(VLOOKUP(CONCATENATE($K$5,$B71,$C71),'ESP1'!$A$6:$M$500,13,FALSE),0)</f>
        <v>0</v>
      </c>
      <c r="L71" s="63"/>
      <c r="M71" s="63"/>
      <c r="N71" s="63"/>
      <c r="O71" s="56">
        <f>_xlfn.IFNA(VLOOKUP(CONCATENATE($O$5,$B71,$C71),CAPE!$A$6:$M$133,13,FALSE),0)</f>
        <v>0</v>
      </c>
      <c r="P71" s="56"/>
      <c r="Q71" s="56"/>
      <c r="R71" s="56"/>
      <c r="S71" s="56">
        <f>_xlfn.IFNA(VLOOKUP(CONCATENATE($S$5,$B71,$C71),'OG1'!$A$6:$M$500,13,FALSE),0)</f>
        <v>0</v>
      </c>
      <c r="T71" s="56"/>
      <c r="U71" s="56">
        <f>_xlfn.IFNA(VLOOKUP(CONCATENATE($U$5,$B71,$C71),'CAP2'!$A$6:$M$133,13,FALSE),0)</f>
        <v>0</v>
      </c>
      <c r="V71" s="56"/>
      <c r="W71" s="56">
        <f>_xlfn.IFNA(VLOOKUP(CONCATENATE($W$5,$B71,$C71),'BUS2'!$A$6:$M$135,13,FALSE),0)</f>
        <v>0</v>
      </c>
      <c r="X71" s="56">
        <f>_xlfn.IFNA(VLOOKUP(CONCATENATE($X$5,$B71,$C71),'ESP2'!$A$6:$M$192,13,FALSE),0)</f>
        <v>0</v>
      </c>
      <c r="Y71" s="56"/>
      <c r="Z71" s="56">
        <f>_xlfn.IFNA(VLOOKUP(CONCATENATE($Z$5,$B71,$C71),CAPE!$A$6:$M$133,13,FALSE),0)</f>
        <v>0</v>
      </c>
      <c r="AA71" s="56"/>
      <c r="AB71" s="56">
        <f>_xlfn.IFNA(VLOOKUP(CONCATENATE($AB$5,$B71,$C71),'DAR1'!$A$6:$M$133,13,FALSE),0)</f>
        <v>0</v>
      </c>
      <c r="AC71" s="56"/>
      <c r="AD71" s="56">
        <f>_xlfn.IFNA(VLOOKUP(CONCATENATE($AD$5,$B71,$C71),SCSAT!$A$8:$M$526,13,FALSE),0)</f>
        <v>0</v>
      </c>
      <c r="AE71" s="56">
        <f>_xlfn.IFNA(VLOOKUP(CONCATENATE($AE$5,$B71,$C71),MR!$A$6:$M$138,13,FALSE),0)</f>
        <v>0</v>
      </c>
      <c r="AF71" s="56"/>
      <c r="AG71" s="56"/>
      <c r="AH71" s="56"/>
      <c r="AI71" s="56">
        <f>_xlfn.IFNA(VLOOKUP(CONCATENATE($AI$5,$B71,$C71),'LOG1'!$A$6:$M$133,13,FALSE),0)</f>
        <v>0</v>
      </c>
      <c r="AJ71" s="56">
        <f>_xlfn.IFNA(VLOOKUP(CONCATENATE($AJ$5,$B71,$C71),FEST!$A$6:$M$300,13,FALSE),0)</f>
        <v>0</v>
      </c>
      <c r="AK71" s="56">
        <f>_xlfn.IFNA(VLOOKUP(CONCATENATE($AK$5,$B71,$C71),'ESP2'!$A$6:$M$500,13,FALSE),0)</f>
        <v>0</v>
      </c>
      <c r="AL71" s="56"/>
      <c r="AM71" s="56">
        <f>_xlfn.IFNA(VLOOKUP(CONCATENATE($AM$5,$B71,$C71),'DAR2'!$A$6:$M$500,13,FALSE),0)</f>
        <v>0</v>
      </c>
      <c r="AN71" s="56">
        <f>_xlfn.IFNA(VLOOKUP(CONCATENATE($AM$5,$B71,$C71),'DAR2'!$A$6:$M$500,13,FALSE),0)</f>
        <v>0</v>
      </c>
      <c r="AO71" s="56">
        <f>_xlfn.IFNA(VLOOKUP(CONCATENATE($AO$5,$B71,$C71),'OG3'!$A$6:$M$53,13,FALSE),0)</f>
        <v>0</v>
      </c>
      <c r="AP71" s="56"/>
      <c r="AQ71" s="56">
        <f>_xlfn.IFNA(VLOOKUP(CONCATENATE($AQ$5,$B71,$C71),SCSAT!$A$6:$M$53,13,FALSE),0)</f>
        <v>0</v>
      </c>
      <c r="AR71" s="56"/>
      <c r="AS71" s="56">
        <f>_xlfn.IFNA(VLOOKUP(CONCATENATE($AS$5,$B71,$C71),SCSUN!$A$6:$M$53,13,FALSE),0)</f>
        <v>0</v>
      </c>
      <c r="AT71" s="56">
        <f>_xlfn.IFNA(VLOOKUP(CONCATENATE($ASS$5,$B71,$C71),'SER3'!$A$6:$M$500,13,FALSE),0)</f>
        <v>0</v>
      </c>
      <c r="AU71" s="56">
        <f>_xlfn.IFNA(VLOOKUP(CONCATENATE($AU$5,$B71,$C71),'ESP3'!$A$6:$M$500,13,FALSE),0)</f>
        <v>0</v>
      </c>
      <c r="AV71" s="56"/>
      <c r="AW71" s="56">
        <f>_xlfn.IFNA(VLOOKUP(CONCATENATE($AW$5,$B71,$C71),'DRY2'!$A$6:$M$300,13,FALSE),0)</f>
        <v>0</v>
      </c>
      <c r="AX71" s="56">
        <f>_xlfn.IFNA(VLOOKUP(CONCATENATE($AX$5,$B71,$C71),'DRY2'!$A$6:$M$300,13,FALSE),0)</f>
        <v>0</v>
      </c>
      <c r="AY71" s="56">
        <f>_xlfn.IFNA(VLOOKUP(CONCATENATE($AY$5,$B71,$C71),RAS!$A$7:$M$501,13,FALSE),0)</f>
        <v>0</v>
      </c>
      <c r="AZ71" s="56">
        <f>_xlfn.IFNA(VLOOKUP(CONCATENATE($AZ$5,$B71,$C71),'DAR2'!$A$6:$M$60,13,FALSE),0)</f>
        <v>0</v>
      </c>
      <c r="BA71" s="56">
        <f>_xlfn.IFNA(VLOOKUP(CONCATENATE($BA$5,$B71,$C71),'CAP2'!$A$6:$M$135,13,FALSE),0)</f>
        <v>0</v>
      </c>
      <c r="BB71" s="56"/>
      <c r="BC71" s="369"/>
      <c r="BD71" s="369"/>
      <c r="BE71" s="369"/>
      <c r="BF71" s="369"/>
      <c r="BG71" s="548">
        <f>_xlfn.IFNA(VLOOKUP(CONCATENATE($BG$5,$B71,$C71),SC!$A$6:$M$500,13,FALSE),0)</f>
        <v>0</v>
      </c>
      <c r="BH71" s="548">
        <f>_xlfn.IFNA(VLOOKUP(CONCATENATE($BH$5,$B71,$C71),SC!$A$6:$M$500,13,FALSE),0)</f>
        <v>0</v>
      </c>
      <c r="BI71" s="548">
        <f>_xlfn.IFNA(VLOOKUP(CONCATENATE($BI$5,$B71,$C71),SCSAT!$A$6:$M$528,13,FALSE),0)</f>
        <v>0</v>
      </c>
      <c r="BJ71" s="548"/>
      <c r="BK71" s="56"/>
      <c r="BL71" s="56"/>
    </row>
    <row r="72" spans="1:64" x14ac:dyDescent="0.25">
      <c r="A72" s="835"/>
      <c r="B72" s="286"/>
      <c r="C72" s="52"/>
      <c r="D72" s="52"/>
      <c r="E72" s="52"/>
      <c r="F72" s="53"/>
      <c r="G72" s="67"/>
      <c r="H72" s="54">
        <f t="shared" si="7"/>
        <v>0</v>
      </c>
      <c r="I72" s="55"/>
      <c r="J72" s="64"/>
      <c r="K72" s="63">
        <f>_xlfn.IFNA(VLOOKUP(CONCATENATE($K$5,$B72,$C72),'ESP1'!$A$6:$M$500,13,FALSE),0)</f>
        <v>0</v>
      </c>
      <c r="L72" s="63"/>
      <c r="M72" s="63"/>
      <c r="N72" s="63"/>
      <c r="O72" s="56">
        <f>_xlfn.IFNA(VLOOKUP(CONCATENATE($O$5,$B72,$C72),CAPE!$A$6:$M$133,13,FALSE),0)</f>
        <v>0</v>
      </c>
      <c r="P72" s="56"/>
      <c r="Q72" s="56"/>
      <c r="R72" s="56"/>
      <c r="S72" s="56">
        <f>_xlfn.IFNA(VLOOKUP(CONCATENATE($S$5,$B72,$C72),'OG1'!$A$6:$M$500,13,FALSE),0)</f>
        <v>0</v>
      </c>
      <c r="T72" s="56"/>
      <c r="U72" s="56">
        <f>_xlfn.IFNA(VLOOKUP(CONCATENATE($U$5,$B72,$C72),'CAP2'!$A$6:$M$133,13,FALSE),0)</f>
        <v>0</v>
      </c>
      <c r="V72" s="56"/>
      <c r="W72" s="56">
        <f>_xlfn.IFNA(VLOOKUP(CONCATENATE($W$5,$B72,$C72),'BUS2'!$A$6:$M$135,13,FALSE),0)</f>
        <v>0</v>
      </c>
      <c r="X72" s="56">
        <f>_xlfn.IFNA(VLOOKUP(CONCATENATE($X$5,$B72,$C72),'ESP2'!$A$6:$M$192,13,FALSE),0)</f>
        <v>0</v>
      </c>
      <c r="Y72" s="56"/>
      <c r="Z72" s="56">
        <f>_xlfn.IFNA(VLOOKUP(CONCATENATE($Z$5,$B72,$C72),CAPE!$A$6:$M$133,13,FALSE),0)</f>
        <v>0</v>
      </c>
      <c r="AA72" s="56"/>
      <c r="AB72" s="56">
        <f>_xlfn.IFNA(VLOOKUP(CONCATENATE($AB$5,$B72,$C72),'DAR1'!$A$6:$M$133,13,FALSE),0)</f>
        <v>0</v>
      </c>
      <c r="AC72" s="56"/>
      <c r="AD72" s="56">
        <f>_xlfn.IFNA(VLOOKUP(CONCATENATE($AD$5,$B72,$C72),SCSAT!$A$8:$M$526,13,FALSE),0)</f>
        <v>0</v>
      </c>
      <c r="AE72" s="56">
        <f>_xlfn.IFNA(VLOOKUP(CONCATENATE($AE$5,$B72,$C72),MR!$A$6:$M$138,13,FALSE),0)</f>
        <v>0</v>
      </c>
      <c r="AF72" s="56"/>
      <c r="AG72" s="56"/>
      <c r="AH72" s="56"/>
      <c r="AI72" s="56">
        <f>_xlfn.IFNA(VLOOKUP(CONCATENATE($AI$5,$B72,$C72),'LOG1'!$A$6:$M$133,13,FALSE),0)</f>
        <v>0</v>
      </c>
      <c r="AJ72" s="56">
        <f>_xlfn.IFNA(VLOOKUP(CONCATENATE($AJ$5,$B72,$C72),FEST!$A$6:$M$300,13,FALSE),0)</f>
        <v>0</v>
      </c>
      <c r="AK72" s="56">
        <f>_xlfn.IFNA(VLOOKUP(CONCATENATE($AK$5,$B72,$C72),'ESP2'!$A$6:$M$500,13,FALSE),0)</f>
        <v>0</v>
      </c>
      <c r="AL72" s="56"/>
      <c r="AM72" s="56">
        <f>_xlfn.IFNA(VLOOKUP(CONCATENATE($AM$5,$B72,$C72),'DAR2'!$A$6:$M$500,13,FALSE),0)</f>
        <v>0</v>
      </c>
      <c r="AN72" s="56">
        <f>_xlfn.IFNA(VLOOKUP(CONCATENATE($AM$5,$B72,$C72),'DAR2'!$A$6:$M$500,13,FALSE),0)</f>
        <v>0</v>
      </c>
      <c r="AO72" s="56">
        <f>_xlfn.IFNA(VLOOKUP(CONCATENATE($AO$5,$B72,$C72),'OG3'!$A$6:$M$53,13,FALSE),0)</f>
        <v>0</v>
      </c>
      <c r="AP72" s="56"/>
      <c r="AQ72" s="56">
        <f>_xlfn.IFNA(VLOOKUP(CONCATENATE($AQ$5,$B72,$C72),SCSAT!$A$6:$M$53,13,FALSE),0)</f>
        <v>0</v>
      </c>
      <c r="AR72" s="56"/>
      <c r="AS72" s="56">
        <f>_xlfn.IFNA(VLOOKUP(CONCATENATE($AS$5,$B72,$C72),SCSUN!$A$6:$M$53,13,FALSE),0)</f>
        <v>0</v>
      </c>
      <c r="AT72" s="56">
        <f>_xlfn.IFNA(VLOOKUP(CONCATENATE($ASS$5,$B72,$C72),'SER3'!$A$6:$M$500,13,FALSE),0)</f>
        <v>0</v>
      </c>
      <c r="AU72" s="56">
        <f>_xlfn.IFNA(VLOOKUP(CONCATENATE($AU$5,$B72,$C72),'ESP3'!$A$6:$M$500,13,FALSE),0)</f>
        <v>0</v>
      </c>
      <c r="AV72" s="56"/>
      <c r="AW72" s="56">
        <f>_xlfn.IFNA(VLOOKUP(CONCATENATE($AW$5,$B72,$C72),'DRY2'!$A$6:$M$300,13,FALSE),0)</f>
        <v>0</v>
      </c>
      <c r="AX72" s="56">
        <f>_xlfn.IFNA(VLOOKUP(CONCATENATE($AX$5,$B72,$C72),'DRY2'!$A$6:$M$300,13,FALSE),0)</f>
        <v>0</v>
      </c>
      <c r="AY72" s="56">
        <f>_xlfn.IFNA(VLOOKUP(CONCATENATE($AY$5,$B72,$C72),RAS!$A$7:$M$501,13,FALSE),0)</f>
        <v>0</v>
      </c>
      <c r="AZ72" s="56">
        <f>_xlfn.IFNA(VLOOKUP(CONCATENATE($AZ$5,$B72,$C72),'DAR2'!$A$6:$M$60,13,FALSE),0)</f>
        <v>0</v>
      </c>
      <c r="BA72" s="401">
        <f>_xlfn.IFNA(VLOOKUP(CONCATENATE($BA$5,$B72,$C72),'CAP2'!$A$6:$M$135,13,FALSE),0)</f>
        <v>0</v>
      </c>
      <c r="BB72" s="401"/>
      <c r="BC72" s="369"/>
      <c r="BD72" s="369"/>
      <c r="BE72" s="369"/>
      <c r="BF72" s="369"/>
      <c r="BG72" s="548">
        <f>_xlfn.IFNA(VLOOKUP(CONCATENATE($BG$5,$B72,$C72),SC!$A$6:$M$500,13,FALSE),0)</f>
        <v>0</v>
      </c>
      <c r="BH72" s="548">
        <f>_xlfn.IFNA(VLOOKUP(CONCATENATE($BH$5,$B72,$C72),SC!$A$6:$M$500,13,FALSE),0)</f>
        <v>0</v>
      </c>
      <c r="BI72" s="548">
        <f>_xlfn.IFNA(VLOOKUP(CONCATENATE($BI$5,$B72,$C72),SCSAT!$A$6:$M$528,13,FALSE),0)</f>
        <v>0</v>
      </c>
      <c r="BJ72" s="548"/>
      <c r="BK72" s="56"/>
      <c r="BL72" s="56"/>
    </row>
    <row r="73" spans="1:64" x14ac:dyDescent="0.25">
      <c r="A73" s="835"/>
      <c r="B73" s="286"/>
      <c r="C73" s="52"/>
      <c r="D73" s="52"/>
      <c r="E73" s="52"/>
      <c r="F73" s="53"/>
      <c r="G73" s="67"/>
      <c r="H73" s="54">
        <f t="shared" si="7"/>
        <v>0</v>
      </c>
      <c r="I73" s="55"/>
      <c r="J73" s="64"/>
      <c r="K73" s="63">
        <f>_xlfn.IFNA(VLOOKUP(CONCATENATE($K$5,$B73,$C73),'ESP1'!$A$6:$M$500,13,FALSE),0)</f>
        <v>0</v>
      </c>
      <c r="L73" s="63"/>
      <c r="M73" s="63"/>
      <c r="N73" s="63"/>
      <c r="O73" s="56">
        <f>_xlfn.IFNA(VLOOKUP(CONCATENATE($O$5,$B73,$C73),CAPE!$A$6:$M$133,13,FALSE),0)</f>
        <v>0</v>
      </c>
      <c r="P73" s="56"/>
      <c r="Q73" s="56"/>
      <c r="R73" s="56"/>
      <c r="S73" s="56">
        <f>_xlfn.IFNA(VLOOKUP(CONCATENATE($S$5,$B73,$C73),'OG1'!$A$6:$M$500,13,FALSE),0)</f>
        <v>0</v>
      </c>
      <c r="T73" s="56"/>
      <c r="U73" s="56">
        <f>_xlfn.IFNA(VLOOKUP(CONCATENATE($U$5,$B73,$C73),'CAP2'!$A$6:$M$133,13,FALSE),0)</f>
        <v>0</v>
      </c>
      <c r="V73" s="56"/>
      <c r="W73" s="56">
        <f>_xlfn.IFNA(VLOOKUP(CONCATENATE($W$5,$B73,$C73),'BUS2'!$A$6:$M$135,13,FALSE),0)</f>
        <v>0</v>
      </c>
      <c r="X73" s="56">
        <f>_xlfn.IFNA(VLOOKUP(CONCATENATE($X$5,$B73,$C73),'ESP2'!$A$6:$M$192,13,FALSE),0)</f>
        <v>0</v>
      </c>
      <c r="Y73" s="56"/>
      <c r="Z73" s="56">
        <f>_xlfn.IFNA(VLOOKUP(CONCATENATE($Z$5,$B73,$C73),CAPE!$A$6:$M$133,13,FALSE),0)</f>
        <v>0</v>
      </c>
      <c r="AA73" s="56"/>
      <c r="AB73" s="56">
        <f>_xlfn.IFNA(VLOOKUP(CONCATENATE($AB$5,$B73,$C73),'DAR1'!$A$6:$M$133,13,FALSE),0)</f>
        <v>0</v>
      </c>
      <c r="AC73" s="56"/>
      <c r="AD73" s="56">
        <f>_xlfn.IFNA(VLOOKUP(CONCATENATE($AD$5,$B73,$C73),SCSAT!$A$8:$M$526,13,FALSE),0)</f>
        <v>0</v>
      </c>
      <c r="AE73" s="56">
        <f>_xlfn.IFNA(VLOOKUP(CONCATENATE($AE$5,$B73,$C73),MR!$A$6:$M$138,13,FALSE),0)</f>
        <v>0</v>
      </c>
      <c r="AF73" s="56"/>
      <c r="AG73" s="56"/>
      <c r="AH73" s="56"/>
      <c r="AI73" s="56">
        <f>_xlfn.IFNA(VLOOKUP(CONCATENATE($AI$5,$B73,$C73),'LOG1'!$A$6:$M$133,13,FALSE),0)</f>
        <v>0</v>
      </c>
      <c r="AJ73" s="56">
        <f>_xlfn.IFNA(VLOOKUP(CONCATENATE($AJ$5,$B73,$C73),FEST!$A$6:$M$300,13,FALSE),0)</f>
        <v>0</v>
      </c>
      <c r="AK73" s="56">
        <f>_xlfn.IFNA(VLOOKUP(CONCATENATE($AK$5,$B73,$C73),'ESP2'!$A$6:$M$500,13,FALSE),0)</f>
        <v>0</v>
      </c>
      <c r="AL73" s="56"/>
      <c r="AM73" s="56">
        <f>_xlfn.IFNA(VLOOKUP(CONCATENATE($AM$5,$B73,$C73),'DAR2'!$A$6:$M$500,13,FALSE),0)</f>
        <v>0</v>
      </c>
      <c r="AN73" s="56">
        <f>_xlfn.IFNA(VLOOKUP(CONCATENATE($AM$5,$B73,$C73),'DAR2'!$A$6:$M$500,13,FALSE),0)</f>
        <v>0</v>
      </c>
      <c r="AO73" s="56">
        <f>_xlfn.IFNA(VLOOKUP(CONCATENATE($AO$5,$B73,$C73),'OG3'!$A$6:$M$53,13,FALSE),0)</f>
        <v>0</v>
      </c>
      <c r="AP73" s="56"/>
      <c r="AQ73" s="56">
        <f>_xlfn.IFNA(VLOOKUP(CONCATENATE($AQ$5,$B73,$C73),SCSAT!$A$6:$M$53,13,FALSE),0)</f>
        <v>0</v>
      </c>
      <c r="AR73" s="56"/>
      <c r="AS73" s="56">
        <f>_xlfn.IFNA(VLOOKUP(CONCATENATE($AS$5,$B73,$C73),SCSUN!$A$6:$M$53,13,FALSE),0)</f>
        <v>0</v>
      </c>
      <c r="AT73" s="56">
        <f>_xlfn.IFNA(VLOOKUP(CONCATENATE($ASS$5,$B73,$C73),'SER3'!$A$6:$M$500,13,FALSE),0)</f>
        <v>0</v>
      </c>
      <c r="AU73" s="56">
        <f>_xlfn.IFNA(VLOOKUP(CONCATENATE($AU$5,$B73,$C73),'ESP3'!$A$6:$M$500,13,FALSE),0)</f>
        <v>0</v>
      </c>
      <c r="AV73" s="56"/>
      <c r="AW73" s="56">
        <f>_xlfn.IFNA(VLOOKUP(CONCATENATE($AW$5,$B73,$C73),'DRY2'!$A$6:$M$300,13,FALSE),0)</f>
        <v>0</v>
      </c>
      <c r="AX73" s="56">
        <f>_xlfn.IFNA(VLOOKUP(CONCATENATE($AX$5,$B73,$C73),'DRY2'!$A$6:$M$300,13,FALSE),0)</f>
        <v>0</v>
      </c>
      <c r="AY73" s="56">
        <f>_xlfn.IFNA(VLOOKUP(CONCATENATE($AY$5,$B73,$C73),RAS!$A$7:$M$501,13,FALSE),0)</f>
        <v>0</v>
      </c>
      <c r="AZ73" s="56">
        <f>_xlfn.IFNA(VLOOKUP(CONCATENATE($AZ$5,$B73,$C73),'DAR2'!$A$6:$M$60,13,FALSE),0)</f>
        <v>0</v>
      </c>
      <c r="BA73" s="56"/>
      <c r="BB73" s="56"/>
      <c r="BC73" s="369"/>
      <c r="BD73" s="369"/>
      <c r="BE73" s="369"/>
      <c r="BF73" s="369"/>
      <c r="BG73" s="548">
        <f>_xlfn.IFNA(VLOOKUP(CONCATENATE($BG$5,$B73,$C73),SC!$A$6:$M$500,13,FALSE),0)</f>
        <v>0</v>
      </c>
      <c r="BH73" s="548">
        <f>_xlfn.IFNA(VLOOKUP(CONCATENATE($BH$5,$B73,$C73),SC!$A$6:$M$500,13,FALSE),0)</f>
        <v>0</v>
      </c>
      <c r="BI73" s="548">
        <f>_xlfn.IFNA(VLOOKUP(CONCATENATE($BI$5,$B73,$C73),SCSAT!$A$6:$M$528,13,FALSE),0)</f>
        <v>0</v>
      </c>
      <c r="BJ73" s="548"/>
      <c r="BK73" s="56"/>
      <c r="BL73" s="56"/>
    </row>
    <row r="74" spans="1:64" x14ac:dyDescent="0.25">
      <c r="A74" s="835"/>
      <c r="B74" s="51"/>
      <c r="C74" s="57"/>
      <c r="D74" s="57"/>
      <c r="E74" s="57"/>
      <c r="F74" s="58"/>
      <c r="G74" s="64"/>
      <c r="H74" s="54"/>
      <c r="I74" s="55"/>
      <c r="J74" s="64"/>
      <c r="K74" s="63">
        <f>_xlfn.IFNA(VLOOKUP(CONCATENATE($K$5,$B74,$C74),'ESP1'!$A$6:$M$500,13,FALSE),0)</f>
        <v>0</v>
      </c>
      <c r="L74" s="63"/>
      <c r="M74" s="63"/>
      <c r="N74" s="63"/>
      <c r="O74" s="56">
        <f>_xlfn.IFNA(VLOOKUP(CONCATENATE($O$5,$B74,$C74),CAPE!$A$6:$M$133,13,FALSE),0)</f>
        <v>0</v>
      </c>
      <c r="P74" s="56"/>
      <c r="Q74" s="56"/>
      <c r="R74" s="56"/>
      <c r="S74" s="56">
        <f>_xlfn.IFNA(VLOOKUP(CONCATENATE($S$5,$B74,$C74),'OG1'!$A$6:$M$500,13,FALSE),0)</f>
        <v>0</v>
      </c>
      <c r="T74" s="56"/>
      <c r="U74" s="56">
        <f>_xlfn.IFNA(VLOOKUP(CONCATENATE($U$5,$B74,$C74),'CAP2'!$A$6:$M$133,13,FALSE),0)</f>
        <v>0</v>
      </c>
      <c r="V74" s="56"/>
      <c r="W74" s="56">
        <f>_xlfn.IFNA(VLOOKUP(CONCATENATE($W$5,$B74,$C74),'BUS2'!$A$6:$M$135,13,FALSE),0)</f>
        <v>0</v>
      </c>
      <c r="X74" s="56">
        <f>_xlfn.IFNA(VLOOKUP(CONCATENATE($X$5,$B74,$C74),'ESP2'!$A$6:$M$192,13,FALSE),0)</f>
        <v>0</v>
      </c>
      <c r="Y74" s="56"/>
      <c r="Z74" s="56">
        <f>_xlfn.IFNA(VLOOKUP(CONCATENATE($Z$5,$B74,$C74),CAPE!$A$6:$M$133,13,FALSE),0)</f>
        <v>0</v>
      </c>
      <c r="AA74" s="56"/>
      <c r="AB74" s="56">
        <f>_xlfn.IFNA(VLOOKUP(CONCATENATE($AB$5,$B74,$C74),'DAR1'!$A$6:$M$133,13,FALSE),0)</f>
        <v>0</v>
      </c>
      <c r="AC74" s="56"/>
      <c r="AD74" s="56">
        <f>_xlfn.IFNA(VLOOKUP(CONCATENATE($AD$5,$B74,$C74),SCSAT!$A$8:$M$526,13,FALSE),0)</f>
        <v>0</v>
      </c>
      <c r="AE74" s="56">
        <f>_xlfn.IFNA(VLOOKUP(CONCATENATE($AE$5,$B74,$C74),MR!$A$6:$M$138,13,FALSE),0)</f>
        <v>0</v>
      </c>
      <c r="AF74" s="56"/>
      <c r="AG74" s="56"/>
      <c r="AH74" s="56"/>
      <c r="AI74" s="56">
        <f>_xlfn.IFNA(VLOOKUP(CONCATENATE($AI$5,$B74,$C74),'LOG1'!$A$6:$M$133,13,FALSE),0)</f>
        <v>0</v>
      </c>
      <c r="AJ74" s="56">
        <f>_xlfn.IFNA(VLOOKUP(CONCATENATE($AJ$5,$B74,$C74),FEST!$A$6:$M$300,13,FALSE),0)</f>
        <v>0</v>
      </c>
      <c r="AK74" s="56">
        <f>_xlfn.IFNA(VLOOKUP(CONCATENATE($AK$5,$B74,$C74),'ESP2'!$A$6:$M$500,13,FALSE),0)</f>
        <v>0</v>
      </c>
      <c r="AL74" s="56"/>
      <c r="AM74" s="56">
        <f>_xlfn.IFNA(VLOOKUP(CONCATENATE($AM$5,$B74,$C74),'DAR2'!$A$6:$M$500,13,FALSE),0)</f>
        <v>0</v>
      </c>
      <c r="AN74" s="56">
        <f>_xlfn.IFNA(VLOOKUP(CONCATENATE($AM$5,$B74,$C74),'DAR2'!$A$6:$M$500,13,FALSE),0)</f>
        <v>0</v>
      </c>
      <c r="AO74" s="56">
        <f>_xlfn.IFNA(VLOOKUP(CONCATENATE($AO$5,$B74,$C74),'OG3'!$A$6:$M$53,13,FALSE),0)</f>
        <v>0</v>
      </c>
      <c r="AP74" s="56"/>
      <c r="AQ74" s="56">
        <f>_xlfn.IFNA(VLOOKUP(CONCATENATE($AQ$5,$B74,$C74),SCSAT!$A$6:$M$53,13,FALSE),0)</f>
        <v>0</v>
      </c>
      <c r="AR74" s="56"/>
      <c r="AS74" s="56"/>
      <c r="AT74" s="56">
        <f>_xlfn.IFNA(VLOOKUP(CONCATENATE($ASS$5,$B74,$C74),'SER3'!$A$6:$M$500,13,FALSE),0)</f>
        <v>0</v>
      </c>
      <c r="AU74" s="56">
        <f>_xlfn.IFNA(VLOOKUP(CONCATENATE($AU$5,$B74,$C74),'ESP3'!$A$6:$M$500,13,FALSE),0)</f>
        <v>0</v>
      </c>
      <c r="AV74" s="56"/>
      <c r="AW74" s="56">
        <f>_xlfn.IFNA(VLOOKUP(CONCATENATE($AW$5,$B74,$C74),'DRY2'!$A$6:$M$300,13,FALSE),0)</f>
        <v>0</v>
      </c>
      <c r="AX74" s="56">
        <f>_xlfn.IFNA(VLOOKUP(CONCATENATE($AX$5,$B74,$C74),'DRY2'!$A$6:$M$300,13,FALSE),0)</f>
        <v>0</v>
      </c>
      <c r="AY74" s="56">
        <f>_xlfn.IFNA(VLOOKUP(CONCATENATE($AY$5,$B74,$C74),RAS!$A$7:$M$501,13,FALSE),0)</f>
        <v>0</v>
      </c>
      <c r="AZ74" s="56">
        <f>_xlfn.IFNA(VLOOKUP(CONCATENATE($AZ$5,$B74,$C74),'DAR2'!$A$6:$M$60,13,FALSE),0)</f>
        <v>0</v>
      </c>
      <c r="BA74" s="56"/>
      <c r="BB74" s="56"/>
      <c r="BC74" s="369"/>
      <c r="BD74" s="369"/>
      <c r="BE74" s="369"/>
      <c r="BF74" s="369"/>
      <c r="BG74" s="548">
        <f>_xlfn.IFNA(VLOOKUP(CONCATENATE($BG$5,$B74,$C74),SC!$A$6:$M$500,13,FALSE),0)</f>
        <v>0</v>
      </c>
      <c r="BH74" s="548">
        <f>_xlfn.IFNA(VLOOKUP(CONCATENATE($BH$5,$B74,$C74),SC!$A$6:$M$500,13,FALSE),0)</f>
        <v>0</v>
      </c>
      <c r="BI74" s="548">
        <f>_xlfn.IFNA(VLOOKUP(CONCATENATE($BI$5,$B74,$C74),SCSAT!$A$6:$M$528,13,FALSE),0)</f>
        <v>0</v>
      </c>
      <c r="BJ74" s="548"/>
      <c r="BK74" s="56"/>
      <c r="BL74" s="56"/>
    </row>
    <row r="75" spans="1:64" x14ac:dyDescent="0.25">
      <c r="A75" s="835"/>
      <c r="B75" s="286"/>
      <c r="C75" s="52"/>
      <c r="D75" s="52"/>
      <c r="E75" s="52"/>
      <c r="F75" s="53"/>
      <c r="G75" s="67"/>
      <c r="H75" s="54"/>
      <c r="I75" s="55"/>
      <c r="J75" s="64"/>
      <c r="K75" s="63">
        <f>_xlfn.IFNA(VLOOKUP(CONCATENATE($K$5,$B75,$C75),'ESP1'!$A$6:$M$500,13,FALSE),0)</f>
        <v>0</v>
      </c>
      <c r="L75" s="63"/>
      <c r="M75" s="63"/>
      <c r="N75" s="63"/>
      <c r="O75" s="56">
        <f>_xlfn.IFNA(VLOOKUP(CONCATENATE($O$5,$B75,$C75),CAPE!$A$6:$M$133,13,FALSE),0)</f>
        <v>0</v>
      </c>
      <c r="P75" s="56"/>
      <c r="Q75" s="56"/>
      <c r="R75" s="56"/>
      <c r="S75" s="56">
        <f>_xlfn.IFNA(VLOOKUP(CONCATENATE($S$5,$B75,$C75),'OG1'!$A$6:$M$500,13,FALSE),0)</f>
        <v>0</v>
      </c>
      <c r="T75" s="56"/>
      <c r="U75" s="56">
        <f>_xlfn.IFNA(VLOOKUP(CONCATENATE($U$5,$B75,$C75),'CAP2'!$A$6:$M$133,13,FALSE),0)</f>
        <v>0</v>
      </c>
      <c r="V75" s="56"/>
      <c r="W75" s="56">
        <f>_xlfn.IFNA(VLOOKUP(CONCATENATE($W$5,$B75,$C75),'BUS2'!$A$6:$M$135,13,FALSE),0)</f>
        <v>0</v>
      </c>
      <c r="X75" s="56">
        <f>_xlfn.IFNA(VLOOKUP(CONCATENATE($X$5,$B75,$C75),'ESP2'!$A$6:$M$192,13,FALSE),0)</f>
        <v>0</v>
      </c>
      <c r="Y75" s="56"/>
      <c r="Z75" s="56">
        <f>_xlfn.IFNA(VLOOKUP(CONCATENATE($Z$5,$B75,$C75),CAPE!$A$6:$M$133,13,FALSE),0)</f>
        <v>0</v>
      </c>
      <c r="AA75" s="56"/>
      <c r="AB75" s="56">
        <f>_xlfn.IFNA(VLOOKUP(CONCATENATE($AB$5,$B75,$C75),'DAR1'!$A$6:$M$133,13,FALSE),0)</f>
        <v>0</v>
      </c>
      <c r="AC75" s="56"/>
      <c r="AD75" s="56">
        <f>_xlfn.IFNA(VLOOKUP(CONCATENATE($AD$5,$B75,$C75),SCSAT!$A$8:$M$526,13,FALSE),0)</f>
        <v>0</v>
      </c>
      <c r="AE75" s="56">
        <f>_xlfn.IFNA(VLOOKUP(CONCATENATE($AE$5,$B75,$C75),MR!$A$6:$M$138,13,FALSE),0)</f>
        <v>0</v>
      </c>
      <c r="AF75" s="56"/>
      <c r="AG75" s="56"/>
      <c r="AH75" s="56"/>
      <c r="AI75" s="56"/>
      <c r="AJ75" s="56">
        <f>_xlfn.IFNA(VLOOKUP(CONCATENATE($AJ$5,$B75,$C75),FEST!$A$6:$M$300,13,FALSE),0)</f>
        <v>0</v>
      </c>
      <c r="AK75" s="56">
        <f>_xlfn.IFNA(VLOOKUP(CONCATENATE($AK$5,$B75,$C75),'ESP2'!$A$6:$M$500,13,FALSE),0)</f>
        <v>0</v>
      </c>
      <c r="AL75" s="56"/>
      <c r="AM75" s="56">
        <f>_xlfn.IFNA(VLOOKUP(CONCATENATE($AM$5,$B75,$C75),'DAR2'!$A$6:$M$500,13,FALSE),0)</f>
        <v>0</v>
      </c>
      <c r="AN75" s="56">
        <f>_xlfn.IFNA(VLOOKUP(CONCATENATE($AM$5,$B75,$C75),'DAR2'!$A$6:$M$500,13,FALSE),0)</f>
        <v>0</v>
      </c>
      <c r="AO75" s="56">
        <f>_xlfn.IFNA(VLOOKUP(CONCATENATE($AO$5,$B75,$C75),'OG3'!$A$6:$M$53,13,FALSE),0)</f>
        <v>0</v>
      </c>
      <c r="AP75" s="56"/>
      <c r="AQ75" s="56">
        <f>_xlfn.IFNA(VLOOKUP(CONCATENATE($AQ$5,$B75,$C75),SCSAT!$A$6:$M$53,13,FALSE),0)</f>
        <v>0</v>
      </c>
      <c r="AR75" s="56"/>
      <c r="AS75" s="56"/>
      <c r="AT75" s="56">
        <f>_xlfn.IFNA(VLOOKUP(CONCATENATE($ASS$5,$B75,$C75),'SER3'!$A$6:$M$500,13,FALSE),0)</f>
        <v>0</v>
      </c>
      <c r="AU75" s="56">
        <f>_xlfn.IFNA(VLOOKUP(CONCATENATE($AU$5,$B75,$C75),'ESP3'!$A$6:$M$500,13,FALSE),0)</f>
        <v>0</v>
      </c>
      <c r="AV75" s="56"/>
      <c r="AW75" s="56">
        <f>_xlfn.IFNA(VLOOKUP(CONCATENATE($AW$5,$B75,$C75),'DRY2'!$A$6:$M$300,13,FALSE),0)</f>
        <v>0</v>
      </c>
      <c r="AX75" s="56">
        <f>_xlfn.IFNA(VLOOKUP(CONCATENATE($AX$5,$B75,$C75),'DRY2'!$A$6:$M$300,13,FALSE),0)</f>
        <v>0</v>
      </c>
      <c r="AY75" s="56">
        <f>_xlfn.IFNA(VLOOKUP(CONCATENATE($AY$5,$B75,$C75),RAS!$A$7:$M$501,13,FALSE),0)</f>
        <v>0</v>
      </c>
      <c r="AZ75" s="56">
        <f>_xlfn.IFNA(VLOOKUP(CONCATENATE($AZ$5,$B75,$C75),'DAR2'!$A$6:$M$60,13,FALSE),0)</f>
        <v>0</v>
      </c>
      <c r="BA75" s="56"/>
      <c r="BB75" s="56"/>
      <c r="BC75" s="369"/>
      <c r="BD75" s="369"/>
      <c r="BE75" s="369"/>
      <c r="BF75" s="369"/>
      <c r="BG75" s="548">
        <f>_xlfn.IFNA(VLOOKUP(CONCATENATE($BG$5,$B75,$C75),SC!$A$6:$M$500,13,FALSE),0)</f>
        <v>0</v>
      </c>
      <c r="BH75" s="548">
        <f>_xlfn.IFNA(VLOOKUP(CONCATENATE($BH$5,$B75,$C75),SC!$A$6:$M$500,13,FALSE),0)</f>
        <v>0</v>
      </c>
      <c r="BI75" s="548">
        <f>_xlfn.IFNA(VLOOKUP(CONCATENATE($BI$5,$B75,$C75),SCSAT!$A$6:$M$528,13,FALSE),0)</f>
        <v>0</v>
      </c>
      <c r="BJ75" s="548"/>
      <c r="BK75" s="56"/>
      <c r="BL75" s="56"/>
    </row>
    <row r="76" spans="1:64" x14ac:dyDescent="0.25">
      <c r="A76" s="835"/>
      <c r="B76" s="51"/>
      <c r="C76" s="57"/>
      <c r="D76" s="57"/>
      <c r="E76" s="57"/>
      <c r="F76" s="58"/>
      <c r="G76" s="64"/>
      <c r="H76" s="54"/>
      <c r="I76" s="55"/>
      <c r="J76" s="64"/>
      <c r="K76" s="63">
        <f>_xlfn.IFNA(VLOOKUP(CONCATENATE($K$5,$B76,$C76),'ESP1'!$A$6:$M$500,13,FALSE),0)</f>
        <v>0</v>
      </c>
      <c r="L76" s="63"/>
      <c r="M76" s="63"/>
      <c r="N76" s="63"/>
      <c r="O76" s="56">
        <f>_xlfn.IFNA(VLOOKUP(CONCATENATE($O$5,$B76,$C76),CAPE!$A$6:$M$133,13,FALSE),0)</f>
        <v>0</v>
      </c>
      <c r="P76" s="56"/>
      <c r="Q76" s="56"/>
      <c r="R76" s="56"/>
      <c r="S76" s="56">
        <f>_xlfn.IFNA(VLOOKUP(CONCATENATE($S$5,$B76,$C76),'OG1'!$A$6:$M$500,13,FALSE),0)</f>
        <v>0</v>
      </c>
      <c r="T76" s="56"/>
      <c r="U76" s="56">
        <f>_xlfn.IFNA(VLOOKUP(CONCATENATE($U$5,$B76,$C76),'CAP2'!$A$6:$M$133,13,FALSE),0)</f>
        <v>0</v>
      </c>
      <c r="V76" s="56"/>
      <c r="W76" s="56">
        <f>_xlfn.IFNA(VLOOKUP(CONCATENATE($W$5,$B76,$C76),'BUS2'!$A$6:$M$135,13,FALSE),0)</f>
        <v>0</v>
      </c>
      <c r="X76" s="56">
        <f>_xlfn.IFNA(VLOOKUP(CONCATENATE($X$5,$B76,$C76),'ESP2'!$A$6:$M$192,13,FALSE),0)</f>
        <v>0</v>
      </c>
      <c r="Y76" s="56"/>
      <c r="Z76" s="56">
        <f>_xlfn.IFNA(VLOOKUP(CONCATENATE($Z$5,$B76,$C76),CAPE!$A$6:$M$133,13,FALSE),0)</f>
        <v>0</v>
      </c>
      <c r="AA76" s="56"/>
      <c r="AB76" s="56">
        <f>_xlfn.IFNA(VLOOKUP(CONCATENATE($AB$5,$B76,$C76),'DAR1'!$A$6:$M$133,13,FALSE),0)</f>
        <v>0</v>
      </c>
      <c r="AC76" s="56"/>
      <c r="AD76" s="56">
        <f>_xlfn.IFNA(VLOOKUP(CONCATENATE($AD$5,$B76,$C76),SCSAT!$A$8:$M$526,13,FALSE),0)</f>
        <v>0</v>
      </c>
      <c r="AE76" s="56">
        <f>_xlfn.IFNA(VLOOKUP(CONCATENATE($AE$5,$B76,$C76),MR!$A$6:$M$138,13,FALSE),0)</f>
        <v>0</v>
      </c>
      <c r="AF76" s="56"/>
      <c r="AG76" s="56"/>
      <c r="AH76" s="56"/>
      <c r="AI76" s="56"/>
      <c r="AJ76" s="56">
        <f>_xlfn.IFNA(VLOOKUP(CONCATENATE($AJ$5,$B76,$C76),FEST!$A$6:$M$300,13,FALSE),0)</f>
        <v>0</v>
      </c>
      <c r="AK76" s="56">
        <f>_xlfn.IFNA(VLOOKUP(CONCATENATE($AK$5,$B76,$C76),'ESP2'!$A$6:$M$500,13,FALSE),0)</f>
        <v>0</v>
      </c>
      <c r="AL76" s="56"/>
      <c r="AM76" s="56">
        <f>_xlfn.IFNA(VLOOKUP(CONCATENATE($AM$5,$B76,$C76),'DAR2'!$A$6:$M$500,13,FALSE),0)</f>
        <v>0</v>
      </c>
      <c r="AN76" s="56">
        <f>_xlfn.IFNA(VLOOKUP(CONCATENATE($AM$5,$B76,$C76),'DAR2'!$A$6:$M$500,13,FALSE),0)</f>
        <v>0</v>
      </c>
      <c r="AO76" s="56">
        <f>_xlfn.IFNA(VLOOKUP(CONCATENATE($AO$5,$B76,$C76),'OG3'!$A$6:$M$53,13,FALSE),0)</f>
        <v>0</v>
      </c>
      <c r="AP76" s="56"/>
      <c r="AQ76" s="56">
        <f>_xlfn.IFNA(VLOOKUP(CONCATENATE($AQ$5,$B76,$C76),SCSAT!$A$6:$M$53,13,FALSE),0)</f>
        <v>0</v>
      </c>
      <c r="AR76" s="56"/>
      <c r="AS76" s="56"/>
      <c r="AT76" s="56">
        <f>_xlfn.IFNA(VLOOKUP(CONCATENATE($ASS$5,$B76,$C76),'SER3'!$A$6:$M$500,13,FALSE),0)</f>
        <v>0</v>
      </c>
      <c r="AU76" s="56">
        <f>_xlfn.IFNA(VLOOKUP(CONCATENATE($AU$5,$B76,$C76),'ESP3'!$A$6:$M$500,13,FALSE),0)</f>
        <v>0</v>
      </c>
      <c r="AV76" s="56"/>
      <c r="AW76" s="56">
        <f>_xlfn.IFNA(VLOOKUP(CONCATENATE($AW$5,$B76,$C76),'DRY2'!$A$6:$M$300,13,FALSE),0)</f>
        <v>0</v>
      </c>
      <c r="AX76" s="56">
        <f>_xlfn.IFNA(VLOOKUP(CONCATENATE($AX$5,$B76,$C76),'DRY2'!$A$6:$M$300,13,FALSE),0)</f>
        <v>0</v>
      </c>
      <c r="AY76" s="56">
        <f>_xlfn.IFNA(VLOOKUP(CONCATENATE($AY$5,$B76,$C76),RAS!$A$7:$M$501,13,FALSE),0)</f>
        <v>0</v>
      </c>
      <c r="AZ76" s="56">
        <f>_xlfn.IFNA(VLOOKUP(CONCATENATE($AZ$5,$B76,$C76),'DAR2'!$A$6:$M$60,13,FALSE),0)</f>
        <v>0</v>
      </c>
      <c r="BA76" s="56"/>
      <c r="BB76" s="56"/>
      <c r="BC76" s="369"/>
      <c r="BD76" s="369"/>
      <c r="BE76" s="369"/>
      <c r="BF76" s="369"/>
      <c r="BG76" s="548">
        <f>_xlfn.IFNA(VLOOKUP(CONCATENATE($BG$5,$B76,$C76),SC!$A$6:$M$500,13,FALSE),0)</f>
        <v>0</v>
      </c>
      <c r="BH76" s="548">
        <f>_xlfn.IFNA(VLOOKUP(CONCATENATE($BH$5,$B76,$C76),SC!$A$6:$M$500,13,FALSE),0)</f>
        <v>0</v>
      </c>
      <c r="BI76" s="548">
        <f>_xlfn.IFNA(VLOOKUP(CONCATENATE($BI$5,$B76,$C76),SCSAT!$A$6:$M$528,13,FALSE),0)</f>
        <v>0</v>
      </c>
      <c r="BJ76" s="548"/>
      <c r="BK76" s="56"/>
      <c r="BL76" s="56"/>
    </row>
    <row r="77" spans="1:64" x14ac:dyDescent="0.25">
      <c r="A77" s="835"/>
      <c r="B77" s="286"/>
      <c r="C77" s="52"/>
      <c r="D77" s="52"/>
      <c r="E77" s="52"/>
      <c r="F77" s="53"/>
      <c r="G77" s="67"/>
      <c r="H77" s="54"/>
      <c r="I77" s="55"/>
      <c r="J77" s="64"/>
      <c r="K77" s="63">
        <f>_xlfn.IFNA(VLOOKUP(CONCATENATE($K$5,$B77,$C77),'ESP1'!$A$6:$M$500,13,FALSE),0)</f>
        <v>0</v>
      </c>
      <c r="L77" s="63"/>
      <c r="M77" s="63"/>
      <c r="N77" s="63"/>
      <c r="O77" s="56">
        <f>_xlfn.IFNA(VLOOKUP(CONCATENATE($O$5,$B77,$C77),CAPE!$A$6:$M$133,13,FALSE),0)</f>
        <v>0</v>
      </c>
      <c r="P77" s="56"/>
      <c r="Q77" s="56"/>
      <c r="R77" s="56"/>
      <c r="S77" s="56">
        <f>_xlfn.IFNA(VLOOKUP(CONCATENATE($S$5,$B77,$C77),'OG1'!$A$6:$M$500,13,FALSE),0)</f>
        <v>0</v>
      </c>
      <c r="T77" s="56"/>
      <c r="U77" s="56">
        <f>_xlfn.IFNA(VLOOKUP(CONCATENATE($U$5,$B77,$C77),'CAP2'!$A$6:$M$133,13,FALSE),0)</f>
        <v>0</v>
      </c>
      <c r="V77" s="56"/>
      <c r="W77" s="56">
        <f>_xlfn.IFNA(VLOOKUP(CONCATENATE($W$5,$B77,$C77),'BUS2'!$A$6:$M$135,13,FALSE),0)</f>
        <v>0</v>
      </c>
      <c r="X77" s="56">
        <f>_xlfn.IFNA(VLOOKUP(CONCATENATE($X$5,$B77,$C77),'ESP2'!$A$6:$M$192,13,FALSE),0)</f>
        <v>0</v>
      </c>
      <c r="Y77" s="56"/>
      <c r="Z77" s="56">
        <f>_xlfn.IFNA(VLOOKUP(CONCATENATE($Z$5,$B77,$C77),CAPE!$A$6:$M$133,13,FALSE),0)</f>
        <v>0</v>
      </c>
      <c r="AA77" s="56"/>
      <c r="AB77" s="56">
        <f>_xlfn.IFNA(VLOOKUP(CONCATENATE($AB$5,$B77,$C77),'DAR1'!$A$6:$M$133,13,FALSE),0)</f>
        <v>0</v>
      </c>
      <c r="AC77" s="56"/>
      <c r="AD77" s="56">
        <f>_xlfn.IFNA(VLOOKUP(CONCATENATE($AD$5,$B77,$C77),SCSAT!$A$8:$M$526,13,FALSE),0)</f>
        <v>0</v>
      </c>
      <c r="AE77" s="56">
        <f>_xlfn.IFNA(VLOOKUP(CONCATENATE($AE$5,$B77,$C77),MR!$A$6:$M$138,13,FALSE),0)</f>
        <v>0</v>
      </c>
      <c r="AF77" s="56"/>
      <c r="AG77" s="56"/>
      <c r="AH77" s="56"/>
      <c r="AI77" s="56"/>
      <c r="AJ77" s="56">
        <f>_xlfn.IFNA(VLOOKUP(CONCATENATE($AJ$5,$B77,$C77),FEST!$A$6:$M$300,13,FALSE),0)</f>
        <v>0</v>
      </c>
      <c r="AK77" s="56">
        <f>_xlfn.IFNA(VLOOKUP(CONCATENATE($AK$5,$B77,$C77),'ESP2'!$A$6:$M$500,13,FALSE),0)</f>
        <v>0</v>
      </c>
      <c r="AL77" s="56"/>
      <c r="AM77" s="56">
        <f>_xlfn.IFNA(VLOOKUP(CONCATENATE($AM$5,$B77,$C77),'DAR2'!$A$6:$M$500,13,FALSE),0)</f>
        <v>0</v>
      </c>
      <c r="AN77" s="56">
        <f>_xlfn.IFNA(VLOOKUP(CONCATENATE($AM$5,$B77,$C77),'DAR2'!$A$6:$M$500,13,FALSE),0)</f>
        <v>0</v>
      </c>
      <c r="AO77" s="56">
        <f>_xlfn.IFNA(VLOOKUP(CONCATENATE($AO$5,$B77,$C77),'OG3'!$A$6:$M$53,13,FALSE),0)</f>
        <v>0</v>
      </c>
      <c r="AP77" s="56"/>
      <c r="AQ77" s="56"/>
      <c r="AR77" s="56"/>
      <c r="AS77" s="56"/>
      <c r="AT77" s="56">
        <f>_xlfn.IFNA(VLOOKUP(CONCATENATE($ASS$5,$B77,$C77),'SER3'!$A$6:$M$500,13,FALSE),0)</f>
        <v>0</v>
      </c>
      <c r="AU77" s="56">
        <f>_xlfn.IFNA(VLOOKUP(CONCATENATE($AU$5,$B77,$C77),'ESP3'!$A$6:$M$500,13,FALSE),0)</f>
        <v>0</v>
      </c>
      <c r="AV77" s="56"/>
      <c r="AW77" s="56">
        <f>_xlfn.IFNA(VLOOKUP(CONCATENATE($AW$5,$B77,$C77),'DRY2'!$A$6:$M$300,13,FALSE),0)</f>
        <v>0</v>
      </c>
      <c r="AX77" s="56">
        <f>_xlfn.IFNA(VLOOKUP(CONCATENATE($AX$5,$B77,$C77),'DRY2'!$A$6:$M$300,13,FALSE),0)</f>
        <v>0</v>
      </c>
      <c r="AY77" s="56">
        <f>_xlfn.IFNA(VLOOKUP(CONCATENATE($AY$5,$B77,$C77),RAS!$A$7:$M$501,13,FALSE),0)</f>
        <v>0</v>
      </c>
      <c r="AZ77" s="56">
        <f>_xlfn.IFNA(VLOOKUP(CONCATENATE($AZ$5,$B77,$C77),'DAR2'!$A$6:$M$60,13,FALSE),0)</f>
        <v>0</v>
      </c>
      <c r="BA77" s="56"/>
      <c r="BB77" s="56"/>
      <c r="BC77" s="369"/>
      <c r="BD77" s="369"/>
      <c r="BE77" s="369"/>
      <c r="BF77" s="369"/>
      <c r="BG77" s="56"/>
      <c r="BH77" s="56"/>
      <c r="BI77" s="548">
        <f>_xlfn.IFNA(VLOOKUP(CONCATENATE($BI$5,$B77,$C77),SCSAT!$A$6:$M$528,13,FALSE),0)</f>
        <v>0</v>
      </c>
      <c r="BJ77" s="56"/>
      <c r="BK77" s="56"/>
      <c r="BL77" s="56"/>
    </row>
    <row r="78" spans="1:64" x14ac:dyDescent="0.25">
      <c r="A78" s="835"/>
      <c r="B78" s="51"/>
      <c r="C78" s="57"/>
      <c r="D78" s="57"/>
      <c r="E78" s="57"/>
      <c r="F78" s="58"/>
      <c r="G78" s="64"/>
      <c r="H78" s="54"/>
      <c r="I78" s="55"/>
      <c r="J78" s="64"/>
      <c r="K78" s="63">
        <f>_xlfn.IFNA(VLOOKUP(CONCATENATE($K$5,$B78,$C78),'ESP1'!$A$6:$M$500,13,FALSE),0)</f>
        <v>0</v>
      </c>
      <c r="L78" s="63"/>
      <c r="M78" s="63"/>
      <c r="N78" s="63"/>
      <c r="O78" s="56">
        <f>_xlfn.IFNA(VLOOKUP(CONCATENATE($O$5,$B78,$C78),CAPE!$A$6:$M$133,13,FALSE),0)</f>
        <v>0</v>
      </c>
      <c r="P78" s="56"/>
      <c r="Q78" s="56"/>
      <c r="R78" s="56"/>
      <c r="S78" s="56">
        <f>_xlfn.IFNA(VLOOKUP(CONCATENATE($S$5,$B78,$C78),'OG1'!$A$6:$M$500,13,FALSE),0)</f>
        <v>0</v>
      </c>
      <c r="T78" s="56"/>
      <c r="U78" s="56">
        <f>_xlfn.IFNA(VLOOKUP(CONCATENATE($U$5,$B78,$C78),'CAP2'!$A$6:$M$133,13,FALSE),0)</f>
        <v>0</v>
      </c>
      <c r="V78" s="56"/>
      <c r="W78" s="56">
        <f>_xlfn.IFNA(VLOOKUP(CONCATENATE($W$5,$B78,$C78),'BUS2'!$A$6:$M$135,13,FALSE),0)</f>
        <v>0</v>
      </c>
      <c r="X78" s="56">
        <f>_xlfn.IFNA(VLOOKUP(CONCATENATE($X$5,$B78,$C78),'ESP2'!$A$6:$M$192,13,FALSE),0)</f>
        <v>0</v>
      </c>
      <c r="Y78" s="56"/>
      <c r="Z78" s="56">
        <f>_xlfn.IFNA(VLOOKUP(CONCATENATE($Z$5,$B78,$C78),'BUS2'!$A$6:$M$133,13,FALSE),0)</f>
        <v>0</v>
      </c>
      <c r="AA78" s="56"/>
      <c r="AB78" s="56">
        <f>_xlfn.IFNA(VLOOKUP(CONCATENATE($AB$5,$B78,$C78),'DAR1'!$A$6:$M$133,13,FALSE),0)</f>
        <v>0</v>
      </c>
      <c r="AC78" s="56"/>
      <c r="AD78" s="56">
        <f>_xlfn.IFNA(VLOOKUP(CONCATENATE($AD$5,$B78,$C78),SCSAT!$A$8:$M$526,13,FALSE),0)</f>
        <v>0</v>
      </c>
      <c r="AE78" s="56">
        <f>_xlfn.IFNA(VLOOKUP(CONCATENATE($AE$5,$B78,$C78),MR!$A$6:$M$138,13,FALSE),0)</f>
        <v>0</v>
      </c>
      <c r="AF78" s="56"/>
      <c r="AG78" s="56"/>
      <c r="AH78" s="56"/>
      <c r="AI78" s="56"/>
      <c r="AJ78" s="56">
        <f>_xlfn.IFNA(VLOOKUP(CONCATENATE($AJ$5,$B78,$C78),FEST!$A$6:$M$300,13,FALSE),0)</f>
        <v>0</v>
      </c>
      <c r="AK78" s="56">
        <f>_xlfn.IFNA(VLOOKUP(CONCATENATE($AK$5,$B78,$C78),'ESP2'!$A$6:$M$500,13,FALSE),0)</f>
        <v>0</v>
      </c>
      <c r="AL78" s="56"/>
      <c r="AM78" s="56">
        <f>_xlfn.IFNA(VLOOKUP(CONCATENATE($AM$5,$B78,$C78),'DAR2'!$A$6:$M$500,13,FALSE),0)</f>
        <v>0</v>
      </c>
      <c r="AN78" s="56">
        <f>_xlfn.IFNA(VLOOKUP(CONCATENATE($AM$5,$B78,$C78),'DAR2'!$A$6:$M$500,13,FALSE),0)</f>
        <v>0</v>
      </c>
      <c r="AO78" s="56">
        <f>_xlfn.IFNA(VLOOKUP(CONCATENATE($AO$5,$B78,$C78),'OG3'!$A$6:$M$53,13,FALSE),0)</f>
        <v>0</v>
      </c>
      <c r="AP78" s="56"/>
      <c r="AQ78" s="56"/>
      <c r="AR78" s="56"/>
      <c r="AS78" s="56"/>
      <c r="AT78" s="56">
        <f>_xlfn.IFNA(VLOOKUP(CONCATENATE($ASS$5,$B78,$C78),'SER3'!$A$6:$M$500,13,FALSE),0)</f>
        <v>0</v>
      </c>
      <c r="AU78" s="56">
        <f>_xlfn.IFNA(VLOOKUP(CONCATENATE($AU$5,$B78,$C78),'ESP3'!$A$6:$M$500,13,FALSE),0)</f>
        <v>0</v>
      </c>
      <c r="AV78" s="56"/>
      <c r="AW78" s="56">
        <f>_xlfn.IFNA(VLOOKUP(CONCATENATE($AW$5,$B78,$C78),'DRY2'!$A$6:$M$300,13,FALSE),0)</f>
        <v>0</v>
      </c>
      <c r="AX78" s="56">
        <f>_xlfn.IFNA(VLOOKUP(CONCATENATE($AX$5,$B78,$C78),'DRY2'!$A$6:$M$300,13,FALSE),0)</f>
        <v>0</v>
      </c>
      <c r="AY78" s="56"/>
      <c r="AZ78" s="56">
        <f>_xlfn.IFNA(VLOOKUP(CONCATENATE($AZ$5,$B78,$C78),'DAR2'!$A$6:$M$60,13,FALSE),0)</f>
        <v>0</v>
      </c>
      <c r="BA78" s="56"/>
      <c r="BB78" s="56"/>
      <c r="BC78" s="369"/>
      <c r="BD78" s="369"/>
      <c r="BE78" s="369"/>
      <c r="BF78" s="369"/>
      <c r="BG78" s="56"/>
      <c r="BH78" s="56"/>
      <c r="BI78" s="548">
        <f>_xlfn.IFNA(VLOOKUP(CONCATENATE($BI$5,$B78,$C78),SCSAT!$A$6:$M$528,13,FALSE),0)</f>
        <v>0</v>
      </c>
      <c r="BJ78" s="56"/>
      <c r="BK78" s="56"/>
      <c r="BL78" s="56"/>
    </row>
    <row r="79" spans="1:64" x14ac:dyDescent="0.25">
      <c r="A79" s="835"/>
      <c r="B79" s="286"/>
      <c r="C79" s="52"/>
      <c r="D79" s="52"/>
      <c r="E79" s="52"/>
      <c r="F79" s="53"/>
      <c r="G79" s="67"/>
      <c r="H79" s="54"/>
      <c r="I79" s="55"/>
      <c r="J79" s="64"/>
      <c r="K79" s="63">
        <f>_xlfn.IFNA(VLOOKUP(CONCATENATE($K$5,$B79,$C79),'ESP1'!$A$6:$M$500,13,FALSE),0)</f>
        <v>0</v>
      </c>
      <c r="L79" s="63"/>
      <c r="M79" s="63"/>
      <c r="N79" s="63"/>
      <c r="O79" s="56">
        <f>_xlfn.IFNA(VLOOKUP(CONCATENATE($O$5,$B79,$C79),CAPE!$A$6:$M$133,13,FALSE),0)</f>
        <v>0</v>
      </c>
      <c r="P79" s="56"/>
      <c r="Q79" s="56"/>
      <c r="R79" s="56"/>
      <c r="S79" s="56">
        <f>_xlfn.IFNA(VLOOKUP(CONCATENATE($S$5,$B79,$C79),'OG1'!$A$6:$M$500,13,FALSE),0)</f>
        <v>0</v>
      </c>
      <c r="T79" s="56"/>
      <c r="U79" s="56">
        <f>_xlfn.IFNA(VLOOKUP(CONCATENATE($U$5,$B79,$C79),'CAP2'!$A$6:$M$133,13,FALSE),0)</f>
        <v>0</v>
      </c>
      <c r="V79" s="56"/>
      <c r="W79" s="56">
        <f>_xlfn.IFNA(VLOOKUP(CONCATENATE($W$5,$B79,$C79),'BUS2'!$A$6:$M$135,13,FALSE),0)</f>
        <v>0</v>
      </c>
      <c r="X79" s="56">
        <f>_xlfn.IFNA(VLOOKUP(CONCATENATE($X$5,$B79,$C79),'ESP2'!$A$6:$M$192,13,FALSE),0)</f>
        <v>0</v>
      </c>
      <c r="Y79" s="56"/>
      <c r="Z79" s="56">
        <f>_xlfn.IFNA(VLOOKUP(CONCATENATE($Z$5,$B79,$C79),'BUS2'!$A$6:$M$133,13,FALSE),0)</f>
        <v>0</v>
      </c>
      <c r="AA79" s="56"/>
      <c r="AB79" s="56">
        <f>_xlfn.IFNA(VLOOKUP(CONCATENATE($AB$5,$B79,$C79),'DAR1'!$A$6:$M$133,13,FALSE),0)</f>
        <v>0</v>
      </c>
      <c r="AC79" s="56"/>
      <c r="AD79" s="56">
        <f>_xlfn.IFNA(VLOOKUP(CONCATENATE($AD$5,$B79,$C79),SCSAT!$A$8:$M$526,13,FALSE),0)</f>
        <v>0</v>
      </c>
      <c r="AE79" s="56">
        <f>_xlfn.IFNA(VLOOKUP(CONCATENATE($AE$5,$B79,$C79),MR!$A$6:$M$138,13,FALSE),0)</f>
        <v>0</v>
      </c>
      <c r="AF79" s="56"/>
      <c r="AG79" s="56"/>
      <c r="AH79" s="56"/>
      <c r="AI79" s="56"/>
      <c r="AJ79" s="56">
        <f>_xlfn.IFNA(VLOOKUP(CONCATENATE($AJ$5,$B79,$C79),FEST!$A$6:$M$300,13,FALSE),0)</f>
        <v>0</v>
      </c>
      <c r="AK79" s="56">
        <f>_xlfn.IFNA(VLOOKUP(CONCATENATE($AK$5,$B79,$C79),'ESP2'!$A$6:$M$500,13,FALSE),0)</f>
        <v>0</v>
      </c>
      <c r="AL79" s="56"/>
      <c r="AM79" s="56">
        <f>_xlfn.IFNA(VLOOKUP(CONCATENATE($AM$5,$B79,$C79),'DAR2'!$A$6:$M$500,13,FALSE),0)</f>
        <v>0</v>
      </c>
      <c r="AN79" s="56">
        <f>_xlfn.IFNA(VLOOKUP(CONCATENATE($AM$5,$B79,$C79),'DAR2'!$A$6:$M$500,13,FALSE),0)</f>
        <v>0</v>
      </c>
      <c r="AO79" s="56">
        <f>_xlfn.IFNA(VLOOKUP(CONCATENATE($AO$5,$B79,$C79),'OG3'!$A$6:$M$53,13,FALSE),0)</f>
        <v>0</v>
      </c>
      <c r="AP79" s="56"/>
      <c r="AQ79" s="56"/>
      <c r="AR79" s="56"/>
      <c r="AS79" s="56"/>
      <c r="AT79" s="56"/>
      <c r="AU79" s="56">
        <f>_xlfn.IFNA(VLOOKUP(CONCATENATE($AU$5,$B79,$C79),'ESP3'!$A$6:$M$500,13,FALSE),0)</f>
        <v>0</v>
      </c>
      <c r="AV79" s="56"/>
      <c r="AW79" s="56">
        <f>_xlfn.IFNA(VLOOKUP(CONCATENATE($AW$5,$B79,$C79),'DRY2'!$A$6:$M$300,13,FALSE),0)</f>
        <v>0</v>
      </c>
      <c r="AX79" s="56">
        <f>_xlfn.IFNA(VLOOKUP(CONCATENATE($AX$5,$B79,$C79),'DRY2'!$A$6:$M$300,13,FALSE),0)</f>
        <v>0</v>
      </c>
      <c r="AY79" s="56"/>
      <c r="AZ79" s="56">
        <f>_xlfn.IFNA(VLOOKUP(CONCATENATE($AZ$5,$B79,$C79),'DAR2'!$A$6:$M$60,13,FALSE),0)</f>
        <v>0</v>
      </c>
      <c r="BA79" s="56"/>
      <c r="BB79" s="56"/>
      <c r="BC79" s="369"/>
      <c r="BD79" s="369"/>
      <c r="BE79" s="369"/>
      <c r="BF79" s="369"/>
      <c r="BG79" s="56"/>
      <c r="BH79" s="56"/>
      <c r="BI79" s="548">
        <f>_xlfn.IFNA(VLOOKUP(CONCATENATE($BI$5,$B79,$C79),SCSAT!$A$6:$M$528,13,FALSE),0)</f>
        <v>0</v>
      </c>
      <c r="BJ79" s="56"/>
      <c r="BK79" s="56"/>
      <c r="BL79" s="56"/>
    </row>
    <row r="80" spans="1:64" x14ac:dyDescent="0.25">
      <c r="A80" s="835"/>
      <c r="B80" s="51"/>
      <c r="C80" s="57"/>
      <c r="D80" s="57"/>
      <c r="E80" s="57"/>
      <c r="F80" s="58"/>
      <c r="G80" s="64"/>
      <c r="H80" s="54"/>
      <c r="I80" s="55"/>
      <c r="J80" s="64"/>
      <c r="K80" s="63">
        <f>_xlfn.IFNA(VLOOKUP(CONCATENATE($K$5,$B80,$C80),'ESP1'!$A$6:$M$500,13,FALSE),0)</f>
        <v>0</v>
      </c>
      <c r="L80" s="63"/>
      <c r="M80" s="63"/>
      <c r="N80" s="63"/>
      <c r="O80" s="56">
        <f>_xlfn.IFNA(VLOOKUP(CONCATENATE($O$5,$B80,$C80),CAPE!$A$6:$M$133,13,FALSE),0)</f>
        <v>0</v>
      </c>
      <c r="P80" s="56"/>
      <c r="Q80" s="56"/>
      <c r="R80" s="56"/>
      <c r="S80" s="56">
        <f>_xlfn.IFNA(VLOOKUP(CONCATENATE($S$5,$B80,$C80),'OG1'!$A$6:$M$500,13,FALSE),0)</f>
        <v>0</v>
      </c>
      <c r="T80" s="56"/>
      <c r="U80" s="56">
        <f>_xlfn.IFNA(VLOOKUP(CONCATENATE($U$5,$B80,$C80),'CAP2'!$A$6:$M$133,13,FALSE),0)</f>
        <v>0</v>
      </c>
      <c r="V80" s="56"/>
      <c r="W80" s="56">
        <f>_xlfn.IFNA(VLOOKUP(CONCATENATE($W$5,$B80,$C80),'BUS2'!$A$6:$M$135,13,FALSE),0)</f>
        <v>0</v>
      </c>
      <c r="X80" s="56">
        <f>_xlfn.IFNA(VLOOKUP(CONCATENATE($X$5,$B80,$C80),'ESP2'!$A$6:$M$192,13,FALSE),0)</f>
        <v>0</v>
      </c>
      <c r="Y80" s="56"/>
      <c r="Z80" s="56">
        <f>_xlfn.IFNA(VLOOKUP(CONCATENATE($Z$5,$B80,$C80),'BUS2'!$A$6:$M$133,13,FALSE),0)</f>
        <v>0</v>
      </c>
      <c r="AA80" s="56"/>
      <c r="AB80" s="56">
        <f>_xlfn.IFNA(VLOOKUP(CONCATENATE($AB$5,$B80,$C80),'DAR1'!$A$6:$M$133,13,FALSE),0)</f>
        <v>0</v>
      </c>
      <c r="AC80" s="56"/>
      <c r="AD80" s="56">
        <f>_xlfn.IFNA(VLOOKUP(CONCATENATE($AD$5,$B80,$C80),SCSAT!$A$8:$M$526,13,FALSE),0)</f>
        <v>0</v>
      </c>
      <c r="AE80" s="56">
        <f>_xlfn.IFNA(VLOOKUP(CONCATENATE($AE$5,$B80,$C80),MR!$A$6:$M$138,13,FALSE),0)</f>
        <v>0</v>
      </c>
      <c r="AF80" s="56"/>
      <c r="AG80" s="56"/>
      <c r="AH80" s="56"/>
      <c r="AI80" s="56"/>
      <c r="AJ80" s="56">
        <f>_xlfn.IFNA(VLOOKUP(CONCATENATE($AJ$5,$B80,$C80),FEST!$A$6:$M$300,13,FALSE),0)</f>
        <v>0</v>
      </c>
      <c r="AK80" s="56">
        <f>_xlfn.IFNA(VLOOKUP(CONCATENATE($AK$5,$B80,$C80),'ESP2'!$A$6:$M$500,13,FALSE),0)</f>
        <v>0</v>
      </c>
      <c r="AL80" s="56"/>
      <c r="AM80" s="56">
        <f>_xlfn.IFNA(VLOOKUP(CONCATENATE($AM$5,$B80,$C80),'DAR2'!$A$6:$M$500,13,FALSE),0)</f>
        <v>0</v>
      </c>
      <c r="AN80" s="56">
        <f>_xlfn.IFNA(VLOOKUP(CONCATENATE($AM$5,$B80,$C80),'DAR2'!$A$6:$M$500,13,FALSE),0)</f>
        <v>0</v>
      </c>
      <c r="AO80" s="56">
        <f>_xlfn.IFNA(VLOOKUP(CONCATENATE($AO$5,$B80,$C80),'OG3'!$A$6:$M$53,13,FALSE),0)</f>
        <v>0</v>
      </c>
      <c r="AP80" s="56"/>
      <c r="AQ80" s="56"/>
      <c r="AR80" s="56"/>
      <c r="AS80" s="56"/>
      <c r="AT80" s="56"/>
      <c r="AU80" s="56">
        <f>_xlfn.IFNA(VLOOKUP(CONCATENATE($AU$5,$B80,$C80),'ESP3'!$A$6:$M$500,13,FALSE),0)</f>
        <v>0</v>
      </c>
      <c r="AV80" s="56"/>
      <c r="AW80" s="56">
        <f>_xlfn.IFNA(VLOOKUP(CONCATENATE($AW$5,$B80,$C80),'DRY2'!$A$6:$M$300,13,FALSE),0)</f>
        <v>0</v>
      </c>
      <c r="AX80" s="56">
        <f>_xlfn.IFNA(VLOOKUP(CONCATENATE($AX$5,$B80,$C80),'DRY2'!$A$6:$M$300,13,FALSE),0)</f>
        <v>0</v>
      </c>
      <c r="AY80" s="56"/>
      <c r="AZ80" s="56">
        <f>_xlfn.IFNA(VLOOKUP(CONCATENATE($AZ$5,$B80,$C80),'DAR2'!$A$6:$M$60,13,FALSE),0)</f>
        <v>0</v>
      </c>
      <c r="BA80" s="56"/>
      <c r="BB80" s="56"/>
      <c r="BC80" s="369"/>
      <c r="BD80" s="369"/>
      <c r="BE80" s="369"/>
      <c r="BF80" s="369"/>
      <c r="BG80" s="401"/>
      <c r="BH80" s="401"/>
      <c r="BI80" s="548">
        <f>_xlfn.IFNA(VLOOKUP(CONCATENATE($BI$5,$B80,$C80),SCSAT!$A$6:$M$528,13,FALSE),0)</f>
        <v>0</v>
      </c>
      <c r="BJ80" s="401"/>
      <c r="BK80" s="56"/>
      <c r="BL80" s="56"/>
    </row>
    <row r="81" spans="1:64" x14ac:dyDescent="0.25">
      <c r="A81" s="835"/>
      <c r="B81" s="286"/>
      <c r="C81" s="52"/>
      <c r="D81" s="52"/>
      <c r="E81" s="52"/>
      <c r="F81" s="53"/>
      <c r="G81" s="67"/>
      <c r="H81" s="54"/>
      <c r="I81" s="55"/>
      <c r="J81" s="64"/>
      <c r="K81" s="63">
        <f>_xlfn.IFNA(VLOOKUP(CONCATENATE($K$5,$B81,$C81),'ESP1'!$A$6:$M$500,13,FALSE),0)</f>
        <v>0</v>
      </c>
      <c r="L81" s="63"/>
      <c r="M81" s="63"/>
      <c r="N81" s="63"/>
      <c r="O81" s="56">
        <f>_xlfn.IFNA(VLOOKUP(CONCATENATE($O$5,$B81,$C81),CAPE!$A$6:$M$133,13,FALSE),0)</f>
        <v>0</v>
      </c>
      <c r="P81" s="56"/>
      <c r="Q81" s="56"/>
      <c r="R81" s="56"/>
      <c r="S81" s="56">
        <f>_xlfn.IFNA(VLOOKUP(CONCATENATE($S$5,$B81,$C81),'OG1'!$A$6:$M$500,13,FALSE),0)</f>
        <v>0</v>
      </c>
      <c r="T81" s="56"/>
      <c r="U81" s="56">
        <f>_xlfn.IFNA(VLOOKUP(CONCATENATE($U$5,$B81,$C81),'CAP2'!$A$6:$M$133,13,FALSE),0)</f>
        <v>0</v>
      </c>
      <c r="V81" s="341"/>
      <c r="W81" s="341">
        <f>_xlfn.IFNA(VLOOKUP(CONCATENATE($W$5,$B81,$C81),'BUS2'!$A$6:$M$135,13,FALSE),0)</f>
        <v>0</v>
      </c>
      <c r="X81" s="56">
        <f>_xlfn.IFNA(VLOOKUP(CONCATENATE($X$5,$B81,$C81),'ESP2'!$A$6:$M$192,13,FALSE),0)</f>
        <v>0</v>
      </c>
      <c r="Y81" s="56"/>
      <c r="Z81" s="56">
        <f>_xlfn.IFNA(VLOOKUP(CONCATENATE($Z$5,$B81,$C81),'BUS2'!$A$6:$M$133,13,FALSE),0)</f>
        <v>0</v>
      </c>
      <c r="AA81" s="56"/>
      <c r="AB81" s="56">
        <f>_xlfn.IFNA(VLOOKUP(CONCATENATE($AB$5,$B81,$C81),'DAR1'!$A$6:$M$133,13,FALSE),0)</f>
        <v>0</v>
      </c>
      <c r="AC81" s="56"/>
      <c r="AD81" s="56">
        <f>_xlfn.IFNA(VLOOKUP(CONCATENATE($AD$5,$B81,$C81),SCSAT!$A$8:$M$526,13,FALSE),0)</f>
        <v>0</v>
      </c>
      <c r="AE81" s="56">
        <f>_xlfn.IFNA(VLOOKUP(CONCATENATE($AE$5,$B81,$C81),MR!$A$6:$M$138,13,FALSE),0)</f>
        <v>0</v>
      </c>
      <c r="AF81" s="56"/>
      <c r="AG81" s="56"/>
      <c r="AH81" s="56"/>
      <c r="AI81" s="56"/>
      <c r="AJ81" s="56">
        <f>_xlfn.IFNA(VLOOKUP(CONCATENATE($AJ$5,$B81,$C81),FEST!$A$6:$M$300,13,FALSE),0)</f>
        <v>0</v>
      </c>
      <c r="AK81" s="56">
        <f>_xlfn.IFNA(VLOOKUP(CONCATENATE($AK$5,$B81,$C81),'ESP2'!$A$6:$M$500,13,FALSE),0)</f>
        <v>0</v>
      </c>
      <c r="AL81" s="56"/>
      <c r="AM81" s="56">
        <f>_xlfn.IFNA(VLOOKUP(CONCATENATE($AM$5,$B81,$C81),'DAR2'!$A$6:$M$500,13,FALSE),0)</f>
        <v>0</v>
      </c>
      <c r="AN81" s="56">
        <f>_xlfn.IFNA(VLOOKUP(CONCATENATE($AM$5,$B81,$C81),'DAR2'!$A$6:$M$500,13,FALSE),0)</f>
        <v>0</v>
      </c>
      <c r="AO81" s="56">
        <f>_xlfn.IFNA(VLOOKUP(CONCATENATE($AO$5,$B81,$C81),'OG3'!$A$6:$M$53,13,FALSE),0)</f>
        <v>0</v>
      </c>
      <c r="AP81" s="56"/>
      <c r="AQ81" s="56"/>
      <c r="AR81" s="56"/>
      <c r="AS81" s="56"/>
      <c r="AT81" s="56"/>
      <c r="AU81" s="56">
        <f>_xlfn.IFNA(VLOOKUP(CONCATENATE($AU$5,$B81,$C81),'ESP3'!$A$6:$M$500,13,FALSE),0)</f>
        <v>0</v>
      </c>
      <c r="AV81" s="56"/>
      <c r="AW81" s="56">
        <f>_xlfn.IFNA(VLOOKUP(CONCATENATE($AW$5,$B81,$C81),'DRY2'!$A$6:$M$300,13,FALSE),0)</f>
        <v>0</v>
      </c>
      <c r="AX81" s="56">
        <f>_xlfn.IFNA(VLOOKUP(CONCATENATE($AX$5,$B81,$C81),'DRY2'!$A$6:$M$300,13,FALSE),0)</f>
        <v>0</v>
      </c>
      <c r="AY81" s="56"/>
      <c r="AZ81" s="56">
        <f>_xlfn.IFNA(VLOOKUP(CONCATENATE($AZ$5,$B81,$C81),'DAR2'!$A$6:$M$60,13,FALSE),0)</f>
        <v>0</v>
      </c>
      <c r="BA81" s="56"/>
      <c r="BB81" s="56"/>
      <c r="BC81" s="369"/>
      <c r="BD81" s="369"/>
      <c r="BE81" s="369"/>
      <c r="BF81" s="369"/>
      <c r="BG81" s="56"/>
      <c r="BH81" s="56"/>
      <c r="BI81" s="548">
        <f>_xlfn.IFNA(VLOOKUP(CONCATENATE($BI$5,$B81,$C81),SCSAT!$A$6:$M$528,13,FALSE),0)</f>
        <v>0</v>
      </c>
      <c r="BJ81" s="56"/>
      <c r="BK81" s="56"/>
      <c r="BL81" s="56"/>
    </row>
    <row r="82" spans="1:64" x14ac:dyDescent="0.25">
      <c r="A82" s="835"/>
      <c r="B82" s="51"/>
      <c r="C82" s="57"/>
      <c r="D82" s="57"/>
      <c r="E82" s="57"/>
      <c r="F82" s="58"/>
      <c r="G82" s="64"/>
      <c r="H82" s="54"/>
      <c r="I82" s="55"/>
      <c r="J82" s="64"/>
      <c r="K82" s="63">
        <f>_xlfn.IFNA(VLOOKUP(CONCATENATE($K$5,$B82,$C82),'ESP1'!$A$6:$M$500,13,FALSE),0)</f>
        <v>0</v>
      </c>
      <c r="L82" s="63"/>
      <c r="M82" s="63"/>
      <c r="N82" s="63"/>
      <c r="O82" s="56">
        <f>_xlfn.IFNA(VLOOKUP(CONCATENATE($O$5,$B82,$C82),CAPE!$A$6:$M$133,13,FALSE),0)</f>
        <v>0</v>
      </c>
      <c r="P82" s="56"/>
      <c r="Q82" s="56"/>
      <c r="R82" s="56"/>
      <c r="S82" s="56">
        <f>_xlfn.IFNA(VLOOKUP(CONCATENATE($S$5,$B82,$C82),'OG1'!$A$6:$M$500,13,FALSE),0)</f>
        <v>0</v>
      </c>
      <c r="T82" s="56"/>
      <c r="U82" s="56">
        <f>_xlfn.IFNA(VLOOKUP(CONCATENATE($U$5,$B82,$C82),'CAP2'!$A$6:$M$133,13,FALSE),0)</f>
        <v>0</v>
      </c>
      <c r="V82" s="56"/>
      <c r="W82" s="56">
        <f>_xlfn.IFNA(VLOOKUP(CONCATENATE($W$5,$B82,$C82),'DRY1'!$A$6:$M$135,13,FALSE),0)</f>
        <v>0</v>
      </c>
      <c r="X82" s="56">
        <f>_xlfn.IFNA(VLOOKUP(CONCATENATE($X$5,$B82,$C82),'ESP2'!$A$6:$M$192,13,FALSE),0)</f>
        <v>0</v>
      </c>
      <c r="Y82" s="56"/>
      <c r="Z82" s="56">
        <f>_xlfn.IFNA(VLOOKUP(CONCATENATE($Z$5,$B82,$C82),'BUS2'!$A$6:$M$133,13,FALSE),0)</f>
        <v>0</v>
      </c>
      <c r="AA82" s="56"/>
      <c r="AB82" s="56">
        <f>_xlfn.IFNA(VLOOKUP(CONCATENATE($AB$5,$B82,$C82),'DAR1'!$A$6:$M$133,13,FALSE),0)</f>
        <v>0</v>
      </c>
      <c r="AC82" s="56"/>
      <c r="AD82" s="56">
        <f>_xlfn.IFNA(VLOOKUP(CONCATENATE($AD$5,$B82,$C82),SCSAT!$A$8:$M$526,13,FALSE),0)</f>
        <v>0</v>
      </c>
      <c r="AE82" s="56">
        <f>_xlfn.IFNA(VLOOKUP(CONCATENATE($AE$5,$B82,$C82),MR!$A$6:$M$138,13,FALSE),0)</f>
        <v>0</v>
      </c>
      <c r="AF82" s="56"/>
      <c r="AG82" s="56"/>
      <c r="AH82" s="56"/>
      <c r="AI82" s="56"/>
      <c r="AJ82" s="56">
        <f>_xlfn.IFNA(VLOOKUP(CONCATENATE($AJ$5,$B82,$C82),FEST!$A$6:$M$300,13,FALSE),0)</f>
        <v>0</v>
      </c>
      <c r="AK82" s="56">
        <f>_xlfn.IFNA(VLOOKUP(CONCATENATE($AK$5,$B82,$C82),'ESP2'!$A$6:$M$500,13,FALSE),0)</f>
        <v>0</v>
      </c>
      <c r="AL82" s="56"/>
      <c r="AM82" s="56">
        <f>_xlfn.IFNA(VLOOKUP(CONCATENATE($AM$5,$B82,$C82),'DAR2'!$A$6:$M$500,13,FALSE),0)</f>
        <v>0</v>
      </c>
      <c r="AN82" s="56">
        <f>_xlfn.IFNA(VLOOKUP(CONCATENATE($AM$5,$B82,$C82),'DAR2'!$A$6:$M$500,13,FALSE),0)</f>
        <v>0</v>
      </c>
      <c r="AO82" s="56">
        <f>_xlfn.IFNA(VLOOKUP(CONCATENATE($AO$5,$B82,$C82),'OG3'!$A$6:$M$53,13,FALSE),0)</f>
        <v>0</v>
      </c>
      <c r="AP82" s="56"/>
      <c r="AQ82" s="56"/>
      <c r="AR82" s="56"/>
      <c r="AS82" s="56"/>
      <c r="AT82" s="56"/>
      <c r="AU82" s="56">
        <f>_xlfn.IFNA(VLOOKUP(CONCATENATE($AU$5,$B82,$C82),'ESP3'!$A$6:$M$500,13,FALSE),0)</f>
        <v>0</v>
      </c>
      <c r="AV82" s="56"/>
      <c r="AW82" s="56">
        <f>_xlfn.IFNA(VLOOKUP(CONCATENATE($AW$5,$B82,$C82),'DRY2'!$A$6:$M$300,13,FALSE),0)</f>
        <v>0</v>
      </c>
      <c r="AX82" s="56">
        <f>_xlfn.IFNA(VLOOKUP(CONCATENATE($AX$5,$B82,$C82),'DRY2'!$A$6:$M$300,13,FALSE),0)</f>
        <v>0</v>
      </c>
      <c r="AY82" s="56"/>
      <c r="AZ82" s="56">
        <f>_xlfn.IFNA(VLOOKUP(CONCATENATE($AZ$5,$B82,$C82),'DAR2'!$A$6:$M$60,13,FALSE),0)</f>
        <v>0</v>
      </c>
      <c r="BA82" s="56"/>
      <c r="BB82" s="56"/>
      <c r="BC82" s="369"/>
      <c r="BD82" s="369"/>
      <c r="BE82" s="369"/>
      <c r="BF82" s="369"/>
      <c r="BG82" s="56"/>
      <c r="BH82" s="56"/>
      <c r="BI82" s="56"/>
      <c r="BJ82" s="56"/>
      <c r="BK82" s="56"/>
      <c r="BL82" s="56"/>
    </row>
    <row r="83" spans="1:64" x14ac:dyDescent="0.25">
      <c r="A83" s="835"/>
      <c r="B83" s="51"/>
      <c r="C83" s="57"/>
      <c r="D83" s="57"/>
      <c r="E83" s="57"/>
      <c r="F83" s="58"/>
      <c r="G83" s="64"/>
      <c r="H83" s="54"/>
      <c r="I83" s="55"/>
      <c r="J83" s="64"/>
      <c r="K83" s="63">
        <f>_xlfn.IFNA(VLOOKUP(CONCATENATE($K$5,$B83,$C83),'ESP1'!$A$6:$M$500,13,FALSE),0)</f>
        <v>0</v>
      </c>
      <c r="L83" s="63"/>
      <c r="M83" s="63"/>
      <c r="N83" s="63"/>
      <c r="O83" s="56">
        <f>_xlfn.IFNA(VLOOKUP(CONCATENATE($O$5,$B83,$C83),CAPE!$A$6:$M$133,13,FALSE),0)</f>
        <v>0</v>
      </c>
      <c r="P83" s="56"/>
      <c r="Q83" s="56"/>
      <c r="R83" s="56"/>
      <c r="S83" s="56">
        <f>_xlfn.IFNA(VLOOKUP(CONCATENATE($S$5,$B83,$C83),'OG1'!$A$6:$M$500,13,FALSE),0)</f>
        <v>0</v>
      </c>
      <c r="T83" s="56"/>
      <c r="U83" s="56">
        <f>_xlfn.IFNA(VLOOKUP(CONCATENATE($U$5,$B83,$C83),'CAP2'!$A$6:$M$133,13,FALSE),0)</f>
        <v>0</v>
      </c>
      <c r="V83" s="56"/>
      <c r="W83" s="56">
        <f>_xlfn.IFNA(VLOOKUP(CONCATENATE($W$5,$B83,$C83),'DRY1'!$A$6:$M$135,13,FALSE),0)</f>
        <v>0</v>
      </c>
      <c r="X83" s="56">
        <f>_xlfn.IFNA(VLOOKUP(CONCATENATE($X$5,$B83,$C83),'ESP2'!$A$6:$M$192,13,FALSE),0)</f>
        <v>0</v>
      </c>
      <c r="Y83" s="56"/>
      <c r="Z83" s="56">
        <f>_xlfn.IFNA(VLOOKUP(CONCATENATE($Z$5,$B83,$C83),'BUS2'!$A$6:$M$133,13,FALSE),0)</f>
        <v>0</v>
      </c>
      <c r="AA83" s="56"/>
      <c r="AB83" s="56">
        <f>_xlfn.IFNA(VLOOKUP(CONCATENATE($AB$5,$B83,$C83),'DAR1'!$A$6:$M$133,13,FALSE),0)</f>
        <v>0</v>
      </c>
      <c r="AC83" s="56"/>
      <c r="AD83" s="56">
        <f>_xlfn.IFNA(VLOOKUP(CONCATENATE($AD$5,$B83,$C83),SCSAT!$A$8:$M$526,13,FALSE),0)</f>
        <v>0</v>
      </c>
      <c r="AE83" s="56">
        <f>_xlfn.IFNA(VLOOKUP(CONCATENATE($AE$5,$B83,$C83),MR!$A$6:$M$138,13,FALSE),0)</f>
        <v>0</v>
      </c>
      <c r="AF83" s="56"/>
      <c r="AG83" s="56"/>
      <c r="AH83" s="56"/>
      <c r="AI83" s="56"/>
      <c r="AJ83" s="56">
        <f>_xlfn.IFNA(VLOOKUP(CONCATENATE($AJ$5,$B83,$C83),FEST!$A$6:$M$300,13,FALSE),0)</f>
        <v>0</v>
      </c>
      <c r="AK83" s="56">
        <f>_xlfn.IFNA(VLOOKUP(CONCATENATE($AK$5,$B83,$C83),'ESP2'!$A$6:$M$500,13,FALSE),0)</f>
        <v>0</v>
      </c>
      <c r="AL83" s="56"/>
      <c r="AM83" s="56">
        <f>_xlfn.IFNA(VLOOKUP(CONCATENATE($AM$5,$B83,$C83),'DAR2'!$A$6:$M$500,13,FALSE),0)</f>
        <v>0</v>
      </c>
      <c r="AN83" s="56">
        <f>_xlfn.IFNA(VLOOKUP(CONCATENATE($AM$5,$B83,$C83),'DAR2'!$A$6:$M$500,13,FALSE),0)</f>
        <v>0</v>
      </c>
      <c r="AO83" s="56">
        <f>_xlfn.IFNA(VLOOKUP(CONCATENATE($AO$5,$B83,$C83),'OG3'!$A$6:$M$53,13,FALSE),0)</f>
        <v>0</v>
      </c>
      <c r="AP83" s="56"/>
      <c r="AQ83" s="56"/>
      <c r="AR83" s="56"/>
      <c r="AS83" s="56"/>
      <c r="AT83" s="56"/>
      <c r="AU83" s="56">
        <f>_xlfn.IFNA(VLOOKUP(CONCATENATE($AU$5,$B83,$C83),'ESP3'!$A$6:$M$500,13,FALSE),0)</f>
        <v>0</v>
      </c>
      <c r="AV83" s="56"/>
      <c r="AW83" s="56">
        <f>_xlfn.IFNA(VLOOKUP(CONCATENATE($AW$5,$B83,$C83),'DRY2'!$A$6:$M$300,13,FALSE),0)</f>
        <v>0</v>
      </c>
      <c r="AX83" s="56">
        <f>_xlfn.IFNA(VLOOKUP(CONCATENATE($AX$5,$B83,$C83),'DRY2'!$A$6:$M$300,13,FALSE),0)</f>
        <v>0</v>
      </c>
      <c r="AY83" s="56"/>
      <c r="AZ83" s="56">
        <f>_xlfn.IFNA(VLOOKUP(CONCATENATE($AZ$5,$B83,$C83),'DAR2'!$A$6:$M$60,13,FALSE),0)</f>
        <v>0</v>
      </c>
      <c r="BA83" s="56"/>
      <c r="BB83" s="56"/>
      <c r="BC83" s="369"/>
      <c r="BD83" s="369"/>
      <c r="BE83" s="369"/>
      <c r="BF83" s="369"/>
      <c r="BG83" s="56"/>
      <c r="BH83" s="56"/>
      <c r="BI83" s="56"/>
      <c r="BJ83" s="56"/>
      <c r="BK83" s="343"/>
      <c r="BL83" s="343"/>
    </row>
    <row r="84" spans="1:64" x14ac:dyDescent="0.25">
      <c r="A84" s="835"/>
      <c r="B84" s="51"/>
      <c r="C84" s="57"/>
      <c r="D84" s="52"/>
      <c r="E84" s="52"/>
      <c r="F84" s="58"/>
      <c r="G84" s="64"/>
      <c r="H84" s="54"/>
      <c r="I84" s="55"/>
      <c r="J84" s="64"/>
      <c r="K84" s="63">
        <f>_xlfn.IFNA(VLOOKUP(CONCATENATE($K$5,$B84,$C84),'ESP1'!$A$6:$M$500,13,FALSE),0)</f>
        <v>0</v>
      </c>
      <c r="L84" s="63"/>
      <c r="M84" s="63"/>
      <c r="N84" s="63"/>
      <c r="O84" s="56">
        <f>_xlfn.IFNA(VLOOKUP(CONCATENATE($O$5,$B84,$C84),CAPE!$A$6:$M$133,13,FALSE),0)</f>
        <v>0</v>
      </c>
      <c r="P84" s="56"/>
      <c r="Q84" s="56"/>
      <c r="R84" s="56"/>
      <c r="S84" s="56">
        <f>_xlfn.IFNA(VLOOKUP(CONCATENATE($S$5,$B84,$C84),'OG1'!$A$6:$M$500,13,FALSE),0)</f>
        <v>0</v>
      </c>
      <c r="T84" s="56"/>
      <c r="U84" s="56">
        <f>_xlfn.IFNA(VLOOKUP(CONCATENATE($U$5,$B84,$C84),'CAP2'!$A$6:$M$133,13,FALSE),0)</f>
        <v>0</v>
      </c>
      <c r="V84" s="56"/>
      <c r="W84" s="56">
        <f>_xlfn.IFNA(VLOOKUP(CONCATENATE($W$5,$B84,$C84),'DRY1'!$A$6:$M$135,13,FALSE),0)</f>
        <v>0</v>
      </c>
      <c r="X84" s="56">
        <f>_xlfn.IFNA(VLOOKUP(CONCATENATE($X$5,$B84,$C84),'ESP2'!$A$6:$M$192,13,FALSE),0)</f>
        <v>0</v>
      </c>
      <c r="Y84" s="56"/>
      <c r="Z84" s="56">
        <f>_xlfn.IFNA(VLOOKUP(CONCATENATE($Z$5,$B84,$C84),'BUS2'!$A$6:$M$133,13,FALSE),0)</f>
        <v>0</v>
      </c>
      <c r="AA84" s="56"/>
      <c r="AB84" s="56">
        <f>_xlfn.IFNA(VLOOKUP(CONCATENATE($AB$5,$B84,$C84),'DAR1'!$A$6:$M$133,13,FALSE),0)</f>
        <v>0</v>
      </c>
      <c r="AC84" s="56"/>
      <c r="AD84" s="56">
        <f>_xlfn.IFNA(VLOOKUP(CONCATENATE($AD$5,$B84,$C84),SCSAT!$A$8:$M$526,13,FALSE),0)</f>
        <v>0</v>
      </c>
      <c r="AE84" s="56">
        <f>_xlfn.IFNA(VLOOKUP(CONCATENATE($AE$5,$B84,$C84),MR!$A$6:$M$138,13,FALSE),0)</f>
        <v>0</v>
      </c>
      <c r="AF84" s="56"/>
      <c r="AG84" s="56"/>
      <c r="AH84" s="56"/>
      <c r="AI84" s="56"/>
      <c r="AJ84" s="56">
        <f>_xlfn.IFNA(VLOOKUP(CONCATENATE($AJ$5,$B84,$C84),FEST!$A$6:$M$300,13,FALSE),0)</f>
        <v>0</v>
      </c>
      <c r="AK84" s="56">
        <f>_xlfn.IFNA(VLOOKUP(CONCATENATE($AK$5,$B84,$C84),'ESP2'!$A$6:$M$500,13,FALSE),0)</f>
        <v>0</v>
      </c>
      <c r="AL84" s="56"/>
      <c r="AM84" s="56">
        <f>_xlfn.IFNA(VLOOKUP(CONCATENATE($AM$5,$B84,$C84),'DAR2'!$A$6:$M$500,13,FALSE),0)</f>
        <v>0</v>
      </c>
      <c r="AN84" s="56">
        <f>_xlfn.IFNA(VLOOKUP(CONCATENATE($AM$5,$B84,$C84),'DAR2'!$A$6:$M$500,13,FALSE),0)</f>
        <v>0</v>
      </c>
      <c r="AO84" s="56">
        <f>_xlfn.IFNA(VLOOKUP(CONCATENATE($AO$5,$B84,$C84),'OG3'!$A$6:$M$53,13,FALSE),0)</f>
        <v>0</v>
      </c>
      <c r="AP84" s="56"/>
      <c r="AQ84" s="56"/>
      <c r="AR84" s="56"/>
      <c r="AS84" s="56"/>
      <c r="AT84" s="56"/>
      <c r="AU84" s="56">
        <f>_xlfn.IFNA(VLOOKUP(CONCATENATE($AU$5,$B84,$C84),'ESP3'!$A$6:$M$500,13,FALSE),0)</f>
        <v>0</v>
      </c>
      <c r="AV84" s="56"/>
      <c r="AW84" s="56">
        <f>_xlfn.IFNA(VLOOKUP(CONCATENATE($AW$5,$B84,$C84),'DRY2'!$A$6:$M$300,13,FALSE),0)</f>
        <v>0</v>
      </c>
      <c r="AX84" s="56">
        <f>_xlfn.IFNA(VLOOKUP(CONCATENATE($AX$5,$B84,$C84),'DRY2'!$A$6:$M$300,13,FALSE),0)</f>
        <v>0</v>
      </c>
      <c r="AY84" s="56"/>
      <c r="AZ84" s="56">
        <f>_xlfn.IFNA(VLOOKUP(CONCATENATE($AZ$5,$B84,$C84),'DAR2'!$A$6:$M$60,13,FALSE),0)</f>
        <v>0</v>
      </c>
      <c r="BA84" s="56"/>
      <c r="BB84" s="56"/>
      <c r="BC84" s="369"/>
      <c r="BD84" s="369"/>
      <c r="BE84" s="369"/>
      <c r="BF84" s="369"/>
      <c r="BG84" s="56"/>
      <c r="BH84" s="56"/>
      <c r="BI84" s="56"/>
      <c r="BJ84" s="56"/>
      <c r="BK84" s="343"/>
      <c r="BL84" s="343"/>
    </row>
    <row r="85" spans="1:64" ht="15.6" x14ac:dyDescent="0.25">
      <c r="A85" s="835"/>
      <c r="B85" s="51"/>
      <c r="C85" s="57"/>
      <c r="D85" s="57"/>
      <c r="E85" s="57"/>
      <c r="F85" s="58"/>
      <c r="G85" s="64"/>
      <c r="H85" s="54"/>
      <c r="I85" s="55"/>
      <c r="J85" s="64"/>
      <c r="K85" s="63">
        <f>_xlfn.IFNA(VLOOKUP(CONCATENATE($K$5,$B85,$C85),'ESP1'!$A$6:$M$500,13,FALSE),0)</f>
        <v>0</v>
      </c>
      <c r="L85" s="63"/>
      <c r="M85" s="63"/>
      <c r="N85" s="63"/>
      <c r="O85" s="56">
        <f>_xlfn.IFNA(VLOOKUP(CONCATENATE($O$5,$B85,$C85),CAPE!$A$6:$M$133,13,FALSE),0)</f>
        <v>0</v>
      </c>
      <c r="P85" s="56"/>
      <c r="Q85" s="56"/>
      <c r="R85" s="56"/>
      <c r="S85" s="56">
        <f>_xlfn.IFNA(VLOOKUP(CONCATENATE($S$5,$B85,$C85),'OG1'!$A$6:$M$500,13,FALSE),0)</f>
        <v>0</v>
      </c>
      <c r="T85" s="56"/>
      <c r="U85" s="56">
        <f>_xlfn.IFNA(VLOOKUP(CONCATENATE($U$5,$B85,$C85),'CAP2'!$A$6:$M$133,13,FALSE),0)</f>
        <v>0</v>
      </c>
      <c r="V85" s="56"/>
      <c r="W85" s="56">
        <f>_xlfn.IFNA(VLOOKUP(CONCATENATE($W$5,$B85,$C85),'DRY1'!$A$6:$M$135,13,FALSE),0)</f>
        <v>0</v>
      </c>
      <c r="X85" s="56">
        <f>_xlfn.IFNA(VLOOKUP(CONCATENATE($X$5,$B85,$C85),'ESP2'!$A$6:$M$192,13,FALSE),0)</f>
        <v>0</v>
      </c>
      <c r="Y85" s="56"/>
      <c r="Z85" s="56">
        <f>_xlfn.IFNA(VLOOKUP(CONCATENATE($Z$5,$B85,$C85),'BUS2'!$A$6:$M$133,13,FALSE),0)</f>
        <v>0</v>
      </c>
      <c r="AA85" s="56"/>
      <c r="AB85" s="56">
        <f>_xlfn.IFNA(VLOOKUP(CONCATENATE($AB$5,$B85,$C85),'DAR1'!$A$6:$M$133,13,FALSE),0)</f>
        <v>0</v>
      </c>
      <c r="AC85" s="56"/>
      <c r="AD85" s="56">
        <f>_xlfn.IFNA(VLOOKUP(CONCATENATE($AD$5,$B85,$C85),SCSAT!$A$8:$M$526,13,FALSE),0)</f>
        <v>0</v>
      </c>
      <c r="AE85" s="56">
        <f>_xlfn.IFNA(VLOOKUP(CONCATENATE($AE$5,$B85,$C85),MR!$A$6:$M$138,13,FALSE),0)</f>
        <v>0</v>
      </c>
      <c r="AF85" s="56"/>
      <c r="AG85" s="56"/>
      <c r="AH85" s="56"/>
      <c r="AI85" s="56"/>
      <c r="AJ85" s="56">
        <f>_xlfn.IFNA(VLOOKUP(CONCATENATE($AJ$5,$B85,$C85),FEST!$A$6:$M$300,13,FALSE),0)</f>
        <v>0</v>
      </c>
      <c r="AK85" s="56">
        <f>_xlfn.IFNA(VLOOKUP(CONCATENATE($AK$5,$B85,$C85),'ESP2'!$A$6:$M$500,13,FALSE),0)</f>
        <v>0</v>
      </c>
      <c r="AL85" s="56"/>
      <c r="AM85" s="56">
        <f>_xlfn.IFNA(VLOOKUP(CONCATENATE($AM$5,$B85,$C85),'DAR2'!$A$6:$M$500,13,FALSE),0)</f>
        <v>0</v>
      </c>
      <c r="AN85" s="56">
        <f>_xlfn.IFNA(VLOOKUP(CONCATENATE($AM$5,$B85,$C85),'DAR2'!$A$6:$M$500,13,FALSE),0)</f>
        <v>0</v>
      </c>
      <c r="AO85" s="56">
        <f>_xlfn.IFNA(VLOOKUP(CONCATENATE($AO$5,$B85,$C85),'OG3'!$A$6:$M$53,13,FALSE),0)</f>
        <v>0</v>
      </c>
      <c r="AP85" s="56"/>
      <c r="AQ85" s="56"/>
      <c r="AR85" s="56"/>
      <c r="AS85" s="56"/>
      <c r="AT85" s="56"/>
      <c r="AU85" s="56">
        <f>_xlfn.IFNA(VLOOKUP(CONCATENATE($AU$5,$B85,$C85),'ESP3'!$A$6:$M$500,13,FALSE),0)</f>
        <v>0</v>
      </c>
      <c r="AV85" s="56"/>
      <c r="AW85" s="56">
        <f>_xlfn.IFNA(VLOOKUP(CONCATENATE($AW$5,$B85,$C85),'DRY2'!$A$6:$M$300,13,FALSE),0)</f>
        <v>0</v>
      </c>
      <c r="AX85" s="56">
        <f>_xlfn.IFNA(VLOOKUP(CONCATENATE($AX$5,$B85,$C85),'DRY2'!$A$6:$M$300,13,FALSE),0)</f>
        <v>0</v>
      </c>
      <c r="AY85" s="56"/>
      <c r="AZ85" s="56">
        <f>_xlfn.IFNA(VLOOKUP(CONCATENATE($AZ$5,$B85,$C85),'DAR2'!$A$6:$M$60,13,FALSE),0)</f>
        <v>0</v>
      </c>
      <c r="BA85" s="56"/>
      <c r="BB85" s="56"/>
      <c r="BC85" s="369"/>
      <c r="BD85" s="369"/>
      <c r="BE85" s="369"/>
      <c r="BF85" s="369"/>
      <c r="BG85" s="56"/>
      <c r="BH85" s="56"/>
      <c r="BI85" s="56"/>
      <c r="BJ85" s="56"/>
      <c r="BK85" s="49"/>
      <c r="BL85" s="49"/>
    </row>
    <row r="86" spans="1:64" x14ac:dyDescent="0.25">
      <c r="A86" s="835"/>
      <c r="B86" s="51"/>
      <c r="C86" s="57"/>
      <c r="D86" s="57"/>
      <c r="E86" s="57"/>
      <c r="F86" s="58"/>
      <c r="G86" s="64"/>
      <c r="H86" s="54"/>
      <c r="I86" s="55"/>
      <c r="J86" s="64"/>
      <c r="K86" s="63">
        <f>_xlfn.IFNA(VLOOKUP(CONCATENATE($K$5,$B86,$C86),'ESP1'!$A$6:$M$500,13,FALSE),0)</f>
        <v>0</v>
      </c>
      <c r="L86" s="63"/>
      <c r="M86" s="63"/>
      <c r="N86" s="63"/>
      <c r="O86" s="56">
        <f>_xlfn.IFNA(VLOOKUP(CONCATENATE($O$5,$B86,$C86),CAPE!$A$6:$M$133,13,FALSE),0)</f>
        <v>0</v>
      </c>
      <c r="P86" s="56"/>
      <c r="Q86" s="56"/>
      <c r="R86" s="56"/>
      <c r="S86" s="56">
        <f>_xlfn.IFNA(VLOOKUP(CONCATENATE($S$5,$B86,$C86),'OG1'!$A$6:$M$500,13,FALSE),0)</f>
        <v>0</v>
      </c>
      <c r="T86" s="56"/>
      <c r="U86" s="56">
        <f>_xlfn.IFNA(VLOOKUP(CONCATENATE($U$5,$B86,$C86),'CAP2'!$A$6:$M$133,13,FALSE),0)</f>
        <v>0</v>
      </c>
      <c r="V86" s="56"/>
      <c r="W86" s="56">
        <f>_xlfn.IFNA(VLOOKUP(CONCATENATE($W$5,$B86,$C86),'DRY1'!$A$6:$M$135,13,FALSE),0)</f>
        <v>0</v>
      </c>
      <c r="X86" s="56">
        <f>_xlfn.IFNA(VLOOKUP(CONCATENATE($X$5,$B86,$C86),'ESP2'!$A$6:$M$192,13,FALSE),0)</f>
        <v>0</v>
      </c>
      <c r="Y86" s="56"/>
      <c r="Z86" s="56">
        <f>_xlfn.IFNA(VLOOKUP(CONCATENATE($Z$5,$B86,$C86),'BUS2'!$A$6:$M$133,13,FALSE),0)</f>
        <v>0</v>
      </c>
      <c r="AA86" s="56"/>
      <c r="AB86" s="56">
        <f>_xlfn.IFNA(VLOOKUP(CONCATENATE($AB$5,$B86,$C86),'DAR1'!$A$6:$M$133,13,FALSE),0)</f>
        <v>0</v>
      </c>
      <c r="AC86" s="56"/>
      <c r="AD86" s="56">
        <f>_xlfn.IFNA(VLOOKUP(CONCATENATE($AD$5,$B86,$C86),SCSAT!$A$8:$M$526,13,FALSE),0)</f>
        <v>0</v>
      </c>
      <c r="AE86" s="56">
        <f>_xlfn.IFNA(VLOOKUP(CONCATENATE($AE$5,$B86,$C86),MR!$A$6:$M$138,13,FALSE),0)</f>
        <v>0</v>
      </c>
      <c r="AF86" s="56"/>
      <c r="AG86" s="56"/>
      <c r="AH86" s="56"/>
      <c r="AI86" s="56"/>
      <c r="AJ86" s="56">
        <f>_xlfn.IFNA(VLOOKUP(CONCATENATE($AJ$5,$B86,$C86),FEST!$A$6:$M$300,13,FALSE),0)</f>
        <v>0</v>
      </c>
      <c r="AK86" s="56">
        <f>_xlfn.IFNA(VLOOKUP(CONCATENATE($AK$5,$B86,$C86),'ESP2'!$A$6:$M$500,13,FALSE),0)</f>
        <v>0</v>
      </c>
      <c r="AL86" s="56"/>
      <c r="AM86" s="56">
        <f>_xlfn.IFNA(VLOOKUP(CONCATENATE($AM$5,$B86,$C86),'DAR2'!$A$6:$M$500,13,FALSE),0)</f>
        <v>0</v>
      </c>
      <c r="AN86" s="56">
        <f>_xlfn.IFNA(VLOOKUP(CONCATENATE($AM$5,$B86,$C86),'DAR2'!$A$6:$M$500,13,FALSE),0)</f>
        <v>0</v>
      </c>
      <c r="AO86" s="56">
        <f>_xlfn.IFNA(VLOOKUP(CONCATENATE($AO$5,$B86,$C86),'OG3'!$A$6:$M$53,13,FALSE),0)</f>
        <v>0</v>
      </c>
      <c r="AP86" s="56"/>
      <c r="AQ86" s="56"/>
      <c r="AR86" s="56"/>
      <c r="AS86" s="56"/>
      <c r="AT86" s="56"/>
      <c r="AU86" s="56">
        <f>_xlfn.IFNA(VLOOKUP(CONCATENATE($AU$5,$B86,$C86),'ESP3'!$A$6:$M$500,13,FALSE),0)</f>
        <v>0</v>
      </c>
      <c r="AV86" s="56"/>
      <c r="AW86" s="56">
        <f>_xlfn.IFNA(VLOOKUP(CONCATENATE($AW$5,$B86,$C86),'DRY2'!$A$6:$M$300,13,FALSE),0)</f>
        <v>0</v>
      </c>
      <c r="AX86" s="56">
        <f>_xlfn.IFNA(VLOOKUP(CONCATENATE($AX$5,$B86,$C86),'DRY2'!$A$6:$M$300,13,FALSE),0)</f>
        <v>0</v>
      </c>
      <c r="AY86" s="56"/>
      <c r="AZ86" s="56">
        <f>_xlfn.IFNA(VLOOKUP(CONCATENATE($AZ$5,$B86,$C86),'DAR2'!$A$6:$M$60,13,FALSE),0)</f>
        <v>0</v>
      </c>
      <c r="BA86" s="56"/>
      <c r="BB86" s="56"/>
      <c r="BC86" s="369"/>
      <c r="BD86" s="369"/>
      <c r="BE86" s="369"/>
      <c r="BF86" s="369"/>
      <c r="BG86" s="56"/>
      <c r="BH86" s="56"/>
      <c r="BI86" s="56"/>
      <c r="BJ86" s="56"/>
    </row>
    <row r="87" spans="1:64" ht="15.6" x14ac:dyDescent="0.25">
      <c r="A87" s="835"/>
      <c r="B87" s="46"/>
      <c r="C87" s="46"/>
      <c r="D87" s="46"/>
      <c r="E87" s="46"/>
      <c r="F87" s="47"/>
      <c r="G87" s="47"/>
      <c r="H87" s="47"/>
      <c r="I87" s="48"/>
      <c r="J87" s="47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7"/>
      <c r="BD87" s="47"/>
      <c r="BE87" s="47"/>
      <c r="BF87" s="47"/>
      <c r="BG87" s="49"/>
      <c r="BH87" s="49"/>
      <c r="BI87" s="49"/>
      <c r="BJ87" s="49"/>
      <c r="BK87" s="4"/>
      <c r="BL87" s="4"/>
    </row>
    <row r="89" spans="1:64" x14ac:dyDescent="0.25"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1:64" x14ac:dyDescent="0.25">
      <c r="B90" s="29"/>
    </row>
    <row r="91" spans="1:64" x14ac:dyDescent="0.25">
      <c r="B91" s="29"/>
    </row>
    <row r="92" spans="1:64" x14ac:dyDescent="0.25">
      <c r="B92" s="29"/>
    </row>
    <row r="93" spans="1:64" x14ac:dyDescent="0.25">
      <c r="B93" s="29"/>
    </row>
    <row r="94" spans="1:64" x14ac:dyDescent="0.25">
      <c r="B94" s="29"/>
    </row>
    <row r="95" spans="1:64" x14ac:dyDescent="0.25">
      <c r="B95" s="29"/>
    </row>
    <row r="96" spans="1:64" x14ac:dyDescent="0.25">
      <c r="B96" s="29"/>
    </row>
    <row r="97" spans="2:2" x14ac:dyDescent="0.25">
      <c r="B97" s="29"/>
    </row>
    <row r="98" spans="2:2" x14ac:dyDescent="0.25">
      <c r="B98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</sheetData>
  <sortState xmlns:xlrd2="http://schemas.microsoft.com/office/spreadsheetml/2017/richdata2" ref="B6:J39">
    <sortCondition ref="J6:J39"/>
    <sortCondition descending="1" ref="I6:I39"/>
  </sortState>
  <mergeCells count="61">
    <mergeCell ref="BD3:BE4"/>
    <mergeCell ref="BD1:BE2"/>
    <mergeCell ref="AQ3:AR4"/>
    <mergeCell ref="AQ1:AR2"/>
    <mergeCell ref="AL3:AN4"/>
    <mergeCell ref="AL1:AN2"/>
    <mergeCell ref="AS3:AT4"/>
    <mergeCell ref="AS1:AT2"/>
    <mergeCell ref="AJ1:AK2"/>
    <mergeCell ref="AJ3:AK4"/>
    <mergeCell ref="M1:N2"/>
    <mergeCell ref="M3:N4"/>
    <mergeCell ref="BK1:BL2"/>
    <mergeCell ref="AO3:AP4"/>
    <mergeCell ref="AO1:AP2"/>
    <mergeCell ref="BG1:BH2"/>
    <mergeCell ref="BI1:BJ2"/>
    <mergeCell ref="BG3:BL3"/>
    <mergeCell ref="AX1:AY2"/>
    <mergeCell ref="AX3:AY4"/>
    <mergeCell ref="BA1:BB2"/>
    <mergeCell ref="BA3:BB4"/>
    <mergeCell ref="AU3:AV4"/>
    <mergeCell ref="AU1:AV2"/>
    <mergeCell ref="A1:A87"/>
    <mergeCell ref="B1:B2"/>
    <mergeCell ref="C1:C2"/>
    <mergeCell ref="E1:E2"/>
    <mergeCell ref="F1:F2"/>
    <mergeCell ref="B3:B4"/>
    <mergeCell ref="C3:C4"/>
    <mergeCell ref="E3:E4"/>
    <mergeCell ref="F3:F4"/>
    <mergeCell ref="D1:D2"/>
    <mergeCell ref="D3:D4"/>
    <mergeCell ref="G1:G2"/>
    <mergeCell ref="O3:P4"/>
    <mergeCell ref="Q3:R4"/>
    <mergeCell ref="Q1:R2"/>
    <mergeCell ref="U1:V2"/>
    <mergeCell ref="U3:V4"/>
    <mergeCell ref="G3:G4"/>
    <mergeCell ref="I3:I4"/>
    <mergeCell ref="H3:H4"/>
    <mergeCell ref="H1:H2"/>
    <mergeCell ref="I1:I2"/>
    <mergeCell ref="J3:J4"/>
    <mergeCell ref="J1:J2"/>
    <mergeCell ref="K1:L1"/>
    <mergeCell ref="K3:L3"/>
    <mergeCell ref="O1:P2"/>
    <mergeCell ref="AE1:AF2"/>
    <mergeCell ref="AE3:AF4"/>
    <mergeCell ref="Z1:AA2"/>
    <mergeCell ref="Z3:AA4"/>
    <mergeCell ref="S1:T2"/>
    <mergeCell ref="S3:T4"/>
    <mergeCell ref="X1:Y2"/>
    <mergeCell ref="X3:Y4"/>
    <mergeCell ref="AB1:AC1"/>
    <mergeCell ref="AB3:AC3"/>
  </mergeCells>
  <conditionalFormatting sqref="C32:D32">
    <cfRule type="duplicateValues" dxfId="170" priority="628"/>
  </conditionalFormatting>
  <conditionalFormatting sqref="C32:D56">
    <cfRule type="duplicateValues" dxfId="169" priority="1457"/>
  </conditionalFormatting>
  <conditionalFormatting sqref="C35:D40">
    <cfRule type="duplicateValues" dxfId="168" priority="627"/>
  </conditionalFormatting>
  <conditionalFormatting sqref="C41:D46">
    <cfRule type="duplicateValues" dxfId="167" priority="630"/>
  </conditionalFormatting>
  <conditionalFormatting sqref="C47:D48">
    <cfRule type="duplicateValues" dxfId="166" priority="637"/>
  </conditionalFormatting>
  <conditionalFormatting sqref="C49:D50">
    <cfRule type="duplicateValues" dxfId="165" priority="636"/>
  </conditionalFormatting>
  <conditionalFormatting sqref="C51:D72">
    <cfRule type="duplicateValues" dxfId="164" priority="635"/>
  </conditionalFormatting>
  <conditionalFormatting sqref="C73:D74">
    <cfRule type="duplicateValues" dxfId="163" priority="634"/>
  </conditionalFormatting>
  <conditionalFormatting sqref="C75:D76">
    <cfRule type="duplicateValues" dxfId="162" priority="633"/>
  </conditionalFormatting>
  <conditionalFormatting sqref="C77:D78">
    <cfRule type="duplicateValues" dxfId="161" priority="632"/>
  </conditionalFormatting>
  <conditionalFormatting sqref="C79:D80">
    <cfRule type="duplicateValues" dxfId="160" priority="631"/>
  </conditionalFormatting>
  <conditionalFormatting sqref="C81:D1048576 C33:D34 C1:D1 C3:D3 C2 C5:D5 C4">
    <cfRule type="duplicateValues" dxfId="159" priority="623"/>
  </conditionalFormatting>
  <conditionalFormatting sqref="U1">
    <cfRule type="duplicateValues" dxfId="158" priority="8"/>
  </conditionalFormatting>
  <conditionalFormatting sqref="W1">
    <cfRule type="duplicateValues" dxfId="157" priority="7"/>
  </conditionalFormatting>
  <conditionalFormatting sqref="AD1">
    <cfRule type="duplicateValues" dxfId="156" priority="6"/>
  </conditionalFormatting>
  <conditionalFormatting sqref="AE1">
    <cfRule type="duplicateValues" dxfId="155" priority="5"/>
  </conditionalFormatting>
  <conditionalFormatting sqref="AL1 AJ1 AO1">
    <cfRule type="duplicateValues" dxfId="154" priority="9"/>
  </conditionalFormatting>
  <conditionalFormatting sqref="AQ1">
    <cfRule type="duplicateValues" dxfId="153" priority="4"/>
  </conditionalFormatting>
  <conditionalFormatting sqref="AS1 K1 X1 AG1:AI1 AW1:AX1 M1 Q1 S1 Z1 O1 AB1 AZ1:BA1">
    <cfRule type="duplicateValues" dxfId="152" priority="10"/>
  </conditionalFormatting>
  <conditionalFormatting sqref="AU1">
    <cfRule type="duplicateValues" dxfId="151" priority="3"/>
  </conditionalFormatting>
  <conditionalFormatting sqref="BK6:BL84 K6:BB86 BG6:BJ86">
    <cfRule type="cellIs" dxfId="150" priority="11" operator="lessThan">
      <formula>1</formula>
    </cfRule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CD179"/>
  <sheetViews>
    <sheetView zoomScale="80" zoomScaleNormal="80" zoomScaleSheetLayoutView="90" workbookViewId="0">
      <pane xSplit="9" topLeftCell="J1" activePane="topRight" state="frozen"/>
      <selection activeCell="H9" sqref="H9"/>
      <selection pane="topRight" activeCell="C25" sqref="C25"/>
    </sheetView>
  </sheetViews>
  <sheetFormatPr defaultColWidth="14.44140625" defaultRowHeight="13.8" x14ac:dyDescent="0.25"/>
  <cols>
    <col min="1" max="1" width="4.44140625" style="4" bestFit="1" customWidth="1"/>
    <col min="2" max="2" width="19.88671875" style="5" bestFit="1" customWidth="1"/>
    <col min="3" max="4" width="26.88671875" style="5" customWidth="1"/>
    <col min="5" max="5" width="17.33203125" style="5" bestFit="1" customWidth="1"/>
    <col min="6" max="6" width="14.88671875" style="4" customWidth="1"/>
    <col min="7" max="7" width="6.5546875" style="4" bestFit="1" customWidth="1"/>
    <col min="8" max="8" width="9.109375" style="4" bestFit="1" customWidth="1"/>
    <col min="9" max="9" width="9" style="6" bestFit="1" customWidth="1"/>
    <col min="10" max="10" width="11.109375" style="2" bestFit="1" customWidth="1"/>
    <col min="11" max="11" width="10.6640625" style="2" bestFit="1" customWidth="1"/>
    <col min="12" max="12" width="10.6640625" style="2" customWidth="1"/>
    <col min="13" max="13" width="11" style="2" bestFit="1" customWidth="1"/>
    <col min="14" max="14" width="11" style="2" customWidth="1"/>
    <col min="15" max="15" width="10.5546875" style="2" bestFit="1" customWidth="1"/>
    <col min="16" max="16" width="10.5546875" style="2" customWidth="1"/>
    <col min="17" max="17" width="10.5546875" style="2" bestFit="1" customWidth="1"/>
    <col min="18" max="18" width="10.5546875" style="2" customWidth="1"/>
    <col min="19" max="19" width="10.5546875" style="2" bestFit="1" customWidth="1"/>
    <col min="20" max="20" width="10.5546875" style="2" customWidth="1"/>
    <col min="21" max="21" width="11" style="2" bestFit="1" customWidth="1"/>
    <col min="22" max="22" width="11" style="2" customWidth="1"/>
    <col min="23" max="23" width="11" style="2" bestFit="1" customWidth="1"/>
    <col min="24" max="24" width="6.6640625" style="2" customWidth="1"/>
    <col min="25" max="25" width="5.109375" style="2" customWidth="1"/>
    <col min="26" max="26" width="10.44140625" style="2" bestFit="1" customWidth="1"/>
    <col min="27" max="27" width="10.44140625" style="2" customWidth="1"/>
    <col min="28" max="28" width="6.88671875" style="2" customWidth="1"/>
    <col min="29" max="29" width="7.109375" style="2" customWidth="1"/>
    <col min="30" max="31" width="10.44140625" style="2" bestFit="1" customWidth="1"/>
    <col min="32" max="32" width="10.44140625" style="2" customWidth="1"/>
    <col min="33" max="33" width="11.33203125" style="2" bestFit="1" customWidth="1"/>
    <col min="34" max="34" width="13.5546875" style="2" bestFit="1" customWidth="1"/>
    <col min="35" max="35" width="10.6640625" style="2" bestFit="1" customWidth="1"/>
    <col min="36" max="36" width="10.33203125" style="2" bestFit="1" customWidth="1"/>
    <col min="37" max="37" width="10.33203125" style="2" customWidth="1"/>
    <col min="38" max="38" width="9.88671875" style="2" bestFit="1" customWidth="1"/>
    <col min="39" max="39" width="9.88671875" style="2" customWidth="1"/>
    <col min="40" max="40" width="9.88671875" style="2" bestFit="1" customWidth="1"/>
    <col min="41" max="41" width="9.88671875" style="2" customWidth="1"/>
    <col min="42" max="42" width="12" style="2" bestFit="1" customWidth="1"/>
    <col min="43" max="43" width="12" style="2" customWidth="1"/>
    <col min="44" max="44" width="12.88671875" style="2" bestFit="1" customWidth="1"/>
    <col min="45" max="45" width="10.5546875" style="2" bestFit="1" customWidth="1"/>
    <col min="46" max="46" width="10.5546875" style="2" customWidth="1"/>
    <col min="47" max="48" width="10.5546875" style="2" bestFit="1" customWidth="1"/>
    <col min="49" max="49" width="10.5546875" style="2" customWidth="1"/>
    <col min="50" max="51" width="10.5546875" style="2" bestFit="1" customWidth="1"/>
    <col min="52" max="52" width="10.5546875" style="2" customWidth="1"/>
    <col min="53" max="53" width="8.6640625" style="2" bestFit="1" customWidth="1"/>
    <col min="54" max="57" width="8.6640625" style="2" customWidth="1"/>
    <col min="58" max="58" width="4.88671875" style="2" customWidth="1"/>
    <col min="59" max="59" width="5.6640625" style="2" customWidth="1"/>
    <col min="60" max="60" width="8.6640625" style="2" customWidth="1"/>
    <col min="61" max="61" width="7.6640625" style="2" customWidth="1"/>
    <col min="62" max="62" width="6.5546875" style="2" customWidth="1"/>
    <col min="63" max="63" width="8.33203125" style="2" customWidth="1"/>
    <col min="64" max="64" width="9.109375" style="6" bestFit="1" customWidth="1"/>
    <col min="65" max="65" width="9.109375" style="6" customWidth="1"/>
    <col min="66" max="66" width="9.109375" style="6" bestFit="1" customWidth="1"/>
    <col min="67" max="67" width="9.109375" style="6" customWidth="1"/>
    <col min="68" max="68" width="8.33203125" style="2" bestFit="1" customWidth="1"/>
    <col min="69" max="69" width="9.109375" style="6" customWidth="1"/>
    <col min="70" max="70" width="8.33203125" style="2" bestFit="1" customWidth="1"/>
    <col min="71" max="16384" width="14.44140625" style="4"/>
  </cols>
  <sheetData>
    <row r="1" spans="1:82" s="3" customFormat="1" ht="15.6" customHeight="1" x14ac:dyDescent="0.25">
      <c r="A1" s="835" t="s">
        <v>219</v>
      </c>
      <c r="B1" s="836" t="s">
        <v>1</v>
      </c>
      <c r="C1" s="836" t="s">
        <v>284</v>
      </c>
      <c r="D1" s="836" t="s">
        <v>74</v>
      </c>
      <c r="E1" s="836" t="s">
        <v>3</v>
      </c>
      <c r="F1" s="836" t="s">
        <v>4</v>
      </c>
      <c r="G1" s="837" t="s">
        <v>5</v>
      </c>
      <c r="H1" s="840" t="s">
        <v>6</v>
      </c>
      <c r="I1" s="841" t="s">
        <v>7</v>
      </c>
      <c r="J1" s="836" t="s">
        <v>8</v>
      </c>
      <c r="K1" s="820" t="s">
        <v>75</v>
      </c>
      <c r="L1" s="821"/>
      <c r="M1" s="820" t="s">
        <v>504</v>
      </c>
      <c r="N1" s="821"/>
      <c r="O1" s="820" t="s">
        <v>47</v>
      </c>
      <c r="P1" s="821"/>
      <c r="Q1" s="820" t="s">
        <v>45</v>
      </c>
      <c r="R1" s="821"/>
      <c r="S1" s="820" t="s">
        <v>1112</v>
      </c>
      <c r="T1" s="821"/>
      <c r="U1" s="820" t="s">
        <v>50</v>
      </c>
      <c r="V1" s="821"/>
      <c r="W1" s="536" t="s">
        <v>76</v>
      </c>
      <c r="X1" s="820" t="s">
        <v>77</v>
      </c>
      <c r="Y1" s="821"/>
      <c r="Z1" s="820" t="s">
        <v>53</v>
      </c>
      <c r="AA1" s="821"/>
      <c r="AB1" s="820" t="s">
        <v>78</v>
      </c>
      <c r="AC1" s="821"/>
      <c r="AD1" s="536" t="s">
        <v>79</v>
      </c>
      <c r="AE1" s="820" t="s">
        <v>52</v>
      </c>
      <c r="AF1" s="821"/>
      <c r="AG1" s="536" t="s">
        <v>80</v>
      </c>
      <c r="AH1" s="536" t="s">
        <v>81</v>
      </c>
      <c r="AI1" s="536" t="s">
        <v>82</v>
      </c>
      <c r="AJ1" s="536" t="s">
        <v>83</v>
      </c>
      <c r="AK1" s="820" t="s">
        <v>9</v>
      </c>
      <c r="AL1" s="827"/>
      <c r="AM1" s="821"/>
      <c r="AN1" s="820" t="s">
        <v>62</v>
      </c>
      <c r="AO1" s="821"/>
      <c r="AP1" s="820" t="s">
        <v>84</v>
      </c>
      <c r="AQ1" s="821"/>
      <c r="AR1" s="536" t="s">
        <v>69</v>
      </c>
      <c r="AS1" s="820" t="s">
        <v>1538</v>
      </c>
      <c r="AT1" s="821"/>
      <c r="AU1" s="536" t="s">
        <v>70</v>
      </c>
      <c r="AV1" s="820" t="s">
        <v>85</v>
      </c>
      <c r="AW1" s="821"/>
      <c r="AX1" s="536" t="s">
        <v>86</v>
      </c>
      <c r="AY1" s="820" t="s">
        <v>60</v>
      </c>
      <c r="AZ1" s="821"/>
      <c r="BA1" s="856" t="s">
        <v>87</v>
      </c>
      <c r="BB1" s="857"/>
      <c r="BC1" s="856" t="s">
        <v>88</v>
      </c>
      <c r="BD1" s="857"/>
      <c r="BE1" s="542" t="s">
        <v>89</v>
      </c>
      <c r="BF1" s="856" t="s">
        <v>56</v>
      </c>
      <c r="BG1" s="857"/>
      <c r="BH1" s="819" t="s">
        <v>915</v>
      </c>
      <c r="BI1" s="819"/>
      <c r="BJ1" s="833" t="s">
        <v>916</v>
      </c>
      <c r="BK1" s="834"/>
      <c r="BL1" s="666"/>
      <c r="BM1" s="660"/>
      <c r="BN1" s="660"/>
      <c r="BO1" s="660"/>
      <c r="BP1" s="660"/>
      <c r="BQ1" s="660"/>
      <c r="BR1" s="660"/>
      <c r="BS1" s="540"/>
      <c r="BT1" s="541"/>
      <c r="BU1" s="541"/>
      <c r="BV1" s="541"/>
      <c r="BW1" s="541"/>
      <c r="BX1" s="541"/>
      <c r="BY1" s="541"/>
      <c r="BZ1" s="541"/>
      <c r="CA1" s="541"/>
      <c r="CB1" s="541"/>
      <c r="CC1" s="541"/>
      <c r="CD1" s="541"/>
    </row>
    <row r="2" spans="1:82" s="3" customFormat="1" ht="15.6" customHeight="1" x14ac:dyDescent="0.25">
      <c r="A2" s="835"/>
      <c r="B2" s="831"/>
      <c r="C2" s="831"/>
      <c r="D2" s="831"/>
      <c r="E2" s="831"/>
      <c r="F2" s="831"/>
      <c r="G2" s="837"/>
      <c r="H2" s="839"/>
      <c r="I2" s="837"/>
      <c r="J2" s="831"/>
      <c r="K2" s="585"/>
      <c r="L2" s="586"/>
      <c r="M2" s="822"/>
      <c r="N2" s="823"/>
      <c r="O2" s="822"/>
      <c r="P2" s="823"/>
      <c r="Q2" s="822"/>
      <c r="R2" s="823"/>
      <c r="S2" s="822"/>
      <c r="T2" s="823"/>
      <c r="U2" s="822"/>
      <c r="V2" s="823"/>
      <c r="W2" s="537"/>
      <c r="X2" s="822"/>
      <c r="Y2" s="823"/>
      <c r="Z2" s="822"/>
      <c r="AA2" s="823"/>
      <c r="AB2" s="537"/>
      <c r="AC2" s="537"/>
      <c r="AD2" s="537"/>
      <c r="AE2" s="822"/>
      <c r="AF2" s="823"/>
      <c r="AG2" s="537"/>
      <c r="AH2" s="537"/>
      <c r="AI2" s="537"/>
      <c r="AJ2" s="537"/>
      <c r="AK2" s="822"/>
      <c r="AL2" s="828"/>
      <c r="AM2" s="823"/>
      <c r="AN2" s="822"/>
      <c r="AO2" s="823"/>
      <c r="AP2" s="822"/>
      <c r="AQ2" s="823"/>
      <c r="AR2" s="537"/>
      <c r="AS2" s="822"/>
      <c r="AT2" s="823"/>
      <c r="AU2" s="537"/>
      <c r="AV2" s="822"/>
      <c r="AW2" s="823"/>
      <c r="AX2" s="537"/>
      <c r="AY2" s="820"/>
      <c r="AZ2" s="821"/>
      <c r="BA2" s="833"/>
      <c r="BB2" s="834"/>
      <c r="BC2" s="833"/>
      <c r="BD2" s="834"/>
      <c r="BE2" s="543"/>
      <c r="BF2" s="833"/>
      <c r="BG2" s="834"/>
      <c r="BH2" s="819"/>
      <c r="BI2" s="819"/>
      <c r="BJ2" s="833"/>
      <c r="BK2" s="834"/>
      <c r="BL2" s="660"/>
      <c r="BM2" s="660"/>
      <c r="BN2" s="660"/>
      <c r="BO2" s="660"/>
      <c r="BP2" s="660"/>
      <c r="BQ2" s="660"/>
      <c r="BR2" s="660"/>
      <c r="BS2" s="540"/>
      <c r="BT2" s="541"/>
      <c r="BU2" s="541"/>
      <c r="BV2" s="541"/>
      <c r="BW2" s="541"/>
      <c r="BX2" s="541"/>
      <c r="BY2" s="541"/>
      <c r="BZ2" s="541"/>
      <c r="CA2" s="541"/>
      <c r="CB2" s="541"/>
      <c r="CC2" s="541"/>
      <c r="CD2" s="541"/>
    </row>
    <row r="3" spans="1:82" s="3" customFormat="1" ht="12.75" customHeight="1" x14ac:dyDescent="0.25">
      <c r="A3" s="835"/>
      <c r="B3" s="831" t="s">
        <v>30</v>
      </c>
      <c r="C3" s="831" t="s">
        <v>31</v>
      </c>
      <c r="D3" s="831" t="s">
        <v>90</v>
      </c>
      <c r="E3" s="831" t="s">
        <v>32</v>
      </c>
      <c r="F3" s="831" t="s">
        <v>33</v>
      </c>
      <c r="G3" s="837" t="s">
        <v>34</v>
      </c>
      <c r="H3" s="839" t="s">
        <v>35</v>
      </c>
      <c r="I3" s="837" t="s">
        <v>36</v>
      </c>
      <c r="J3" s="831" t="s">
        <v>37</v>
      </c>
      <c r="K3" s="820">
        <v>45305</v>
      </c>
      <c r="L3" s="821"/>
      <c r="M3" s="824">
        <v>45340</v>
      </c>
      <c r="N3" s="825"/>
      <c r="O3" s="824">
        <v>45346</v>
      </c>
      <c r="P3" s="825"/>
      <c r="Q3" s="824">
        <v>45347</v>
      </c>
      <c r="R3" s="825"/>
      <c r="S3" s="824">
        <v>45348</v>
      </c>
      <c r="T3" s="825"/>
      <c r="U3" s="824">
        <v>45361</v>
      </c>
      <c r="V3" s="825"/>
      <c r="W3" s="538">
        <v>45367</v>
      </c>
      <c r="X3" s="824">
        <v>45368</v>
      </c>
      <c r="Y3" s="825"/>
      <c r="Z3" s="824">
        <v>45383</v>
      </c>
      <c r="AA3" s="825"/>
      <c r="AB3" s="824">
        <v>45388</v>
      </c>
      <c r="AC3" s="825"/>
      <c r="AD3" s="538">
        <v>45395</v>
      </c>
      <c r="AE3" s="824">
        <v>45403</v>
      </c>
      <c r="AF3" s="825"/>
      <c r="AG3" s="538">
        <v>45417</v>
      </c>
      <c r="AH3" s="538">
        <v>45423</v>
      </c>
      <c r="AI3" s="538">
        <v>45459</v>
      </c>
      <c r="AJ3" s="538">
        <v>45473</v>
      </c>
      <c r="AK3" s="824">
        <v>45480</v>
      </c>
      <c r="AL3" s="826"/>
      <c r="AM3" s="825"/>
      <c r="AN3" s="824">
        <v>45494</v>
      </c>
      <c r="AO3" s="825"/>
      <c r="AP3" s="824">
        <v>45515</v>
      </c>
      <c r="AQ3" s="825"/>
      <c r="AR3" s="538">
        <v>45536</v>
      </c>
      <c r="AS3" s="824">
        <v>45542</v>
      </c>
      <c r="AT3" s="825"/>
      <c r="AU3" s="538">
        <v>45550</v>
      </c>
      <c r="AV3" s="824">
        <v>45563</v>
      </c>
      <c r="AW3" s="825"/>
      <c r="AX3" s="538">
        <v>45563</v>
      </c>
      <c r="AY3" s="820">
        <v>45565</v>
      </c>
      <c r="AZ3" s="821"/>
      <c r="BA3" s="854">
        <v>45575</v>
      </c>
      <c r="BB3" s="858"/>
      <c r="BC3" s="854">
        <v>45591</v>
      </c>
      <c r="BD3" s="858"/>
      <c r="BE3" s="539">
        <v>45599</v>
      </c>
      <c r="BF3" s="854" t="s">
        <v>91</v>
      </c>
      <c r="BG3" s="855"/>
      <c r="BH3" s="855"/>
      <c r="BI3" s="855"/>
      <c r="BJ3" s="855"/>
      <c r="BK3" s="855"/>
      <c r="BL3" s="604"/>
      <c r="BM3" s="604"/>
      <c r="BN3" s="604"/>
      <c r="BO3" s="604"/>
      <c r="BP3" s="604"/>
      <c r="BQ3" s="604"/>
      <c r="BR3" s="604"/>
      <c r="BS3" s="43"/>
    </row>
    <row r="4" spans="1:82" s="2" customFormat="1" ht="15.75" customHeight="1" x14ac:dyDescent="0.25">
      <c r="A4" s="835"/>
      <c r="B4" s="831" t="s">
        <v>30</v>
      </c>
      <c r="C4" s="831"/>
      <c r="D4" s="831"/>
      <c r="E4" s="831"/>
      <c r="F4" s="831"/>
      <c r="G4" s="837"/>
      <c r="H4" s="839"/>
      <c r="I4" s="837"/>
      <c r="J4" s="831"/>
      <c r="K4" s="595"/>
      <c r="L4" s="593"/>
      <c r="M4" s="852"/>
      <c r="N4" s="853"/>
      <c r="O4" s="596"/>
      <c r="P4" s="597"/>
      <c r="Q4" s="852"/>
      <c r="R4" s="853"/>
      <c r="S4" s="852"/>
      <c r="T4" s="853"/>
      <c r="U4" s="852"/>
      <c r="V4" s="853"/>
      <c r="W4" s="536"/>
      <c r="X4" s="852"/>
      <c r="Y4" s="853"/>
      <c r="Z4" s="852"/>
      <c r="AA4" s="853"/>
      <c r="AB4" s="536"/>
      <c r="AC4" s="536"/>
      <c r="AD4" s="536"/>
      <c r="AE4" s="852"/>
      <c r="AF4" s="853"/>
      <c r="AG4" s="536"/>
      <c r="AH4" s="536"/>
      <c r="AI4" s="536"/>
      <c r="AJ4" s="536"/>
      <c r="AK4" s="852"/>
      <c r="AL4" s="861"/>
      <c r="AM4" s="853"/>
      <c r="AN4" s="852"/>
      <c r="AO4" s="853"/>
      <c r="AP4" s="852"/>
      <c r="AQ4" s="853"/>
      <c r="AR4" s="536"/>
      <c r="AS4" s="852"/>
      <c r="AT4" s="853"/>
      <c r="AU4" s="536"/>
      <c r="AV4" s="852"/>
      <c r="AW4" s="853"/>
      <c r="AX4" s="536"/>
      <c r="AY4" s="852"/>
      <c r="AZ4" s="853"/>
      <c r="BA4" s="859"/>
      <c r="BB4" s="860"/>
      <c r="BC4" s="859"/>
      <c r="BD4" s="860"/>
      <c r="BE4" s="539"/>
      <c r="BF4" s="604"/>
      <c r="BG4" s="604"/>
      <c r="BH4" s="604"/>
      <c r="BI4" s="604"/>
      <c r="BJ4" s="604"/>
      <c r="BK4" s="604"/>
      <c r="BL4" s="604"/>
      <c r="BM4" s="604"/>
      <c r="BN4" s="604"/>
      <c r="BO4" s="604"/>
      <c r="BP4" s="604"/>
      <c r="BQ4" s="604"/>
      <c r="BR4" s="604"/>
      <c r="BS4" s="44"/>
    </row>
    <row r="5" spans="1:82" s="2" customFormat="1" ht="16.2" thickBot="1" x14ac:dyDescent="0.3">
      <c r="A5" s="835"/>
      <c r="B5" s="66" t="s">
        <v>285</v>
      </c>
      <c r="C5" s="66" t="s">
        <v>273</v>
      </c>
      <c r="D5" s="66"/>
      <c r="E5" s="66" t="s">
        <v>32</v>
      </c>
      <c r="F5" s="66" t="s">
        <v>33</v>
      </c>
      <c r="G5" s="62" t="s">
        <v>34</v>
      </c>
      <c r="H5" s="701" t="s">
        <v>38</v>
      </c>
      <c r="I5" s="69" t="s">
        <v>36</v>
      </c>
      <c r="J5" s="547" t="s">
        <v>39</v>
      </c>
      <c r="K5" s="594" t="s">
        <v>169</v>
      </c>
      <c r="L5" s="594" t="s">
        <v>171</v>
      </c>
      <c r="M5" s="546" t="s">
        <v>169</v>
      </c>
      <c r="N5" s="546" t="s">
        <v>170</v>
      </c>
      <c r="O5" s="546" t="s">
        <v>169</v>
      </c>
      <c r="P5" s="546" t="s">
        <v>171</v>
      </c>
      <c r="Q5" s="546" t="s">
        <v>169</v>
      </c>
      <c r="R5" s="546" t="s">
        <v>171</v>
      </c>
      <c r="S5" s="546" t="s">
        <v>169</v>
      </c>
      <c r="T5" s="546" t="s">
        <v>171</v>
      </c>
      <c r="U5" s="546" t="s">
        <v>169</v>
      </c>
      <c r="V5" s="546" t="s">
        <v>170</v>
      </c>
      <c r="W5" s="546" t="s">
        <v>170</v>
      </c>
      <c r="X5" s="546" t="s">
        <v>169</v>
      </c>
      <c r="Y5" s="546" t="s">
        <v>171</v>
      </c>
      <c r="Z5" s="546" t="s">
        <v>169</v>
      </c>
      <c r="AA5" s="546" t="s">
        <v>171</v>
      </c>
      <c r="AB5" s="546" t="s">
        <v>169</v>
      </c>
      <c r="AC5" s="546" t="s">
        <v>171</v>
      </c>
      <c r="AD5" s="546" t="s">
        <v>169</v>
      </c>
      <c r="AE5" s="546" t="s">
        <v>169</v>
      </c>
      <c r="AF5" s="546" t="s">
        <v>170</v>
      </c>
      <c r="AG5" s="546" t="s">
        <v>171</v>
      </c>
      <c r="AH5" s="546" t="s">
        <v>170</v>
      </c>
      <c r="AI5" s="546" t="s">
        <v>169</v>
      </c>
      <c r="AJ5" s="546" t="s">
        <v>169</v>
      </c>
      <c r="AK5" s="546" t="s">
        <v>169</v>
      </c>
      <c r="AL5" s="546" t="s">
        <v>170</v>
      </c>
      <c r="AM5" s="546" t="s">
        <v>171</v>
      </c>
      <c r="AN5" s="546" t="s">
        <v>169</v>
      </c>
      <c r="AO5" s="546" t="s">
        <v>170</v>
      </c>
      <c r="AP5" s="546" t="s">
        <v>169</v>
      </c>
      <c r="AQ5" s="546" t="s">
        <v>171</v>
      </c>
      <c r="AR5" s="546" t="s">
        <v>169</v>
      </c>
      <c r="AS5" s="546" t="s">
        <v>169</v>
      </c>
      <c r="AT5" s="546" t="s">
        <v>171</v>
      </c>
      <c r="AU5" s="546" t="s">
        <v>169</v>
      </c>
      <c r="AV5" s="546" t="s">
        <v>169</v>
      </c>
      <c r="AW5" s="546" t="s">
        <v>171</v>
      </c>
      <c r="AX5" s="546" t="s">
        <v>169</v>
      </c>
      <c r="AY5" s="546" t="s">
        <v>169</v>
      </c>
      <c r="AZ5" s="546" t="s">
        <v>171</v>
      </c>
      <c r="BA5" s="546" t="s">
        <v>169</v>
      </c>
      <c r="BB5" s="546" t="s">
        <v>171</v>
      </c>
      <c r="BC5" s="546" t="s">
        <v>169</v>
      </c>
      <c r="BD5" s="616" t="s">
        <v>171</v>
      </c>
      <c r="BE5" s="616" t="s">
        <v>169</v>
      </c>
      <c r="BF5" s="573" t="s">
        <v>169</v>
      </c>
      <c r="BG5" s="573" t="s">
        <v>171</v>
      </c>
      <c r="BH5" s="573" t="s">
        <v>169</v>
      </c>
      <c r="BI5" s="573" t="s">
        <v>171</v>
      </c>
      <c r="BJ5" s="573" t="s">
        <v>169</v>
      </c>
      <c r="BK5" s="659" t="s">
        <v>171</v>
      </c>
      <c r="BL5" s="665"/>
      <c r="BM5" s="667"/>
      <c r="BN5" s="667"/>
      <c r="BO5" s="667"/>
      <c r="BP5" s="667"/>
      <c r="BQ5" s="667"/>
      <c r="BR5" s="667"/>
      <c r="BS5" s="44"/>
    </row>
    <row r="6" spans="1:82" s="3" customFormat="1" x14ac:dyDescent="0.25">
      <c r="A6" s="835"/>
      <c r="B6" s="707" t="s">
        <v>321</v>
      </c>
      <c r="C6" s="708" t="s">
        <v>322</v>
      </c>
      <c r="D6" s="708"/>
      <c r="E6" s="708" t="s">
        <v>323</v>
      </c>
      <c r="F6" s="709">
        <v>45474</v>
      </c>
      <c r="G6" s="722">
        <v>11</v>
      </c>
      <c r="H6" s="717">
        <f t="shared" ref="H6:H12" si="0">COUNTIF(K6:BT6,"&gt;0")</f>
        <v>10</v>
      </c>
      <c r="I6" s="712">
        <f t="shared" ref="I6:I12" si="1">SUM(K6:CM6)</f>
        <v>80</v>
      </c>
      <c r="J6" s="710">
        <f t="shared" ref="J6:J12" si="2">RANK(I6,$I$6:$I$94)</f>
        <v>1</v>
      </c>
      <c r="K6" s="548">
        <f>_xlfn.IFNA(VLOOKUP(CONCATENATE($K$5,$B6,$C6),'ESP1'!$A$6:$M$500,13,FALSE),0)</f>
        <v>0</v>
      </c>
      <c r="L6" s="548">
        <f>_xlfn.IFNA(VLOOKUP(CONCATENATE($L$5,$B6,$C6),'ESP1'!$A$6:$M$500,13,FALSE),0)</f>
        <v>0</v>
      </c>
      <c r="M6" s="548">
        <f>_xlfn.IFNA(VLOOKUP(CONCATENATE($M$5,$B6,$C6),CAPE!$A$6:$M$300,13,FALSE),0)</f>
        <v>0</v>
      </c>
      <c r="N6" s="548">
        <f>_xlfn.IFNA(VLOOKUP(CONCATENATE($N$5,$B6,$C6),CAPE!$A$6:$M$300,13,FALSE),0)</f>
        <v>0</v>
      </c>
      <c r="O6" s="548">
        <f>_xlfn.IFNA(VLOOKUP(CONCATENATE($O$5,$B6,$C6),'SER1'!$A$6:$M$500,13,FALSE),0)</f>
        <v>4</v>
      </c>
      <c r="P6" s="548">
        <f>_xlfn.IFNA(VLOOKUP(CONCATENATE($P$5,$B6,$C6),'SER1'!$A$6:$M$500,13,FALSE),0)</f>
        <v>0</v>
      </c>
      <c r="Q6" s="548">
        <f>_xlfn.IFNA(VLOOKUP(CONCATENATE($Q$5,$B6,$C6),'MUR1'!$A$6:$M$500,13,FALSE),0)</f>
        <v>7</v>
      </c>
      <c r="R6" s="548">
        <f>_xlfn.IFNA(VLOOKUP(CONCATENATE($R$5,$B6,$C6),'MUR1'!$A$6:$M$500,13,FALSE),0)</f>
        <v>0</v>
      </c>
      <c r="S6" s="548">
        <f>_xlfn.IFNA(VLOOKUP(CONCATENATE($S$5,$B6,$C6),BAL!$A$6:$M$500,13,FALSE),0)</f>
        <v>0</v>
      </c>
      <c r="T6" s="548">
        <f>_xlfn.IFNA(VLOOKUP(CONCATENATE($T$5,$B6,$C6),BAL!$A$6:$M$500,13,FALSE),0)</f>
        <v>0</v>
      </c>
      <c r="U6" s="548">
        <f>_xlfn.IFNA(VLOOKUP(CONCATENATE($U$5,$B6,$C6),'OG1'!$A$6:$M$500,13,FALSE),0)</f>
        <v>0</v>
      </c>
      <c r="V6" s="548">
        <f>_xlfn.IFNA(VLOOKUP(CONCATENATE($V$5,$B6,$C6),'OG1'!$A$6:$M$500,13,FALSE),0)</f>
        <v>0</v>
      </c>
      <c r="W6" s="548">
        <f>_xlfn.IFNA(VLOOKUP(CONCATENATE($W$5,$B6,$C6),'DRY1'!$A$6:$M$500,13,FALSE),0)</f>
        <v>0</v>
      </c>
      <c r="X6" s="548">
        <f>_xlfn.IFNA(VLOOKUP(CONCATENATE($X$5,$B6,$C6),'HOR1'!$A$6:$M$500,13,FALSE),0)</f>
        <v>0</v>
      </c>
      <c r="Y6" s="548">
        <f>_xlfn.IFNA(VLOOKUP(CONCATENATE($Y$5,$B6,$C6),'HOR1'!$A$6:$M$500,13,FALSE),0)</f>
        <v>6</v>
      </c>
      <c r="Z6" s="548">
        <f>_xlfn.IFNA(VLOOKUP(CONCATENATE($Z$5,$B6,$C6),'SER2'!$A$6:$M$534,13,FALSE),0)</f>
        <v>7</v>
      </c>
      <c r="AA6" s="548">
        <f>_xlfn.IFNA(VLOOKUP(CONCATENATE($AA$5,$B6,$C6),'SER2'!$A$6:$M$534,13,FALSE),0)</f>
        <v>0</v>
      </c>
      <c r="AB6" s="548">
        <f>_xlfn.IFNA(VLOOKUP(CONCATENATE($AB$5,$B6,$C6),'DAR1'!$A$6:$M$500,13,FALSE),0)</f>
        <v>0</v>
      </c>
      <c r="AC6" s="548">
        <f>_xlfn.IFNA(VLOOKUP(CONCATENATE($AC$5,$B6,$C6),'DAR1'!$A$6:$M$500,13,FALSE),0)</f>
        <v>0</v>
      </c>
      <c r="AD6" s="548">
        <f>_xlfn.IFNA(VLOOKUP(CONCATENATE($AD$5,$B6,$C6),BEV!$A$6:$M$500,13,FALSE),0)</f>
        <v>0</v>
      </c>
      <c r="AE6" s="548">
        <f>_xlfn.IFNA(VLOOKUP(CONCATENATE($AE$5,$B6,$C6),'OG2'!$A$6:$M$500,13,FALSE),0)</f>
        <v>0</v>
      </c>
      <c r="AF6" s="548">
        <f>_xlfn.IFNA(VLOOKUP(CONCATENATE($AF$5,$B6,$C6),'OG2'!$A$6:$M$500,13,FALSE),0)</f>
        <v>0</v>
      </c>
      <c r="AG6" s="548">
        <f>_xlfn.IFNA(VLOOKUP(CONCATENATE($AG$5,$B6,$C6),'LOG1'!$A$6:$M$500,13,FALSE),0)</f>
        <v>0</v>
      </c>
      <c r="AH6" s="548">
        <f>_xlfn.IFNA(VLOOKUP(CONCATENATE($AH$5,$B6,$C6),'DRY2'!$A$6:$M$500,13,FALSE),0)</f>
        <v>0</v>
      </c>
      <c r="AI6" s="548">
        <f>_xlfn.IFNA(VLOOKUP(CONCATENATE($AI$5,$B6,$C6),'CAP2'!$A$6:$M$500,13,FALSE),0)</f>
        <v>0</v>
      </c>
      <c r="AJ6" s="548">
        <f>_xlfn.IFNA(VLOOKUP(CONCATENATE($AJ$5,$B6,$C6),'ESP2'!$A$6:$M$500,13,FALSE),0)</f>
        <v>0</v>
      </c>
      <c r="AK6" s="548">
        <f>_xlfn.IFNA(VLOOKUP(CONCATENATE($AKL$5,$B6,$C6),MR!$A$6:$M$468,13,FALSE),0)</f>
        <v>0</v>
      </c>
      <c r="AL6" s="548">
        <f>_xlfn.IFNA(VLOOKUP(CONCATENATE($AL$5,$B6,$C6),MR!$A$6:$M$468,13,FALSE),0)</f>
        <v>0</v>
      </c>
      <c r="AM6" s="548">
        <f>_xlfn.IFNA(VLOOKUP(CONCATENATE($AM$5,$B6,$C6),MR!$A$6:$M$468,13,FALSE),0)</f>
        <v>0</v>
      </c>
      <c r="AN6" s="548">
        <f>_xlfn.IFNA(VLOOKUP(CONCATENATE($AN$5,$B6,$C6),'OG3'!$A$6:$M$500,13,FALSE),0)</f>
        <v>0</v>
      </c>
      <c r="AO6" s="548">
        <f>_xlfn.IFNA(VLOOKUP(CONCATENATE($AO$5,$B6,$C6),'OG3'!$A$6:$M$500,13,FALSE),0)</f>
        <v>0</v>
      </c>
      <c r="AP6" s="548">
        <f>_xlfn.IFNA(VLOOKUP(CONCATENATE($AP$5,$B6,$C6),WEST!$A$6:$M$500,13,FALSE),0)</f>
        <v>0</v>
      </c>
      <c r="AQ6" s="548">
        <f>_xlfn.IFNA(VLOOKUP(CONCATENATE($AQ$5,$B6,$C6),WEST!$A$6:$M$500,13,FALSE),0)</f>
        <v>0</v>
      </c>
      <c r="AR6" s="548">
        <f>_xlfn.IFNA(VLOOKUP(CONCATENATE($AR$5,$B6,$C6),'SER3'!$A$6:$M$500,13,FALSE),0)</f>
        <v>0</v>
      </c>
      <c r="AS6" s="548">
        <f>_xlfn.IFNA(VLOOKUP(CONCATENATE($AS$5,$B6,$C6),'DAR2'!$A$6:$M$500,13,FALSE),0)</f>
        <v>0</v>
      </c>
      <c r="AT6" s="548">
        <f>_xlfn.IFNA(VLOOKUP(CONCATENATE($AT$5,$B6,$C6),'DAR2'!$A$6:$M$500,13,FALSE),0)</f>
        <v>0</v>
      </c>
      <c r="AU6" s="548">
        <f>_xlfn.IFNA(VLOOKUP(CONCATENATE($AU$5,$B6,$C6),'MUR2'!$A$6:$M$500,13,FALSE),0)</f>
        <v>0</v>
      </c>
      <c r="AV6" s="548">
        <f>_xlfn.IFNA(VLOOKUP(CONCATENATE($AV$5,$B6,$C6),RAS!$A$7:$M$501,13,FALSE),0)</f>
        <v>7</v>
      </c>
      <c r="AW6" s="548">
        <f>_xlfn.IFNA(VLOOKUP(CONCATENATE($AW$5,$B6,$C6),RAS!$A$7:$M$501,13,FALSE),0)</f>
        <v>0</v>
      </c>
      <c r="AX6" s="548">
        <f>_xlfn.IFNA(VLOOKUP(CONCATENATE($AX$5,$B6,$C6),'ESP3'!$A$6:$M$500,13,FALSE),0)</f>
        <v>0</v>
      </c>
      <c r="AY6" s="548">
        <f>_xlfn.IFNA(VLOOKUP(CONCATENATE($AY$5,$B6,$C6),FEST!$A$6:$M$500,13,FALSE),0)</f>
        <v>7</v>
      </c>
      <c r="AZ6" s="548">
        <f>_xlfn.IFNA(VLOOKUP(CONCATENATE($AZ$5,$B6,$C6),FEST!$A$6:$M$500,13,FALSE),0)</f>
        <v>0</v>
      </c>
      <c r="BA6" s="548">
        <f>_xlfn.IFNA(VLOOKUP(CONCATENATE($BA$5,$B6,$C6),'HOR2'!$A$6:$M$200,13,FALSE),0)</f>
        <v>7</v>
      </c>
      <c r="BB6" s="548">
        <f>_xlfn.IFNA(VLOOKUP(CONCATENATE($BB$5,$B6,$C6),'HOR2'!$A$6:$M$200,13,FALSE),0)</f>
        <v>0</v>
      </c>
      <c r="BC6" s="548">
        <f>_xlfn.IFNA(VLOOKUP(CONCATENATE($BC$5,$B6,$C6),GIDG!$A$6:$M$200,13,FALSE),0)</f>
        <v>0</v>
      </c>
      <c r="BD6" s="548">
        <f>_xlfn.IFNA(VLOOKUP(CONCATENATE($BD$5,$B6,$C6),GIDG!$A$6:$M$200,13,FALSE),0)</f>
        <v>7</v>
      </c>
      <c r="BE6" s="548">
        <f>_xlfn.IFNA(VLOOKUP(CONCATENATE($BE$5,$B6,$C6),[7]cap3!$A$6:$M$500,13,FALSE),0)</f>
        <v>0</v>
      </c>
      <c r="BF6" s="548">
        <f>_xlfn.IFNA(VLOOKUP(CONCATENATE($BF$5,$B6,$C6),SC!$A$6:$M$500,13,FALSE),0)</f>
        <v>0</v>
      </c>
      <c r="BG6" s="548">
        <f>_xlfn.IFNA(VLOOKUP(CONCATENATE($BG$5,$B6,$C6),SC!$A$6:$M$500,13,FALSE),0)</f>
        <v>0</v>
      </c>
      <c r="BH6" s="548">
        <f>_xlfn.IFNA(VLOOKUP(CONCATENATE($BH$5,$B6,$C6),SCSAT!$A$6:$M$528,13,FALSE),0)</f>
        <v>14</v>
      </c>
      <c r="BI6" s="548">
        <f>_xlfn.IFNA(VLOOKUP(CONCATENATE($BI$5,$B6,$C6),SCSAT!$A$6:$M$528,13,FALSE),0)</f>
        <v>0</v>
      </c>
      <c r="BJ6" s="548">
        <f>_xlfn.IFNA(VLOOKUP(CONCATENATE($BJ$5,$B6,$C6),SCSUN!$A$6:$M$500,13,FALSE),0)</f>
        <v>14</v>
      </c>
      <c r="BK6" s="341">
        <f>_xlfn.IFNA(VLOOKUP(CONCATENATE($BK$5,$B6,$C6),SCSUN!$A$6:$M$500,13,FALSE),0)</f>
        <v>0</v>
      </c>
      <c r="BL6" s="341"/>
      <c r="BM6" s="341"/>
      <c r="BN6" s="341"/>
      <c r="BO6" s="401"/>
      <c r="BP6" s="341"/>
      <c r="BQ6" s="341"/>
      <c r="BR6" s="341"/>
      <c r="BS6" s="44"/>
    </row>
    <row r="7" spans="1:82" s="3" customFormat="1" x14ac:dyDescent="0.25">
      <c r="A7" s="835"/>
      <c r="B7" s="713" t="s">
        <v>599</v>
      </c>
      <c r="C7" s="714" t="s">
        <v>606</v>
      </c>
      <c r="D7" s="714"/>
      <c r="E7" s="714" t="s">
        <v>133</v>
      </c>
      <c r="F7" s="715">
        <v>45380</v>
      </c>
      <c r="G7" s="724">
        <v>11</v>
      </c>
      <c r="H7" s="717">
        <f t="shared" si="0"/>
        <v>7</v>
      </c>
      <c r="I7" s="718">
        <f t="shared" si="1"/>
        <v>50</v>
      </c>
      <c r="J7" s="719">
        <f t="shared" si="2"/>
        <v>2</v>
      </c>
      <c r="K7" s="548">
        <f>_xlfn.IFNA(VLOOKUP(CONCATENATE($K$5,$B7,$C7),'ESP1'!$A$6:$M$500,13,FALSE),0)</f>
        <v>0</v>
      </c>
      <c r="L7" s="548">
        <f>_xlfn.IFNA(VLOOKUP(CONCATENATE($L$5,$B7,$C7),'ESP1'!$A$6:$M$500,13,FALSE),0)</f>
        <v>0</v>
      </c>
      <c r="M7" s="548">
        <f>_xlfn.IFNA(VLOOKUP(CONCATENATE($M$5,$B7,$C7),CAPE!$A$6:$M$300,13,FALSE),0)</f>
        <v>0</v>
      </c>
      <c r="N7" s="548">
        <f>_xlfn.IFNA(VLOOKUP(CONCATENATE($N$5,$B7,$C7),CAPE!$A$6:$M$300,13,FALSE),0)</f>
        <v>0</v>
      </c>
      <c r="O7" s="548">
        <f>_xlfn.IFNA(VLOOKUP(CONCATENATE($O$5,$B7,$C7),'SER1'!$A$6:$M$500,13,FALSE),0)</f>
        <v>0</v>
      </c>
      <c r="P7" s="548">
        <f>_xlfn.IFNA(VLOOKUP(CONCATENATE($P$5,$B7,$C7),'SER1'!$A$6:$M$500,13,FALSE),0)</f>
        <v>6</v>
      </c>
      <c r="Q7" s="548">
        <f>_xlfn.IFNA(VLOOKUP(CONCATENATE($Q$5,$B7,$C7),'MUR1'!$A$6:$M$500,13,FALSE),0)</f>
        <v>0</v>
      </c>
      <c r="R7" s="548">
        <f>_xlfn.IFNA(VLOOKUP(CONCATENATE($R$5,$B7,$C7),'MUR1'!$A$6:$M$500,13,FALSE),0)</f>
        <v>5</v>
      </c>
      <c r="S7" s="548">
        <f>_xlfn.IFNA(VLOOKUP(CONCATENATE($S$5,$B7,$C7),BAL!$A$6:$M$500,13,FALSE),0)</f>
        <v>0</v>
      </c>
      <c r="T7" s="548">
        <f>_xlfn.IFNA(VLOOKUP(CONCATENATE($T$5,$B7,$C7),BAL!$A$6:$M$500,13,FALSE),0)</f>
        <v>0</v>
      </c>
      <c r="U7" s="548">
        <f>_xlfn.IFNA(VLOOKUP(CONCATENATE($U$5,$B7,$C7),'OG1'!$A$6:$M$500,13,FALSE),0)</f>
        <v>0</v>
      </c>
      <c r="V7" s="548">
        <f>_xlfn.IFNA(VLOOKUP(CONCATENATE($V$5,$B7,$C7),'OG1'!$A$6:$M$500,13,FALSE),0)</f>
        <v>0</v>
      </c>
      <c r="W7" s="548">
        <f>_xlfn.IFNA(VLOOKUP(CONCATENATE($W$5,$B7,$C7),'DRY1'!$A$6:$M$500,13,FALSE),0)</f>
        <v>0</v>
      </c>
      <c r="X7" s="548">
        <f>_xlfn.IFNA(VLOOKUP(CONCATENATE($X$5,$B7,$C7),'HOR1'!$A$6:$M$500,13,FALSE),0)</f>
        <v>0</v>
      </c>
      <c r="Y7" s="548">
        <f>_xlfn.IFNA(VLOOKUP(CONCATENATE($Y$5,$B7,$C7),'HOR1'!$A$6:$M$500,13,FALSE),0)</f>
        <v>0</v>
      </c>
      <c r="Z7" s="548">
        <f>_xlfn.IFNA(VLOOKUP(CONCATENATE($Z$5,$B7,$C7),'SER2'!$A$6:$M$534,13,FALSE),0)</f>
        <v>6</v>
      </c>
      <c r="AA7" s="548">
        <f>_xlfn.IFNA(VLOOKUP(CONCATENATE($AA$5,$B7,$C7),'SER2'!$A$6:$M$534,13,FALSE),0)</f>
        <v>0</v>
      </c>
      <c r="AB7" s="548">
        <f>_xlfn.IFNA(VLOOKUP(CONCATENATE($AB$5,$B7,$C7),'DAR1'!$A$6:$M$500,13,FALSE),0)</f>
        <v>0</v>
      </c>
      <c r="AC7" s="548">
        <f>_xlfn.IFNA(VLOOKUP(CONCATENATE($AC$5,$B7,$C7),'DAR1'!$A$6:$M$500,13,FALSE),0)</f>
        <v>0</v>
      </c>
      <c r="AD7" s="548">
        <f>_xlfn.IFNA(VLOOKUP(CONCATENATE($AD$5,$B7,$C7),BEV!$A$6:$M$500,13,FALSE),0)</f>
        <v>0</v>
      </c>
      <c r="AE7" s="548">
        <f>_xlfn.IFNA(VLOOKUP(CONCATENATE($AE$5,$B7,$C7),'OG2'!$A$6:$M$500,13,FALSE),0)</f>
        <v>0</v>
      </c>
      <c r="AF7" s="548">
        <f>_xlfn.IFNA(VLOOKUP(CONCATENATE($AF$5,$B7,$C7),'OG2'!$A$6:$M$500,13,FALSE),0)</f>
        <v>0</v>
      </c>
      <c r="AG7" s="548">
        <f>_xlfn.IFNA(VLOOKUP(CONCATENATE($AG$5,$B7,$C7),'LOG1'!$A$6:$M$500,13,FALSE),0)</f>
        <v>0</v>
      </c>
      <c r="AH7" s="548">
        <f>_xlfn.IFNA(VLOOKUP(CONCATENATE($AH$5,$B7,$C7),'DRY2'!$A$6:$M$500,13,FALSE),0)</f>
        <v>5</v>
      </c>
      <c r="AI7" s="548">
        <f>_xlfn.IFNA(VLOOKUP(CONCATENATE($AI$5,$B7,$C7),'CAP2'!$A$6:$M$500,13,FALSE),0)</f>
        <v>0</v>
      </c>
      <c r="AJ7" s="548">
        <f>_xlfn.IFNA(VLOOKUP(CONCATENATE($AJ$5,$B7,$C7),'ESP2'!$A$6:$M$500,13,FALSE),0)</f>
        <v>0</v>
      </c>
      <c r="AK7" s="548">
        <f>_xlfn.IFNA(VLOOKUP(CONCATENATE($AKL$5,$B7,$C7),MR!$A$6:$M$468,13,FALSE),0)</f>
        <v>0</v>
      </c>
      <c r="AL7" s="548">
        <f>_xlfn.IFNA(VLOOKUP(CONCATENATE($AL$5,$B7,$C7),MR!$A$6:$M$468,13,FALSE),0)</f>
        <v>0</v>
      </c>
      <c r="AM7" s="548">
        <f>_xlfn.IFNA(VLOOKUP(CONCATENATE($AM$5,$B7,$C7),MR!$A$6:$M$468,13,FALSE),0)</f>
        <v>0</v>
      </c>
      <c r="AN7" s="548">
        <f>_xlfn.IFNA(VLOOKUP(CONCATENATE($AN$5,$B7,$C7),'OG3'!$A$6:$M$500,13,FALSE),0)</f>
        <v>0</v>
      </c>
      <c r="AO7" s="548">
        <f>_xlfn.IFNA(VLOOKUP(CONCATENATE($AO$5,$B7,$C7),'OG3'!$A$6:$M$500,13,FALSE),0)</f>
        <v>0</v>
      </c>
      <c r="AP7" s="548">
        <f>_xlfn.IFNA(VLOOKUP(CONCATENATE($AP$5,$B7,$C7),WEST!$A$6:$M$500,13,FALSE),0)</f>
        <v>0</v>
      </c>
      <c r="AQ7" s="548">
        <f>_xlfn.IFNA(VLOOKUP(CONCATENATE($AQ$5,$B7,$C7),WEST!$A$6:$M$500,13,FALSE),0)</f>
        <v>0</v>
      </c>
      <c r="AR7" s="548">
        <f>_xlfn.IFNA(VLOOKUP(CONCATENATE($AR$5,$B7,$C7),'SER3'!$A$6:$M$500,13,FALSE),0)</f>
        <v>0</v>
      </c>
      <c r="AS7" s="548">
        <f>_xlfn.IFNA(VLOOKUP(CONCATENATE($AS$5,$B7,$C7),'DAR2'!$A$6:$M$500,13,FALSE),0)</f>
        <v>0</v>
      </c>
      <c r="AT7" s="548">
        <f>_xlfn.IFNA(VLOOKUP(CONCATENATE($AT$5,$B7,$C7),'DAR2'!$A$6:$M$500,13,FALSE),0)</f>
        <v>0</v>
      </c>
      <c r="AU7" s="548">
        <f>_xlfn.IFNA(VLOOKUP(CONCATENATE($AU$5,$B7,$C7),'MUR2'!$A$6:$M$500,13,FALSE),0)</f>
        <v>0</v>
      </c>
      <c r="AV7" s="548">
        <f>_xlfn.IFNA(VLOOKUP(CONCATENATE($AV$5,$B7,$C7),RAS!$A$7:$M$501,13,FALSE),0)</f>
        <v>0</v>
      </c>
      <c r="AW7" s="548">
        <f>_xlfn.IFNA(VLOOKUP(CONCATENATE($AW$5,$B7,$C7),RAS!$A$7:$M$501,13,FALSE),0)</f>
        <v>0</v>
      </c>
      <c r="AX7" s="548">
        <f>_xlfn.IFNA(VLOOKUP(CONCATENATE($AX$5,$B7,$C7),'ESP3'!$A$6:$M$500,13,FALSE),0)</f>
        <v>0</v>
      </c>
      <c r="AY7" s="548">
        <f>_xlfn.IFNA(VLOOKUP(CONCATENATE($AY$5,$B7,$C7),FEST!$A$6:$M$500,13,FALSE),0)</f>
        <v>0</v>
      </c>
      <c r="AZ7" s="548">
        <f>_xlfn.IFNA(VLOOKUP(CONCATENATE($AZ$5,$B7,$C7),FEST!$A$6:$M$500,13,FALSE),0)</f>
        <v>0</v>
      </c>
      <c r="BA7" s="548">
        <f>_xlfn.IFNA(VLOOKUP(CONCATENATE($BA$5,$B7,$C7),'HOR2'!$A$6:$M$200,13,FALSE),0)</f>
        <v>0</v>
      </c>
      <c r="BB7" s="548">
        <f>_xlfn.IFNA(VLOOKUP(CONCATENATE($BB$5,$B7,$C7),'HOR2'!$A$6:$M$200,13,FALSE),0)</f>
        <v>0</v>
      </c>
      <c r="BC7" s="548">
        <f>_xlfn.IFNA(VLOOKUP(CONCATENATE($BC$5,$B7,$C7),GIDG!$A$6:$M$200,13,FALSE),0)</f>
        <v>0</v>
      </c>
      <c r="BD7" s="548">
        <f>_xlfn.IFNA(VLOOKUP(CONCATENATE($BD$5,$B7,$C7),GIDG!$A$6:$M$200,13,FALSE),0)</f>
        <v>0</v>
      </c>
      <c r="BE7" s="548">
        <f>_xlfn.IFNA(VLOOKUP(CONCATENATE($BE$5,$B7,$C7),[7]cap3!$A$6:$M$500,13,FALSE),0)</f>
        <v>0</v>
      </c>
      <c r="BF7" s="548">
        <f>_xlfn.IFNA(VLOOKUP(CONCATENATE($BF$5,$B7,$C7),SC!$A$6:$M$500,13,FALSE),0)</f>
        <v>0</v>
      </c>
      <c r="BG7" s="548">
        <f>_xlfn.IFNA(VLOOKUP(CONCATENATE($BG$5,$B7,$C7),SC!$A$6:$M$500,13,FALSE),0)</f>
        <v>0</v>
      </c>
      <c r="BH7" s="548">
        <f>_xlfn.IFNA(VLOOKUP(CONCATENATE($BH$5,$B7,$C7),SCSAT!$A$6:$M$528,13,FALSE),0)</f>
        <v>12</v>
      </c>
      <c r="BI7" s="548">
        <f>_xlfn.IFNA(VLOOKUP(CONCATENATE($BI$5,$B7,$C7),SCSAT!$A$6:$M$528,13,FALSE),0)</f>
        <v>4</v>
      </c>
      <c r="BJ7" s="548">
        <f>_xlfn.IFNA(VLOOKUP(CONCATENATE($BJ$5,$B7,$C7),SCSUN!$A$6:$M$500,13,FALSE),0)</f>
        <v>12</v>
      </c>
      <c r="BK7" s="341">
        <f>_xlfn.IFNA(VLOOKUP(CONCATENATE($BK$5,$B7,$C7),SCSUN!$A$6:$M$500,13,FALSE),0)</f>
        <v>0</v>
      </c>
      <c r="BL7" s="56"/>
      <c r="BM7" s="341"/>
      <c r="BN7" s="56"/>
      <c r="BO7" s="56"/>
      <c r="BP7" s="56"/>
      <c r="BQ7" s="56"/>
      <c r="BR7" s="56"/>
      <c r="BS7" s="44"/>
    </row>
    <row r="8" spans="1:82" s="3" customFormat="1" x14ac:dyDescent="0.25">
      <c r="A8" s="835"/>
      <c r="B8" s="713" t="s">
        <v>244</v>
      </c>
      <c r="C8" s="720" t="s">
        <v>245</v>
      </c>
      <c r="D8" s="720"/>
      <c r="E8" s="720" t="s">
        <v>115</v>
      </c>
      <c r="F8" s="721">
        <v>45402</v>
      </c>
      <c r="G8" s="726">
        <v>11</v>
      </c>
      <c r="H8" s="717">
        <f t="shared" si="0"/>
        <v>6</v>
      </c>
      <c r="I8" s="718">
        <f t="shared" si="1"/>
        <v>48</v>
      </c>
      <c r="J8" s="719">
        <f t="shared" si="2"/>
        <v>3</v>
      </c>
      <c r="K8" s="548">
        <f>_xlfn.IFNA(VLOOKUP(CONCATENATE($K$5,$B8,$C8),'ESP1'!$A$6:$M$500,13,FALSE),0)</f>
        <v>0</v>
      </c>
      <c r="L8" s="548">
        <f>_xlfn.IFNA(VLOOKUP(CONCATENATE($L$5,$B8,$C8),'ESP1'!$A$6:$M$500,13,FALSE),0)</f>
        <v>0</v>
      </c>
      <c r="M8" s="548">
        <f>_xlfn.IFNA(VLOOKUP(CONCATENATE($M$5,$B8,$C8),CAPE!$A$6:$M$300,13,FALSE),0)</f>
        <v>0</v>
      </c>
      <c r="N8" s="548">
        <f>_xlfn.IFNA(VLOOKUP(CONCATENATE($N$5,$B8,$C8),CAPE!$A$6:$M$300,13,FALSE),0)</f>
        <v>0</v>
      </c>
      <c r="O8" s="548">
        <f>_xlfn.IFNA(VLOOKUP(CONCATENATE($O$5,$B8,$C8),'SER1'!$A$6:$M$500,13,FALSE),0)</f>
        <v>0</v>
      </c>
      <c r="P8" s="548">
        <f>_xlfn.IFNA(VLOOKUP(CONCATENATE($P$5,$B8,$C8),'SER1'!$A$6:$M$500,13,FALSE),0)</f>
        <v>7</v>
      </c>
      <c r="Q8" s="548">
        <f>_xlfn.IFNA(VLOOKUP(CONCATENATE($Q$5,$B8,$C8),'MUR1'!$A$6:$M$500,13,FALSE),0)</f>
        <v>0</v>
      </c>
      <c r="R8" s="548">
        <f>_xlfn.IFNA(VLOOKUP(CONCATENATE($R$5,$B8,$C8),'MUR1'!$A$6:$M$500,13,FALSE),0)</f>
        <v>7</v>
      </c>
      <c r="S8" s="548">
        <f>_xlfn.IFNA(VLOOKUP(CONCATENATE($S$5,$B8,$C8),BAL!$A$6:$M$500,13,FALSE),0)</f>
        <v>0</v>
      </c>
      <c r="T8" s="548">
        <f>_xlfn.IFNA(VLOOKUP(CONCATENATE($T$5,$B8,$C8),BAL!$A$6:$M$500,13,FALSE),0)</f>
        <v>0</v>
      </c>
      <c r="U8" s="548">
        <f>_xlfn.IFNA(VLOOKUP(CONCATENATE($U$5,$B8,$C8),'OG1'!$A$6:$M$500,13,FALSE),0)</f>
        <v>0</v>
      </c>
      <c r="V8" s="548">
        <f>_xlfn.IFNA(VLOOKUP(CONCATENATE($V$5,$B8,$C8),'OG1'!$A$6:$M$500,13,FALSE),0)</f>
        <v>0</v>
      </c>
      <c r="W8" s="548">
        <f>_xlfn.IFNA(VLOOKUP(CONCATENATE($W$5,$B8,$C8),'DRY1'!$A$6:$M$500,13,FALSE),0)</f>
        <v>0</v>
      </c>
      <c r="X8" s="548">
        <f>_xlfn.IFNA(VLOOKUP(CONCATENATE($X$5,$B8,$C8),'HOR1'!$A$6:$M$500,13,FALSE),0)</f>
        <v>0</v>
      </c>
      <c r="Y8" s="548">
        <f>_xlfn.IFNA(VLOOKUP(CONCATENATE($Y$5,$B8,$C8),'HOR1'!$A$6:$M$500,13,FALSE),0)</f>
        <v>7</v>
      </c>
      <c r="Z8" s="548">
        <f>_xlfn.IFNA(VLOOKUP(CONCATENATE($Z$5,$B8,$C8),'SER2'!$A$6:$M$534,13,FALSE),0)</f>
        <v>0</v>
      </c>
      <c r="AA8" s="548">
        <f>_xlfn.IFNA(VLOOKUP(CONCATENATE($AA$5,$B8,$C8),'SER2'!$A$6:$M$534,13,FALSE),0)</f>
        <v>0</v>
      </c>
      <c r="AB8" s="548">
        <f>_xlfn.IFNA(VLOOKUP(CONCATENATE($AB$5,$B8,$C8),'DAR1'!$A$6:$M$500,13,FALSE),0)</f>
        <v>0</v>
      </c>
      <c r="AC8" s="548">
        <f>_xlfn.IFNA(VLOOKUP(CONCATENATE($AC$5,$B8,$C8),'DAR1'!$A$6:$M$500,13,FALSE),0)</f>
        <v>0</v>
      </c>
      <c r="AD8" s="548">
        <f>_xlfn.IFNA(VLOOKUP(CONCATENATE($AD$5,$B8,$C8),BEV!$A$6:$M$500,13,FALSE),0)</f>
        <v>0</v>
      </c>
      <c r="AE8" s="548">
        <f>_xlfn.IFNA(VLOOKUP(CONCATENATE($AE$5,$B8,$C8),'OG2'!$A$6:$M$500,13,FALSE),0)</f>
        <v>0</v>
      </c>
      <c r="AF8" s="548">
        <f>_xlfn.IFNA(VLOOKUP(CONCATENATE($AF$5,$B8,$C8),'OG2'!$A$6:$M$500,13,FALSE),0)</f>
        <v>0</v>
      </c>
      <c r="AG8" s="548">
        <f>_xlfn.IFNA(VLOOKUP(CONCATENATE($AG$5,$B8,$C8),'LOG1'!$A$6:$M$500,13,FALSE),0)</f>
        <v>0</v>
      </c>
      <c r="AH8" s="548">
        <f>_xlfn.IFNA(VLOOKUP(CONCATENATE($AH$5,$B8,$C8),'DRY2'!$A$6:$M$500,13,FALSE),0)</f>
        <v>0</v>
      </c>
      <c r="AI8" s="548">
        <f>_xlfn.IFNA(VLOOKUP(CONCATENATE($AI$5,$B8,$C8),'CAP2'!$A$6:$M$500,13,FALSE),0)</f>
        <v>0</v>
      </c>
      <c r="AJ8" s="548">
        <f>_xlfn.IFNA(VLOOKUP(CONCATENATE($AJ$5,$B8,$C8),'ESP2'!$A$6:$M$500,13,FALSE),0)</f>
        <v>0</v>
      </c>
      <c r="AK8" s="548">
        <f>_xlfn.IFNA(VLOOKUP(CONCATENATE($AKL$5,$B8,$C8),MR!$A$6:$M$468,13,FALSE),0)</f>
        <v>0</v>
      </c>
      <c r="AL8" s="548">
        <f>_xlfn.IFNA(VLOOKUP(CONCATENATE($AL$5,$B8,$C8),MR!$A$6:$M$468,13,FALSE),0)</f>
        <v>0</v>
      </c>
      <c r="AM8" s="548">
        <f>_xlfn.IFNA(VLOOKUP(CONCATENATE($AM$5,$B8,$C8),MR!$A$6:$M$468,13,FALSE),0)</f>
        <v>0</v>
      </c>
      <c r="AN8" s="548">
        <f>_xlfn.IFNA(VLOOKUP(CONCATENATE($AN$5,$B8,$C8),'OG3'!$A$6:$M$500,13,FALSE),0)</f>
        <v>0</v>
      </c>
      <c r="AO8" s="548">
        <f>_xlfn.IFNA(VLOOKUP(CONCATENATE($AO$5,$B8,$C8),'OG3'!$A$6:$M$500,13,FALSE),0)</f>
        <v>0</v>
      </c>
      <c r="AP8" s="548">
        <f>_xlfn.IFNA(VLOOKUP(CONCATENATE($AP$5,$B8,$C8),WEST!$A$6:$M$500,13,FALSE),0)</f>
        <v>0</v>
      </c>
      <c r="AQ8" s="548">
        <f>_xlfn.IFNA(VLOOKUP(CONCATENATE($AQ$5,$B8,$C8),WEST!$A$6:$M$500,13,FALSE),0)</f>
        <v>0</v>
      </c>
      <c r="AR8" s="548">
        <f>_xlfn.IFNA(VLOOKUP(CONCATENATE($AR$5,$B8,$C8),'SER3'!$A$6:$M$500,13,FALSE),0)</f>
        <v>0</v>
      </c>
      <c r="AS8" s="548">
        <f>_xlfn.IFNA(VLOOKUP(CONCATENATE($AS$5,$B8,$C8),'DAR2'!$A$6:$M$500,13,FALSE),0)</f>
        <v>0</v>
      </c>
      <c r="AT8" s="548">
        <f>_xlfn.IFNA(VLOOKUP(CONCATENATE($AT$5,$B8,$C8),'DAR2'!$A$6:$M$500,13,FALSE),0)</f>
        <v>0</v>
      </c>
      <c r="AU8" s="548">
        <f>_xlfn.IFNA(VLOOKUP(CONCATENATE($AU$5,$B8,$C8),'MUR2'!$A$6:$M$500,13,FALSE),0)</f>
        <v>0</v>
      </c>
      <c r="AV8" s="548">
        <f>_xlfn.IFNA(VLOOKUP(CONCATENATE($AV$5,$B8,$C8),RAS!$A$7:$M$501,13,FALSE),0)</f>
        <v>0</v>
      </c>
      <c r="AW8" s="548">
        <f>_xlfn.IFNA(VLOOKUP(CONCATENATE($AW$5,$B8,$C8),RAS!$A$7:$M$501,13,FALSE),0)</f>
        <v>0</v>
      </c>
      <c r="AX8" s="548">
        <f>_xlfn.IFNA(VLOOKUP(CONCATENATE($AX$5,$B8,$C8),'ESP3'!$A$6:$M$500,13,FALSE),0)</f>
        <v>0</v>
      </c>
      <c r="AY8" s="548">
        <f>_xlfn.IFNA(VLOOKUP(CONCATENATE($AY$5,$B8,$C8),FEST!$A$6:$M$500,13,FALSE),0)</f>
        <v>0</v>
      </c>
      <c r="AZ8" s="548">
        <f>_xlfn.IFNA(VLOOKUP(CONCATENATE($AZ$5,$B8,$C8),FEST!$A$6:$M$500,13,FALSE),0)</f>
        <v>0</v>
      </c>
      <c r="BA8" s="548">
        <f>_xlfn.IFNA(VLOOKUP(CONCATENATE($BA$5,$B8,$C8),'HOR2'!$A$6:$M$200,13,FALSE),0)</f>
        <v>5</v>
      </c>
      <c r="BB8" s="548">
        <f>_xlfn.IFNA(VLOOKUP(CONCATENATE($BB$5,$B8,$C8),'HOR2'!$A$6:$M$200,13,FALSE),0)</f>
        <v>0</v>
      </c>
      <c r="BC8" s="548">
        <f>_xlfn.IFNA(VLOOKUP(CONCATENATE($BC$5,$B8,$C8),GIDG!$A$6:$M$200,13,FALSE),0)</f>
        <v>0</v>
      </c>
      <c r="BD8" s="548">
        <f>_xlfn.IFNA(VLOOKUP(CONCATENATE($BD$5,$B8,$C8),GIDG!$A$6:$M$200,13,FALSE),0)</f>
        <v>0</v>
      </c>
      <c r="BE8" s="548">
        <f>_xlfn.IFNA(VLOOKUP(CONCATENATE($BE$5,$B8,$C8),[7]cap3!$A$6:$M$500,13,FALSE),0)</f>
        <v>0</v>
      </c>
      <c r="BF8" s="548">
        <f>_xlfn.IFNA(VLOOKUP(CONCATENATE($BF$5,$B8,$C8),SC!$A$6:$M$500,13,FALSE),0)</f>
        <v>0</v>
      </c>
      <c r="BG8" s="548">
        <f>_xlfn.IFNA(VLOOKUP(CONCATENATE($BG$5,$B8,$C8),SC!$A$6:$M$500,13,FALSE),0)</f>
        <v>0</v>
      </c>
      <c r="BH8" s="548">
        <f>_xlfn.IFNA(VLOOKUP(CONCATENATE($BH$5,$B8,$C8),SCSAT!$A$6:$M$528,13,FALSE),0)</f>
        <v>0</v>
      </c>
      <c r="BI8" s="548">
        <f>_xlfn.IFNA(VLOOKUP(CONCATENATE($BI$5,$B8,$C8),SCSAT!$A$6:$M$528,13,FALSE),0)</f>
        <v>12</v>
      </c>
      <c r="BJ8" s="548">
        <f>_xlfn.IFNA(VLOOKUP(CONCATENATE($BJ$5,$B8,$C8),SCSUN!$A$6:$M$500,13,FALSE),0)</f>
        <v>0</v>
      </c>
      <c r="BK8" s="341">
        <f>_xlfn.IFNA(VLOOKUP(CONCATENATE($BK$5,$B8,$C8),SCSUN!$A$6:$M$500,13,FALSE),0)</f>
        <v>10</v>
      </c>
      <c r="BL8" s="56"/>
      <c r="BM8" s="341"/>
      <c r="BN8" s="56"/>
      <c r="BO8" s="56"/>
      <c r="BP8" s="56"/>
      <c r="BQ8" s="56"/>
      <c r="BR8" s="56"/>
      <c r="BS8" s="44"/>
    </row>
    <row r="9" spans="1:82" s="3" customFormat="1" x14ac:dyDescent="0.25">
      <c r="A9" s="835"/>
      <c r="B9" s="713" t="s">
        <v>330</v>
      </c>
      <c r="C9" s="720" t="s">
        <v>331</v>
      </c>
      <c r="D9" s="720"/>
      <c r="E9" s="720" t="s">
        <v>332</v>
      </c>
      <c r="F9" s="721">
        <v>45492</v>
      </c>
      <c r="G9" s="726">
        <v>11</v>
      </c>
      <c r="H9" s="717">
        <f t="shared" si="0"/>
        <v>5</v>
      </c>
      <c r="I9" s="718">
        <f t="shared" si="1"/>
        <v>33</v>
      </c>
      <c r="J9" s="719">
        <f t="shared" si="2"/>
        <v>4</v>
      </c>
      <c r="K9" s="548">
        <f>_xlfn.IFNA(VLOOKUP(CONCATENATE($K$5,$B9,$C9),'ESP1'!$A$6:$M$500,13,FALSE),0)</f>
        <v>0</v>
      </c>
      <c r="L9" s="548">
        <f>_xlfn.IFNA(VLOOKUP(CONCATENATE($L$5,$B9,$C9),'ESP1'!$A$6:$M$500,13,FALSE),0)</f>
        <v>0</v>
      </c>
      <c r="M9" s="548">
        <f>_xlfn.IFNA(VLOOKUP(CONCATENATE($M$5,$B9,$C9),CAPE!$A$6:$M$300,13,FALSE),0)</f>
        <v>7</v>
      </c>
      <c r="N9" s="548">
        <f>_xlfn.IFNA(VLOOKUP(CONCATENATE($N$5,$B9,$C9),CAPE!$A$6:$M$300,13,FALSE),0)</f>
        <v>0</v>
      </c>
      <c r="O9" s="548">
        <f>_xlfn.IFNA(VLOOKUP(CONCATENATE($O$5,$B9,$C9),'SER1'!$A$6:$M$500,13,FALSE),0)</f>
        <v>0</v>
      </c>
      <c r="P9" s="548">
        <f>_xlfn.IFNA(VLOOKUP(CONCATENATE($P$5,$B9,$C9),'SER1'!$A$6:$M$500,13,FALSE),0)</f>
        <v>0</v>
      </c>
      <c r="Q9" s="548">
        <f>_xlfn.IFNA(VLOOKUP(CONCATENATE($Q$5,$B9,$C9),'MUR1'!$A$6:$M$500,13,FALSE),0)</f>
        <v>0</v>
      </c>
      <c r="R9" s="548">
        <f>_xlfn.IFNA(VLOOKUP(CONCATENATE($R$5,$B9,$C9),'MUR1'!$A$6:$M$500,13,FALSE),0)</f>
        <v>0</v>
      </c>
      <c r="S9" s="548">
        <f>_xlfn.IFNA(VLOOKUP(CONCATENATE($S$5,$B9,$C9),BAL!$A$6:$M$500,13,FALSE),0)</f>
        <v>0</v>
      </c>
      <c r="T9" s="548">
        <f>_xlfn.IFNA(VLOOKUP(CONCATENATE($T$5,$B9,$C9),BAL!$A$6:$M$500,13,FALSE),0)</f>
        <v>0</v>
      </c>
      <c r="U9" s="548">
        <f>_xlfn.IFNA(VLOOKUP(CONCATENATE($U$5,$B9,$C9),'OG1'!$A$6:$M$500,13,FALSE),0)</f>
        <v>0</v>
      </c>
      <c r="V9" s="548">
        <f>_xlfn.IFNA(VLOOKUP(CONCATENATE($V$5,$B9,$C9),'OG1'!$A$6:$M$500,13,FALSE),0)</f>
        <v>0</v>
      </c>
      <c r="W9" s="548">
        <f>_xlfn.IFNA(VLOOKUP(CONCATENATE($W$5,$B9,$C9),'DRY1'!$A$6:$M$500,13,FALSE),0)</f>
        <v>0</v>
      </c>
      <c r="X9" s="548">
        <f>_xlfn.IFNA(VLOOKUP(CONCATENATE($X$5,$B9,$C9),'HOR1'!$A$6:$M$500,13,FALSE),0)</f>
        <v>0</v>
      </c>
      <c r="Y9" s="548">
        <f>_xlfn.IFNA(VLOOKUP(CONCATENATE($Y$5,$B9,$C9),'HOR1'!$A$6:$M$500,13,FALSE),0)</f>
        <v>0</v>
      </c>
      <c r="Z9" s="548">
        <f>_xlfn.IFNA(VLOOKUP(CONCATENATE($Z$5,$B9,$C9),'SER2'!$A$6:$M$534,13,FALSE),0)</f>
        <v>0</v>
      </c>
      <c r="AA9" s="548">
        <f>_xlfn.IFNA(VLOOKUP(CONCATENATE($AA$5,$B9,$C9),'SER2'!$A$6:$M$534,13,FALSE),0)</f>
        <v>0</v>
      </c>
      <c r="AB9" s="548">
        <f>_xlfn.IFNA(VLOOKUP(CONCATENATE($AB$5,$B9,$C9),'DAR1'!$A$6:$M$500,13,FALSE),0)</f>
        <v>6</v>
      </c>
      <c r="AC9" s="548">
        <f>_xlfn.IFNA(VLOOKUP(CONCATENATE($AC$5,$B9,$C9),'DAR1'!$A$6:$M$500,13,FALSE),0)</f>
        <v>0</v>
      </c>
      <c r="AD9" s="548">
        <f>_xlfn.IFNA(VLOOKUP(CONCATENATE($AD$5,$B9,$C9),BEV!$A$6:$M$500,13,FALSE),0)</f>
        <v>0</v>
      </c>
      <c r="AE9" s="548">
        <f>_xlfn.IFNA(VLOOKUP(CONCATENATE($AE$5,$B9,$C9),'OG2'!$A$6:$M$500,13,FALSE),0)</f>
        <v>0</v>
      </c>
      <c r="AF9" s="548">
        <f>_xlfn.IFNA(VLOOKUP(CONCATENATE($AF$5,$B9,$C9),'OG2'!$A$6:$M$500,13,FALSE),0)</f>
        <v>0</v>
      </c>
      <c r="AG9" s="548">
        <f>_xlfn.IFNA(VLOOKUP(CONCATENATE($AG$5,$B9,$C9),'LOG1'!$A$6:$M$500,13,FALSE),0)</f>
        <v>0</v>
      </c>
      <c r="AH9" s="548">
        <f>_xlfn.IFNA(VLOOKUP(CONCATENATE($AH$5,$B9,$C9),'DRY2'!$A$6:$M$500,13,FALSE),0)</f>
        <v>0</v>
      </c>
      <c r="AI9" s="548">
        <f>_xlfn.IFNA(VLOOKUP(CONCATENATE($AI$5,$B9,$C9),'CAP2'!$A$6:$M$500,13,FALSE),0)</f>
        <v>6</v>
      </c>
      <c r="AJ9" s="548">
        <f>_xlfn.IFNA(VLOOKUP(CONCATENATE($AJ$5,$B9,$C9),'ESP2'!$A$6:$M$500,13,FALSE),0)</f>
        <v>0</v>
      </c>
      <c r="AK9" s="548">
        <f>_xlfn.IFNA(VLOOKUP(CONCATENATE($AKL$5,$B9,$C9),MR!$A$6:$M$468,13,FALSE),0)</f>
        <v>0</v>
      </c>
      <c r="AL9" s="548">
        <f>_xlfn.IFNA(VLOOKUP(CONCATENATE($AL$5,$B9,$C9),MR!$A$6:$M$468,13,FALSE),0)</f>
        <v>7</v>
      </c>
      <c r="AM9" s="548">
        <f>_xlfn.IFNA(VLOOKUP(CONCATENATE($AM$5,$B9,$C9),MR!$A$6:$M$468,13,FALSE),0)</f>
        <v>0</v>
      </c>
      <c r="AN9" s="548">
        <f>_xlfn.IFNA(VLOOKUP(CONCATENATE($AN$5,$B9,$C9),'OG3'!$A$6:$M$500,13,FALSE),0)</f>
        <v>0</v>
      </c>
      <c r="AO9" s="548">
        <f>_xlfn.IFNA(VLOOKUP(CONCATENATE($AO$5,$B9,$C9),'OG3'!$A$6:$M$500,13,FALSE),0)</f>
        <v>0</v>
      </c>
      <c r="AP9" s="548">
        <f>_xlfn.IFNA(VLOOKUP(CONCATENATE($AP$5,$B9,$C9),WEST!$A$6:$M$500,13,FALSE),0)</f>
        <v>0</v>
      </c>
      <c r="AQ9" s="548">
        <f>_xlfn.IFNA(VLOOKUP(CONCATENATE($AQ$5,$B9,$C9),WEST!$A$6:$M$500,13,FALSE),0)</f>
        <v>0</v>
      </c>
      <c r="AR9" s="548">
        <f>_xlfn.IFNA(VLOOKUP(CONCATENATE($AR$5,$B9,$C9),'SER3'!$A$6:$M$500,13,FALSE),0)</f>
        <v>0</v>
      </c>
      <c r="AS9" s="548">
        <f>_xlfn.IFNA(VLOOKUP(CONCATENATE($AS$5,$B9,$C9),'DAR2'!$A$6:$M$500,13,FALSE),0)</f>
        <v>7</v>
      </c>
      <c r="AT9" s="548">
        <f>_xlfn.IFNA(VLOOKUP(CONCATENATE($AT$5,$B9,$C9),'DAR2'!$A$6:$M$500,13,FALSE),0)</f>
        <v>0</v>
      </c>
      <c r="AU9" s="548">
        <f>_xlfn.IFNA(VLOOKUP(CONCATENATE($AU$5,$B9,$C9),'MUR2'!$A$6:$M$500,13,FALSE),0)</f>
        <v>0</v>
      </c>
      <c r="AV9" s="548">
        <f>_xlfn.IFNA(VLOOKUP(CONCATENATE($AV$5,$B9,$C9),RAS!$A$7:$M$501,13,FALSE),0)</f>
        <v>0</v>
      </c>
      <c r="AW9" s="548">
        <f>_xlfn.IFNA(VLOOKUP(CONCATENATE($AW$5,$B9,$C9),RAS!$A$7:$M$501,13,FALSE),0)</f>
        <v>0</v>
      </c>
      <c r="AX9" s="548">
        <f>_xlfn.IFNA(VLOOKUP(CONCATENATE($AX$5,$B9,$C9),'ESP3'!$A$6:$M$500,13,FALSE),0)</f>
        <v>0</v>
      </c>
      <c r="AY9" s="548">
        <f>_xlfn.IFNA(VLOOKUP(CONCATENATE($AY$5,$B9,$C9),FEST!$A$6:$M$500,13,FALSE),0)</f>
        <v>0</v>
      </c>
      <c r="AZ9" s="548">
        <f>_xlfn.IFNA(VLOOKUP(CONCATENATE($AZ$5,$B9,$C9),FEST!$A$6:$M$500,13,FALSE),0)</f>
        <v>0</v>
      </c>
      <c r="BA9" s="548">
        <f>_xlfn.IFNA(VLOOKUP(CONCATENATE($BA$5,$B9,$C9),'HOR2'!$A$6:$M$200,13,FALSE),0)</f>
        <v>0</v>
      </c>
      <c r="BB9" s="548">
        <f>_xlfn.IFNA(VLOOKUP(CONCATENATE($BB$5,$B9,$C9),'HOR2'!$A$6:$M$200,13,FALSE),0)</f>
        <v>0</v>
      </c>
      <c r="BC9" s="548">
        <f>_xlfn.IFNA(VLOOKUP(CONCATENATE($BC$5,$B9,$C9),GIDG!$A$6:$M$200,13,FALSE),0)</f>
        <v>0</v>
      </c>
      <c r="BD9" s="548">
        <f>_xlfn.IFNA(VLOOKUP(CONCATENATE($BD$5,$B9,$C9),GIDG!$A$6:$M$200,13,FALSE),0)</f>
        <v>0</v>
      </c>
      <c r="BE9" s="548">
        <f>_xlfn.IFNA(VLOOKUP(CONCATENATE($BE$5,$B9,$C9),[7]cap3!$A$6:$M$500,13,FALSE),0)</f>
        <v>0</v>
      </c>
      <c r="BF9" s="548">
        <f>_xlfn.IFNA(VLOOKUP(CONCATENATE($BF$5,$B9,$C9),SC!$A$6:$M$500,13,FALSE),0)</f>
        <v>0</v>
      </c>
      <c r="BG9" s="548">
        <f>_xlfn.IFNA(VLOOKUP(CONCATENATE($BG$5,$B9,$C9),SC!$A$6:$M$500,13,FALSE),0)</f>
        <v>0</v>
      </c>
      <c r="BH9" s="548">
        <f>_xlfn.IFNA(VLOOKUP(CONCATENATE($BH$5,$B9,$C9),SCSAT!$A$6:$M$528,13,FALSE),0)</f>
        <v>0</v>
      </c>
      <c r="BI9" s="548">
        <f>_xlfn.IFNA(VLOOKUP(CONCATENATE($BI$5,$B9,$C9),SCSAT!$A$6:$M$528,13,FALSE),0)</f>
        <v>0</v>
      </c>
      <c r="BJ9" s="548">
        <f>_xlfn.IFNA(VLOOKUP(CONCATENATE($BJ$5,$B9,$C9),SCSUN!$A$6:$M$500,13,FALSE),0)</f>
        <v>0</v>
      </c>
      <c r="BK9" s="341">
        <f>_xlfn.IFNA(VLOOKUP(CONCATENATE($BK$5,$B9,$C9),SCSUN!$A$6:$M$500,13,FALSE),0)</f>
        <v>0</v>
      </c>
      <c r="BL9" s="56"/>
      <c r="BM9" s="341"/>
      <c r="BN9" s="56"/>
      <c r="BO9" s="56"/>
      <c r="BP9" s="56"/>
      <c r="BQ9" s="56"/>
      <c r="BR9" s="56"/>
      <c r="BS9" s="44"/>
    </row>
    <row r="10" spans="1:82" s="3" customFormat="1" x14ac:dyDescent="0.25">
      <c r="A10" s="835"/>
      <c r="B10" s="713" t="s">
        <v>229</v>
      </c>
      <c r="C10" s="720" t="s">
        <v>230</v>
      </c>
      <c r="D10" s="720"/>
      <c r="E10" s="720" t="s">
        <v>231</v>
      </c>
      <c r="F10" s="721">
        <v>45371</v>
      </c>
      <c r="G10" s="726">
        <v>10</v>
      </c>
      <c r="H10" s="717">
        <f t="shared" si="0"/>
        <v>5</v>
      </c>
      <c r="I10" s="718">
        <f t="shared" si="1"/>
        <v>31</v>
      </c>
      <c r="J10" s="719">
        <f t="shared" si="2"/>
        <v>5</v>
      </c>
      <c r="K10" s="548">
        <f>_xlfn.IFNA(VLOOKUP(CONCATENATE($K$5,$B10,$C10),'ESP1'!$A$6:$M$500,13,FALSE),0)</f>
        <v>0</v>
      </c>
      <c r="L10" s="548">
        <f>_xlfn.IFNA(VLOOKUP(CONCATENATE($L$5,$B10,$C10),'ESP1'!$A$6:$M$500,13,FALSE),0)</f>
        <v>0</v>
      </c>
      <c r="M10" s="548">
        <f>_xlfn.IFNA(VLOOKUP(CONCATENATE($M$5,$B10,$C10),CAPE!$A$6:$M$300,13,FALSE),0)</f>
        <v>0</v>
      </c>
      <c r="N10" s="548">
        <f>_xlfn.IFNA(VLOOKUP(CONCATENATE($N$5,$B10,$C10),CAPE!$A$6:$M$300,13,FALSE),0)</f>
        <v>0</v>
      </c>
      <c r="O10" s="548">
        <f>_xlfn.IFNA(VLOOKUP(CONCATENATE($O$5,$B10,$C10),'SER1'!$A$6:$M$500,13,FALSE),0)</f>
        <v>0</v>
      </c>
      <c r="P10" s="548">
        <f>_xlfn.IFNA(VLOOKUP(CONCATENATE($P$5,$B10,$C10),'SER1'!$A$6:$M$500,13,FALSE),0)</f>
        <v>0</v>
      </c>
      <c r="Q10" s="548">
        <f>_xlfn.IFNA(VLOOKUP(CONCATENATE($Q$5,$B10,$C10),'MUR1'!$A$6:$M$500,13,FALSE),0)</f>
        <v>0</v>
      </c>
      <c r="R10" s="548">
        <f>_xlfn.IFNA(VLOOKUP(CONCATENATE($R$5,$B10,$C10),'MUR1'!$A$6:$M$500,13,FALSE),0)</f>
        <v>0</v>
      </c>
      <c r="S10" s="548">
        <f>_xlfn.IFNA(VLOOKUP(CONCATENATE($S$5,$B10,$C10),BAL!$A$6:$M$500,13,FALSE),0)</f>
        <v>0</v>
      </c>
      <c r="T10" s="548">
        <f>_xlfn.IFNA(VLOOKUP(CONCATENATE($T$5,$B10,$C10),BAL!$A$6:$M$500,13,FALSE),0)</f>
        <v>0</v>
      </c>
      <c r="U10" s="548">
        <f>_xlfn.IFNA(VLOOKUP(CONCATENATE($U$5,$B10,$C10),'OG1'!$A$6:$M$500,13,FALSE),0)</f>
        <v>5</v>
      </c>
      <c r="V10" s="548">
        <f>_xlfn.IFNA(VLOOKUP(CONCATENATE($V$5,$B10,$C10),'OG1'!$A$6:$M$500,13,FALSE),0)</f>
        <v>0</v>
      </c>
      <c r="W10" s="548">
        <f>_xlfn.IFNA(VLOOKUP(CONCATENATE($W$5,$B10,$C10),'DRY1'!$A$6:$M$500,13,FALSE),0)</f>
        <v>0</v>
      </c>
      <c r="X10" s="548">
        <f>_xlfn.IFNA(VLOOKUP(CONCATENATE($X$5,$B10,$C10),'HOR1'!$A$6:$M$500,13,FALSE),0)</f>
        <v>0</v>
      </c>
      <c r="Y10" s="548">
        <f>_xlfn.IFNA(VLOOKUP(CONCATENATE($Y$5,$B10,$C10),'HOR1'!$A$6:$M$500,13,FALSE),0)</f>
        <v>0</v>
      </c>
      <c r="Z10" s="548">
        <f>_xlfn.IFNA(VLOOKUP(CONCATENATE($Z$5,$B10,$C10),'SER2'!$A$6:$M$534,13,FALSE),0)</f>
        <v>0</v>
      </c>
      <c r="AA10" s="548">
        <f>_xlfn.IFNA(VLOOKUP(CONCATENATE($AA$5,$B10,$C10),'SER2'!$A$6:$M$534,13,FALSE),0)</f>
        <v>0</v>
      </c>
      <c r="AB10" s="548">
        <f>_xlfn.IFNA(VLOOKUP(CONCATENATE($AB$5,$B10,$C10),'DAR1'!$A$6:$M$500,13,FALSE),0)</f>
        <v>0</v>
      </c>
      <c r="AC10" s="548">
        <f>_xlfn.IFNA(VLOOKUP(CONCATENATE($AC$5,$B10,$C10),'DAR1'!$A$6:$M$500,13,FALSE),0)</f>
        <v>0</v>
      </c>
      <c r="AD10" s="548">
        <f>_xlfn.IFNA(VLOOKUP(CONCATENATE($AD$5,$B10,$C10),BEV!$A$6:$M$500,13,FALSE),0)</f>
        <v>0</v>
      </c>
      <c r="AE10" s="548">
        <f>_xlfn.IFNA(VLOOKUP(CONCATENATE($AE$5,$B10,$C10),'OG2'!$A$6:$M$500,13,FALSE),0)</f>
        <v>0</v>
      </c>
      <c r="AF10" s="548">
        <f>_xlfn.IFNA(VLOOKUP(CONCATENATE($AF$5,$B10,$C10),'OG2'!$A$6:$M$500,13,FALSE),0)</f>
        <v>5</v>
      </c>
      <c r="AG10" s="548">
        <f>_xlfn.IFNA(VLOOKUP(CONCATENATE($AG$5,$B10,$C10),'LOG1'!$A$6:$M$500,13,FALSE),0)</f>
        <v>0</v>
      </c>
      <c r="AH10" s="548">
        <f>_xlfn.IFNA(VLOOKUP(CONCATENATE($AH$5,$B10,$C10),'DRY2'!$A$6:$M$500,13,FALSE),0)</f>
        <v>0</v>
      </c>
      <c r="AI10" s="548">
        <f>_xlfn.IFNA(VLOOKUP(CONCATENATE($AI$5,$B10,$C10),'CAP2'!$A$6:$M$500,13,FALSE),0)</f>
        <v>0</v>
      </c>
      <c r="AJ10" s="548">
        <f>_xlfn.IFNA(VLOOKUP(CONCATENATE($AJ$5,$B10,$C10),'ESP2'!$A$6:$M$500,13,FALSE),0)</f>
        <v>0</v>
      </c>
      <c r="AK10" s="548">
        <f>_xlfn.IFNA(VLOOKUP(CONCATENATE($AKL$5,$B10,$C10),MR!$A$6:$M$468,13,FALSE),0)</f>
        <v>0</v>
      </c>
      <c r="AL10" s="548">
        <f>_xlfn.IFNA(VLOOKUP(CONCATENATE($AL$5,$B10,$C10),MR!$A$6:$M$468,13,FALSE),0)</f>
        <v>0</v>
      </c>
      <c r="AM10" s="548">
        <f>_xlfn.IFNA(VLOOKUP(CONCATENATE($AM$5,$B10,$C10),MR!$A$6:$M$468,13,FALSE),0)</f>
        <v>0</v>
      </c>
      <c r="AN10" s="548">
        <f>_xlfn.IFNA(VLOOKUP(CONCATENATE($AN$5,$B10,$C10),'OG3'!$A$6:$M$500,13,FALSE),0)</f>
        <v>0</v>
      </c>
      <c r="AO10" s="548">
        <f>_xlfn.IFNA(VLOOKUP(CONCATENATE($AO$5,$B10,$C10),'OG3'!$A$6:$M$500,13,FALSE),0)</f>
        <v>0</v>
      </c>
      <c r="AP10" s="548">
        <f>_xlfn.IFNA(VLOOKUP(CONCATENATE($AP$5,$B10,$C10),WEST!$A$6:$M$500,13,FALSE),0)</f>
        <v>0</v>
      </c>
      <c r="AQ10" s="548">
        <f>_xlfn.IFNA(VLOOKUP(CONCATENATE($AQ$5,$B10,$C10),WEST!$A$6:$M$500,13,FALSE),0)</f>
        <v>0</v>
      </c>
      <c r="AR10" s="548">
        <f>_xlfn.IFNA(VLOOKUP(CONCATENATE($AR$5,$B10,$C10),'SER3'!$A$6:$M$500,13,FALSE),0)</f>
        <v>0</v>
      </c>
      <c r="AS10" s="548">
        <f>_xlfn.IFNA(VLOOKUP(CONCATENATE($AS$5,$B10,$C10),'DAR2'!$A$6:$M$500,13,FALSE),0)</f>
        <v>0</v>
      </c>
      <c r="AT10" s="548">
        <f>_xlfn.IFNA(VLOOKUP(CONCATENATE($AT$5,$B10,$C10),'DAR2'!$A$6:$M$500,13,FALSE),0)</f>
        <v>0</v>
      </c>
      <c r="AU10" s="548">
        <f>_xlfn.IFNA(VLOOKUP(CONCATENATE($AU$5,$B10,$C10),'MUR2'!$A$6:$M$500,13,FALSE),0)</f>
        <v>0</v>
      </c>
      <c r="AV10" s="548">
        <f>_xlfn.IFNA(VLOOKUP(CONCATENATE($AV$5,$B10,$C10),RAS!$A$7:$M$501,13,FALSE),0)</f>
        <v>0</v>
      </c>
      <c r="AW10" s="548">
        <f>_xlfn.IFNA(VLOOKUP(CONCATENATE($AW$5,$B10,$C10),RAS!$A$7:$M$501,13,FALSE),0)</f>
        <v>0</v>
      </c>
      <c r="AX10" s="548">
        <f>_xlfn.IFNA(VLOOKUP(CONCATENATE($AX$5,$B10,$C10),'ESP3'!$A$6:$M$500,13,FALSE),0)</f>
        <v>0</v>
      </c>
      <c r="AY10" s="548">
        <f>_xlfn.IFNA(VLOOKUP(CONCATENATE($AY$5,$B10,$C10),FEST!$A$6:$M$500,13,FALSE),0)</f>
        <v>0</v>
      </c>
      <c r="AZ10" s="548">
        <f>_xlfn.IFNA(VLOOKUP(CONCATENATE($AZ$5,$B10,$C10),FEST!$A$6:$M$500,13,FALSE),0)</f>
        <v>7</v>
      </c>
      <c r="BA10" s="548">
        <f>_xlfn.IFNA(VLOOKUP(CONCATENATE($BA$5,$B10,$C10),'HOR2'!$A$6:$M$200,13,FALSE),0)</f>
        <v>0</v>
      </c>
      <c r="BB10" s="548">
        <f>_xlfn.IFNA(VLOOKUP(CONCATENATE($BB$5,$B10,$C10),'HOR2'!$A$6:$M$200,13,FALSE),0)</f>
        <v>0</v>
      </c>
      <c r="BC10" s="548">
        <f>_xlfn.IFNA(VLOOKUP(CONCATENATE($BC$5,$B10,$C10),GIDG!$A$6:$M$200,13,FALSE),0)</f>
        <v>0</v>
      </c>
      <c r="BD10" s="548">
        <f>_xlfn.IFNA(VLOOKUP(CONCATENATE($BD$5,$B10,$C10),GIDG!$A$6:$M$200,13,FALSE),0)</f>
        <v>0</v>
      </c>
      <c r="BE10" s="548">
        <f>_xlfn.IFNA(VLOOKUP(CONCATENATE($BE$5,$B10,$C10),[7]cap3!$A$6:$M$500,13,FALSE),0)</f>
        <v>0</v>
      </c>
      <c r="BF10" s="548">
        <f>_xlfn.IFNA(VLOOKUP(CONCATENATE($BF$5,$B10,$C10),SC!$A$6:$M$500,13,FALSE),0)</f>
        <v>0</v>
      </c>
      <c r="BG10" s="548">
        <f>_xlfn.IFNA(VLOOKUP(CONCATENATE($BG$5,$B10,$C10),SC!$A$6:$M$500,13,FALSE),0)</f>
        <v>0</v>
      </c>
      <c r="BH10" s="548">
        <f>_xlfn.IFNA(VLOOKUP(CONCATENATE($BH$5,$B10,$C10),SCSAT!$A$6:$M$528,13,FALSE),0)</f>
        <v>0</v>
      </c>
      <c r="BI10" s="548">
        <f>_xlfn.IFNA(VLOOKUP(CONCATENATE($BI$5,$B10,$C10),SCSAT!$A$6:$M$528,13,FALSE),0)</f>
        <v>2</v>
      </c>
      <c r="BJ10" s="548">
        <f>_xlfn.IFNA(VLOOKUP(CONCATENATE($BJ$5,$B10,$C10),SCSUN!$A$6:$M$500,13,FALSE),0)</f>
        <v>12</v>
      </c>
      <c r="BK10" s="341">
        <f>_xlfn.IFNA(VLOOKUP(CONCATENATE($BK$5,$B10,$C10),SCSUN!$A$6:$M$500,13,FALSE),0)</f>
        <v>0</v>
      </c>
      <c r="BL10" s="56"/>
      <c r="BM10" s="341"/>
      <c r="BN10" s="56"/>
      <c r="BO10" s="56"/>
      <c r="BP10" s="56"/>
      <c r="BQ10" s="56"/>
      <c r="BR10" s="56"/>
      <c r="BS10" s="44"/>
    </row>
    <row r="11" spans="1:82" s="3" customFormat="1" x14ac:dyDescent="0.25">
      <c r="A11" s="835"/>
      <c r="B11" s="733" t="s">
        <v>308</v>
      </c>
      <c r="C11" s="734" t="s">
        <v>474</v>
      </c>
      <c r="D11" s="734"/>
      <c r="E11" s="734" t="s">
        <v>105</v>
      </c>
      <c r="F11" s="735">
        <v>45384</v>
      </c>
      <c r="G11" s="736">
        <v>11</v>
      </c>
      <c r="H11" s="737">
        <f t="shared" si="0"/>
        <v>5</v>
      </c>
      <c r="I11" s="738">
        <f t="shared" si="1"/>
        <v>31</v>
      </c>
      <c r="J11" s="739">
        <f t="shared" si="2"/>
        <v>5</v>
      </c>
      <c r="K11" s="548">
        <f>_xlfn.IFNA(VLOOKUP(CONCATENATE($K$5,$B11,$C11),'ESP1'!$A$6:$M$500,13,FALSE),0)</f>
        <v>0</v>
      </c>
      <c r="L11" s="548">
        <f>_xlfn.IFNA(VLOOKUP(CONCATENATE($L$5,$B11,$C11),'ESP1'!$A$6:$M$500,13,FALSE),0)</f>
        <v>0</v>
      </c>
      <c r="M11" s="548">
        <f>_xlfn.IFNA(VLOOKUP(CONCATENATE($M$5,$B11,$C11),CAPE!$A$6:$M$300,13,FALSE),0)</f>
        <v>7</v>
      </c>
      <c r="N11" s="548">
        <f>_xlfn.IFNA(VLOOKUP(CONCATENATE($N$5,$B11,$C11),CAPE!$A$6:$M$300,13,FALSE),0)</f>
        <v>0</v>
      </c>
      <c r="O11" s="548">
        <f>_xlfn.IFNA(VLOOKUP(CONCATENATE($O$5,$B11,$C11),'SER1'!$A$6:$M$500,13,FALSE),0)</f>
        <v>0</v>
      </c>
      <c r="P11" s="548">
        <f>_xlfn.IFNA(VLOOKUP(CONCATENATE($P$5,$B11,$C11),'SER1'!$A$6:$M$500,13,FALSE),0)</f>
        <v>0</v>
      </c>
      <c r="Q11" s="548">
        <f>_xlfn.IFNA(VLOOKUP(CONCATENATE($Q$5,$B11,$C11),'MUR1'!$A$6:$M$500,13,FALSE),0)</f>
        <v>0</v>
      </c>
      <c r="R11" s="548">
        <f>_xlfn.IFNA(VLOOKUP(CONCATENATE($R$5,$B11,$C11),'MUR1'!$A$6:$M$500,13,FALSE),0)</f>
        <v>0</v>
      </c>
      <c r="S11" s="548">
        <f>_xlfn.IFNA(VLOOKUP(CONCATENATE($S$5,$B11,$C11),BAL!$A$6:$M$500,13,FALSE),0)</f>
        <v>0</v>
      </c>
      <c r="T11" s="548">
        <f>_xlfn.IFNA(VLOOKUP(CONCATENATE($T$5,$B11,$C11),BAL!$A$6:$M$500,13,FALSE),0)</f>
        <v>0</v>
      </c>
      <c r="U11" s="548">
        <f>_xlfn.IFNA(VLOOKUP(CONCATENATE($U$5,$B11,$C11),'OG1'!$A$6:$M$500,13,FALSE),0)</f>
        <v>0</v>
      </c>
      <c r="V11" s="548">
        <f>_xlfn.IFNA(VLOOKUP(CONCATENATE($V$5,$B11,$C11),'OG1'!$A$6:$M$500,13,FALSE),0)</f>
        <v>0</v>
      </c>
      <c r="W11" s="548">
        <f>_xlfn.IFNA(VLOOKUP(CONCATENATE($W$5,$B11,$C11),'DRY1'!$A$6:$M$500,13,FALSE),0)</f>
        <v>0</v>
      </c>
      <c r="X11" s="548">
        <f>_xlfn.IFNA(VLOOKUP(CONCATENATE($X$5,$B11,$C11),'HOR1'!$A$6:$M$500,13,FALSE),0)</f>
        <v>0</v>
      </c>
      <c r="Y11" s="548">
        <f>_xlfn.IFNA(VLOOKUP(CONCATENATE($Y$5,$B11,$C11),'HOR1'!$A$6:$M$500,13,FALSE),0)</f>
        <v>0</v>
      </c>
      <c r="Z11" s="548">
        <f>_xlfn.IFNA(VLOOKUP(CONCATENATE($Z$5,$B11,$C11),'SER2'!$A$6:$M$534,13,FALSE),0)</f>
        <v>0</v>
      </c>
      <c r="AA11" s="548">
        <f>_xlfn.IFNA(VLOOKUP(CONCATENATE($AA$5,$B11,$C11),'SER2'!$A$6:$M$534,13,FALSE),0)</f>
        <v>0</v>
      </c>
      <c r="AB11" s="548">
        <f>_xlfn.IFNA(VLOOKUP(CONCATENATE($AB$5,$B11,$C11),'DAR1'!$A$6:$M$500,13,FALSE),0)</f>
        <v>7</v>
      </c>
      <c r="AC11" s="548">
        <f>_xlfn.IFNA(VLOOKUP(CONCATENATE($AC$5,$B11,$C11),'DAR1'!$A$6:$M$500,13,FALSE),0)</f>
        <v>0</v>
      </c>
      <c r="AD11" s="548">
        <f>_xlfn.IFNA(VLOOKUP(CONCATENATE($AD$5,$B11,$C11),BEV!$A$6:$M$500,13,FALSE),0)</f>
        <v>0</v>
      </c>
      <c r="AE11" s="548">
        <f>_xlfn.IFNA(VLOOKUP(CONCATENATE($AE$5,$B11,$C11),'OG2'!$A$6:$M$500,13,FALSE),0)</f>
        <v>0</v>
      </c>
      <c r="AF11" s="548">
        <f>_xlfn.IFNA(VLOOKUP(CONCATENATE($AF$5,$B11,$C11),'OG2'!$A$6:$M$500,13,FALSE),0)</f>
        <v>0</v>
      </c>
      <c r="AG11" s="548">
        <f>_xlfn.IFNA(VLOOKUP(CONCATENATE($AG$5,$B11,$C11),'LOG1'!$A$6:$M$500,13,FALSE),0)</f>
        <v>0</v>
      </c>
      <c r="AH11" s="548">
        <f>_xlfn.IFNA(VLOOKUP(CONCATENATE($AH$5,$B11,$C11),'DRY2'!$A$6:$M$500,13,FALSE),0)</f>
        <v>0</v>
      </c>
      <c r="AI11" s="548">
        <f>_xlfn.IFNA(VLOOKUP(CONCATENATE($AI$5,$B11,$C11),'CAP2'!$A$6:$M$500,13,FALSE),0)</f>
        <v>0</v>
      </c>
      <c r="AJ11" s="548">
        <f>_xlfn.IFNA(VLOOKUP(CONCATENATE($AJ$5,$B11,$C11),'ESP2'!$A$6:$M$500,13,FALSE),0)</f>
        <v>0</v>
      </c>
      <c r="AK11" s="548">
        <f>_xlfn.IFNA(VLOOKUP(CONCATENATE($AKL$5,$B11,$C11),MR!$A$6:$M$468,13,FALSE),0)</f>
        <v>0</v>
      </c>
      <c r="AL11" s="548">
        <f>_xlfn.IFNA(VLOOKUP(CONCATENATE($AL$5,$B11,$C11),MR!$A$6:$M$468,13,FALSE),0)</f>
        <v>0</v>
      </c>
      <c r="AM11" s="548">
        <f>_xlfn.IFNA(VLOOKUP(CONCATENATE($AM$5,$B11,$C11),MR!$A$6:$M$468,13,FALSE),0)</f>
        <v>0</v>
      </c>
      <c r="AN11" s="548">
        <f>_xlfn.IFNA(VLOOKUP(CONCATENATE($AN$5,$B11,$C11),'OG3'!$A$6:$M$500,13,FALSE),0)</f>
        <v>0</v>
      </c>
      <c r="AO11" s="548">
        <f>_xlfn.IFNA(VLOOKUP(CONCATENATE($AO$5,$B11,$C11),'OG3'!$A$6:$M$500,13,FALSE),0)</f>
        <v>0</v>
      </c>
      <c r="AP11" s="548">
        <f>_xlfn.IFNA(VLOOKUP(CONCATENATE($AP$5,$B11,$C11),WEST!$A$6:$M$500,13,FALSE),0)</f>
        <v>0</v>
      </c>
      <c r="AQ11" s="548">
        <f>_xlfn.IFNA(VLOOKUP(CONCATENATE($AQ$5,$B11,$C11),WEST!$A$6:$M$500,13,FALSE),0)</f>
        <v>0</v>
      </c>
      <c r="AR11" s="548">
        <f>_xlfn.IFNA(VLOOKUP(CONCATENATE($AR$5,$B11,$C11),'SER3'!$A$6:$M$500,13,FALSE),0)</f>
        <v>0</v>
      </c>
      <c r="AS11" s="548">
        <f>_xlfn.IFNA(VLOOKUP(CONCATENATE($AS$5,$B11,$C11),'DAR2'!$A$6:$M$500,13,FALSE),0)</f>
        <v>5</v>
      </c>
      <c r="AT11" s="548">
        <f>_xlfn.IFNA(VLOOKUP(CONCATENATE($AT$5,$B11,$C11),'DAR2'!$A$6:$M$500,13,FALSE),0)</f>
        <v>0</v>
      </c>
      <c r="AU11" s="548">
        <f>_xlfn.IFNA(VLOOKUP(CONCATENATE($AU$5,$B11,$C11),'MUR2'!$A$6:$M$500,13,FALSE),0)</f>
        <v>0</v>
      </c>
      <c r="AV11" s="548">
        <f>_xlfn.IFNA(VLOOKUP(CONCATENATE($AV$5,$B11,$C11),RAS!$A$7:$M$501,13,FALSE),0)</f>
        <v>0</v>
      </c>
      <c r="AW11" s="548">
        <f>_xlfn.IFNA(VLOOKUP(CONCATENATE($AW$5,$B11,$C11),RAS!$A$7:$M$501,13,FALSE),0)</f>
        <v>0</v>
      </c>
      <c r="AX11" s="548">
        <f>_xlfn.IFNA(VLOOKUP(CONCATENATE($AX$5,$B11,$C11),'ESP3'!$A$6:$M$500,13,FALSE),0)</f>
        <v>0</v>
      </c>
      <c r="AY11" s="548">
        <f>_xlfn.IFNA(VLOOKUP(CONCATENATE($AY$5,$B11,$C11),FEST!$A$6:$M$500,13,FALSE),0)</f>
        <v>0</v>
      </c>
      <c r="AZ11" s="548">
        <f>_xlfn.IFNA(VLOOKUP(CONCATENATE($AZ$5,$B11,$C11),FEST!$A$6:$M$500,13,FALSE),0)</f>
        <v>0</v>
      </c>
      <c r="BA11" s="548">
        <f>_xlfn.IFNA(VLOOKUP(CONCATENATE($BA$5,$B11,$C11),'HOR2'!$A$6:$M$200,13,FALSE),0)</f>
        <v>0</v>
      </c>
      <c r="BB11" s="548">
        <f>_xlfn.IFNA(VLOOKUP(CONCATENATE($BB$5,$B11,$C11),'HOR2'!$A$6:$M$200,13,FALSE),0)</f>
        <v>0</v>
      </c>
      <c r="BC11" s="548">
        <f>_xlfn.IFNA(VLOOKUP(CONCATENATE($BC$5,$B11,$C11),GIDG!$A$6:$M$200,13,FALSE),0)</f>
        <v>0</v>
      </c>
      <c r="BD11" s="548">
        <f>_xlfn.IFNA(VLOOKUP(CONCATENATE($BD$5,$B11,$C11),GIDG!$A$6:$M$200,13,FALSE),0)</f>
        <v>0</v>
      </c>
      <c r="BE11" s="548">
        <f>_xlfn.IFNA(VLOOKUP(CONCATENATE($BE$5,$B11,$C11),[7]cap3!$A$6:$M$500,13,FALSE),0)</f>
        <v>0</v>
      </c>
      <c r="BF11" s="548">
        <f>_xlfn.IFNA(VLOOKUP(CONCATENATE($BF$5,$B11,$C11),SC!$A$6:$M$500,13,FALSE),0)</f>
        <v>0</v>
      </c>
      <c r="BG11" s="548">
        <f>_xlfn.IFNA(VLOOKUP(CONCATENATE($BG$5,$B11,$C11),SC!$A$6:$M$500,13,FALSE),0)</f>
        <v>0</v>
      </c>
      <c r="BH11" s="548">
        <f>_xlfn.IFNA(VLOOKUP(CONCATENATE($BH$5,$B11,$C11),SCSAT!$A$6:$M$528,13,FALSE),0)</f>
        <v>8</v>
      </c>
      <c r="BI11" s="548">
        <f>_xlfn.IFNA(VLOOKUP(CONCATENATE($BI$5,$B11,$C11),SCSAT!$A$6:$M$528,13,FALSE),0)</f>
        <v>0</v>
      </c>
      <c r="BJ11" s="548">
        <f>_xlfn.IFNA(VLOOKUP(CONCATENATE($BJ$5,$B11,$C11),SCSUN!$A$6:$M$500,13,FALSE),0)</f>
        <v>4</v>
      </c>
      <c r="BK11" s="341">
        <f>_xlfn.IFNA(VLOOKUP(CONCATENATE($BK$5,$B11,$C11),SCSUN!$A$6:$M$500,13,FALSE),0)</f>
        <v>0</v>
      </c>
      <c r="BL11" s="56"/>
      <c r="BM11" s="341"/>
      <c r="BN11" s="56"/>
      <c r="BO11" s="56"/>
      <c r="BP11" s="56"/>
      <c r="BQ11" s="56"/>
      <c r="BR11" s="56"/>
      <c r="BS11" s="44"/>
    </row>
    <row r="12" spans="1:82" x14ac:dyDescent="0.25">
      <c r="A12" s="835"/>
      <c r="B12" s="51" t="s">
        <v>327</v>
      </c>
      <c r="C12" s="57" t="s">
        <v>328</v>
      </c>
      <c r="D12" s="57"/>
      <c r="E12" s="57" t="s">
        <v>109</v>
      </c>
      <c r="F12" s="58">
        <v>45490</v>
      </c>
      <c r="G12" s="571">
        <v>9</v>
      </c>
      <c r="H12" s="54">
        <f t="shared" si="0"/>
        <v>3</v>
      </c>
      <c r="I12" s="55">
        <f t="shared" si="1"/>
        <v>27</v>
      </c>
      <c r="J12" s="64">
        <f t="shared" si="2"/>
        <v>7</v>
      </c>
      <c r="K12" s="548">
        <f>_xlfn.IFNA(VLOOKUP(CONCATENATE($K$5,$B12,$C12),'ESP1'!$A$6:$M$500,13,FALSE),0)</f>
        <v>0</v>
      </c>
      <c r="L12" s="548">
        <f>_xlfn.IFNA(VLOOKUP(CONCATENATE($L$5,$B12,$C12),'ESP1'!$A$6:$M$500,13,FALSE),0)</f>
        <v>0</v>
      </c>
      <c r="M12" s="548">
        <f>_xlfn.IFNA(VLOOKUP(CONCATENATE($M$5,$B12,$C12),CAPE!$A$6:$M$300,13,FALSE),0)</f>
        <v>0</v>
      </c>
      <c r="N12" s="548">
        <f>_xlfn.IFNA(VLOOKUP(CONCATENATE($N$5,$B12,$C12),CAPE!$A$6:$M$300,13,FALSE),0)</f>
        <v>0</v>
      </c>
      <c r="O12" s="548">
        <f>_xlfn.IFNA(VLOOKUP(CONCATENATE($O$5,$B12,$C12),'SER1'!$A$6:$M$500,13,FALSE),0)</f>
        <v>0</v>
      </c>
      <c r="P12" s="548">
        <f>_xlfn.IFNA(VLOOKUP(CONCATENATE($P$5,$B12,$C12),'SER1'!$A$6:$M$500,13,FALSE),0)</f>
        <v>0</v>
      </c>
      <c r="Q12" s="548">
        <f>_xlfn.IFNA(VLOOKUP(CONCATENATE($Q$5,$B12,$C12),'MUR1'!$A$6:$M$500,13,FALSE),0)</f>
        <v>0</v>
      </c>
      <c r="R12" s="548">
        <f>_xlfn.IFNA(VLOOKUP(CONCATENATE($R$5,$B12,$C12),'MUR1'!$A$6:$M$500,13,FALSE),0)</f>
        <v>0</v>
      </c>
      <c r="S12" s="548">
        <f>_xlfn.IFNA(VLOOKUP(CONCATENATE($S$5,$B12,$C12),BAL!$A$6:$M$500,13,FALSE),0)</f>
        <v>0</v>
      </c>
      <c r="T12" s="548">
        <f>_xlfn.IFNA(VLOOKUP(CONCATENATE($T$5,$B12,$C12),BAL!$A$6:$M$500,13,FALSE),0)</f>
        <v>0</v>
      </c>
      <c r="U12" s="548">
        <f>_xlfn.IFNA(VLOOKUP(CONCATENATE($U$5,$B12,$C12),'OG1'!$A$6:$M$500,13,FALSE),0)</f>
        <v>0</v>
      </c>
      <c r="V12" s="548">
        <f>_xlfn.IFNA(VLOOKUP(CONCATENATE($V$5,$B12,$C12),'OG1'!$A$6:$M$500,13,FALSE),0)</f>
        <v>0</v>
      </c>
      <c r="W12" s="548">
        <f>_xlfn.IFNA(VLOOKUP(CONCATENATE($W$5,$B12,$C12),'DRY1'!$A$6:$M$500,13,FALSE),0)</f>
        <v>0</v>
      </c>
      <c r="X12" s="548">
        <f>_xlfn.IFNA(VLOOKUP(CONCATENATE($X$5,$B12,$C12),'HOR1'!$A$6:$M$500,13,FALSE),0)</f>
        <v>0</v>
      </c>
      <c r="Y12" s="548">
        <f>_xlfn.IFNA(VLOOKUP(CONCATENATE($Y$5,$B12,$C12),'HOR1'!$A$6:$M$500,13,FALSE),0)</f>
        <v>0</v>
      </c>
      <c r="Z12" s="548">
        <f>_xlfn.IFNA(VLOOKUP(CONCATENATE($Z$5,$B12,$C12),'SER2'!$A$6:$M$534,13,FALSE),0)</f>
        <v>0</v>
      </c>
      <c r="AA12" s="548">
        <f>_xlfn.IFNA(VLOOKUP(CONCATENATE($AA$5,$B12,$C12),'SER2'!$A$6:$M$534,13,FALSE),0)</f>
        <v>0</v>
      </c>
      <c r="AB12" s="548">
        <f>_xlfn.IFNA(VLOOKUP(CONCATENATE($AB$5,$B12,$C12),'DAR1'!$A$6:$M$500,13,FALSE),0)</f>
        <v>0</v>
      </c>
      <c r="AC12" s="548">
        <f>_xlfn.IFNA(VLOOKUP(CONCATENATE($AC$5,$B12,$C12),'DAR1'!$A$6:$M$500,13,FALSE),0)</f>
        <v>0</v>
      </c>
      <c r="AD12" s="548">
        <f>_xlfn.IFNA(VLOOKUP(CONCATENATE($AD$5,$B12,$C12),BEV!$A$6:$M$500,13,FALSE),0)</f>
        <v>0</v>
      </c>
      <c r="AE12" s="548">
        <f>_xlfn.IFNA(VLOOKUP(CONCATENATE($AE$5,$B12,$C12),'OG2'!$A$6:$M$500,13,FALSE),0)</f>
        <v>0</v>
      </c>
      <c r="AF12" s="548">
        <f>_xlfn.IFNA(VLOOKUP(CONCATENATE($AF$5,$B12,$C12),'OG2'!$A$6:$M$500,13,FALSE),0)</f>
        <v>0</v>
      </c>
      <c r="AG12" s="548">
        <f>_xlfn.IFNA(VLOOKUP(CONCATENATE($AG$5,$B12,$C12),'LOG1'!$A$6:$M$500,13,FALSE),0)</f>
        <v>0</v>
      </c>
      <c r="AH12" s="548">
        <f>_xlfn.IFNA(VLOOKUP(CONCATENATE($AH$5,$B12,$C12),'DRY2'!$A$6:$M$500,13,FALSE),0)</f>
        <v>0</v>
      </c>
      <c r="AI12" s="548">
        <f>_xlfn.IFNA(VLOOKUP(CONCATENATE($AI$5,$B12,$C12),'CAP2'!$A$6:$M$500,13,FALSE),0)</f>
        <v>0</v>
      </c>
      <c r="AJ12" s="548">
        <f>_xlfn.IFNA(VLOOKUP(CONCATENATE($AJ$5,$B12,$C12),'ESP2'!$A$6:$M$500,13,FALSE),0)</f>
        <v>0</v>
      </c>
      <c r="AK12" s="548">
        <f>_xlfn.IFNA(VLOOKUP(CONCATENATE($AKL$5,$B12,$C12),MR!$A$6:$M$468,13,FALSE),0)</f>
        <v>0</v>
      </c>
      <c r="AL12" s="548">
        <f>_xlfn.IFNA(VLOOKUP(CONCATENATE($AL$5,$B12,$C12),MR!$A$6:$M$468,13,FALSE),0)</f>
        <v>0</v>
      </c>
      <c r="AM12" s="548">
        <f>_xlfn.IFNA(VLOOKUP(CONCATENATE($AM$5,$B12,$C12),MR!$A$6:$M$468,13,FALSE),0)</f>
        <v>0</v>
      </c>
      <c r="AN12" s="548">
        <f>_xlfn.IFNA(VLOOKUP(CONCATENATE($AN$5,$B12,$C12),'OG3'!$A$6:$M$500,13,FALSE),0)</f>
        <v>0</v>
      </c>
      <c r="AO12" s="548">
        <f>_xlfn.IFNA(VLOOKUP(CONCATENATE($AO$5,$B12,$C12),'OG3'!$A$6:$M$500,13,FALSE),0)</f>
        <v>0</v>
      </c>
      <c r="AP12" s="548">
        <f>_xlfn.IFNA(VLOOKUP(CONCATENATE($AP$5,$B12,$C12),WEST!$A$6:$M$500,13,FALSE),0)</f>
        <v>0</v>
      </c>
      <c r="AQ12" s="548">
        <f>_xlfn.IFNA(VLOOKUP(CONCATENATE($AQ$5,$B12,$C12),WEST!$A$6:$M$500,13,FALSE),0)</f>
        <v>0</v>
      </c>
      <c r="AR12" s="548">
        <f>_xlfn.IFNA(VLOOKUP(CONCATENATE($AR$5,$B12,$C12),'SER3'!$A$6:$M$500,13,FALSE),0)</f>
        <v>0</v>
      </c>
      <c r="AS12" s="548">
        <f>_xlfn.IFNA(VLOOKUP(CONCATENATE($AS$5,$B12,$C12),'DAR2'!$A$6:$M$500,13,FALSE),0)</f>
        <v>0</v>
      </c>
      <c r="AT12" s="548">
        <f>_xlfn.IFNA(VLOOKUP(CONCATENATE($AT$5,$B12,$C12),'DAR2'!$A$6:$M$500,13,FALSE),0)</f>
        <v>0</v>
      </c>
      <c r="AU12" s="548">
        <f>_xlfn.IFNA(VLOOKUP(CONCATENATE($AU$5,$B12,$C12),'MUR2'!$A$6:$M$500,13,FALSE),0)</f>
        <v>0</v>
      </c>
      <c r="AV12" s="548">
        <f>_xlfn.IFNA(VLOOKUP(CONCATENATE($AV$5,$B12,$C12),RAS!$A$7:$M$501,13,FALSE),0)</f>
        <v>0</v>
      </c>
      <c r="AW12" s="548">
        <f>_xlfn.IFNA(VLOOKUP(CONCATENATE($AW$5,$B12,$C12),RAS!$A$7:$M$501,13,FALSE),0)</f>
        <v>5</v>
      </c>
      <c r="AX12" s="548">
        <f>_xlfn.IFNA(VLOOKUP(CONCATENATE($AX$5,$B12,$C12),'ESP3'!$A$6:$M$500,13,FALSE),0)</f>
        <v>0</v>
      </c>
      <c r="AY12" s="548">
        <f>_xlfn.IFNA(VLOOKUP(CONCATENATE($AY$5,$B12,$C12),FEST!$A$6:$M$500,13,FALSE),0)</f>
        <v>0</v>
      </c>
      <c r="AZ12" s="548">
        <f>_xlfn.IFNA(VLOOKUP(CONCATENATE($AZ$5,$B12,$C12),FEST!$A$6:$M$500,13,FALSE),0)</f>
        <v>0</v>
      </c>
      <c r="BA12" s="548">
        <f>_xlfn.IFNA(VLOOKUP(CONCATENATE($BA$5,$B12,$C12),'HOR2'!$A$6:$M$200,13,FALSE),0)</f>
        <v>0</v>
      </c>
      <c r="BB12" s="548">
        <f>_xlfn.IFNA(VLOOKUP(CONCATENATE($BB$5,$B12,$C12),'HOR2'!$A$6:$M$200,13,FALSE),0)</f>
        <v>0</v>
      </c>
      <c r="BC12" s="548">
        <f>_xlfn.IFNA(VLOOKUP(CONCATENATE($BC$5,$B12,$C12),GIDG!$A$6:$M$200,13,FALSE),0)</f>
        <v>0</v>
      </c>
      <c r="BD12" s="548">
        <f>_xlfn.IFNA(VLOOKUP(CONCATENATE($BD$5,$B12,$C12),GIDG!$A$6:$M$200,13,FALSE),0)</f>
        <v>0</v>
      </c>
      <c r="BE12" s="548">
        <f>_xlfn.IFNA(VLOOKUP(CONCATENATE($BE$5,$B12,$C12),[7]cap3!$A$6:$M$500,13,FALSE),0)</f>
        <v>0</v>
      </c>
      <c r="BF12" s="548">
        <f>_xlfn.IFNA(VLOOKUP(CONCATENATE($BF$5,$B12,$C12),SC!$A$6:$M$500,13,FALSE),0)</f>
        <v>0</v>
      </c>
      <c r="BG12" s="548">
        <f>_xlfn.IFNA(VLOOKUP(CONCATENATE($BG$5,$B12,$C12),SC!$A$6:$M$500,13,FALSE),0)</f>
        <v>0</v>
      </c>
      <c r="BH12" s="548">
        <f>_xlfn.IFNA(VLOOKUP(CONCATENATE($BH$5,$B12,$C12),SCSAT!$A$6:$M$528,13,FALSE),0)</f>
        <v>0</v>
      </c>
      <c r="BI12" s="548">
        <f>_xlfn.IFNA(VLOOKUP(CONCATENATE($BI$5,$B12,$C12),SCSAT!$A$6:$M$528,13,FALSE),0)</f>
        <v>8</v>
      </c>
      <c r="BJ12" s="548">
        <f>_xlfn.IFNA(VLOOKUP(CONCATENATE($BJ$5,$B12,$C12),SCSUN!$A$6:$M$500,13,FALSE),0)</f>
        <v>0</v>
      </c>
      <c r="BK12" s="341">
        <f>_xlfn.IFNA(VLOOKUP(CONCATENATE($BK$5,$B12,$C12),SCSUN!$A$6:$M$500,13,FALSE),0)</f>
        <v>14</v>
      </c>
      <c r="BL12" s="56"/>
      <c r="BM12" s="341"/>
      <c r="BN12" s="56"/>
      <c r="BO12" s="56"/>
      <c r="BP12" s="56"/>
      <c r="BQ12" s="56"/>
      <c r="BR12" s="56"/>
      <c r="BS12" s="44"/>
    </row>
    <row r="13" spans="1:82" x14ac:dyDescent="0.25">
      <c r="A13" s="835"/>
      <c r="B13" s="51" t="s">
        <v>235</v>
      </c>
      <c r="C13" s="57" t="s">
        <v>609</v>
      </c>
      <c r="D13" s="57"/>
      <c r="E13" s="57" t="s">
        <v>184</v>
      </c>
      <c r="F13" s="58">
        <v>45388</v>
      </c>
      <c r="G13" s="571">
        <v>12</v>
      </c>
      <c r="H13" s="54">
        <f t="shared" ref="H13:H37" si="3">COUNTIF(K13:BT13,"&gt;0")</f>
        <v>4</v>
      </c>
      <c r="I13" s="55">
        <f t="shared" ref="I13:I37" si="4">SUM(K13:CM13)</f>
        <v>21</v>
      </c>
      <c r="J13" s="64">
        <f t="shared" ref="J13:J37" si="5">RANK(I13,$I$6:$I$94)</f>
        <v>8</v>
      </c>
      <c r="K13" s="548">
        <f>_xlfn.IFNA(VLOOKUP(CONCATENATE($K$5,$B13,$C13),'ESP1'!$A$6:$M$500,13,FALSE),0)</f>
        <v>0</v>
      </c>
      <c r="L13" s="548">
        <f>_xlfn.IFNA(VLOOKUP(CONCATENATE($L$5,$B13,$C13),'ESP1'!$A$6:$M$500,13,FALSE),0)</f>
        <v>0</v>
      </c>
      <c r="M13" s="548">
        <f>_xlfn.IFNA(VLOOKUP(CONCATENATE($M$5,$B13,$C13),CAPE!$A$6:$M$300,13,FALSE),0)</f>
        <v>0</v>
      </c>
      <c r="N13" s="548">
        <f>_xlfn.IFNA(VLOOKUP(CONCATENATE($N$5,$B13,$C13),CAPE!$A$6:$M$300,13,FALSE),0)</f>
        <v>0</v>
      </c>
      <c r="O13" s="548">
        <f>_xlfn.IFNA(VLOOKUP(CONCATENATE($O$5,$B13,$C13),'SER1'!$A$6:$M$500,13,FALSE),0)</f>
        <v>0</v>
      </c>
      <c r="P13" s="548">
        <f>_xlfn.IFNA(VLOOKUP(CONCATENATE($P$5,$B13,$C13),'SER1'!$A$6:$M$500,13,FALSE),0)</f>
        <v>0</v>
      </c>
      <c r="Q13" s="548">
        <f>_xlfn.IFNA(VLOOKUP(CONCATENATE($Q$5,$B13,$C13),'MUR1'!$A$6:$M$500,13,FALSE),0)</f>
        <v>0</v>
      </c>
      <c r="R13" s="548">
        <f>_xlfn.IFNA(VLOOKUP(CONCATENATE($R$5,$B13,$C13),'MUR1'!$A$6:$M$500,13,FALSE),0)</f>
        <v>0</v>
      </c>
      <c r="S13" s="548">
        <f>_xlfn.IFNA(VLOOKUP(CONCATENATE($S$5,$B13,$C13),BAL!$A$6:$M$500,13,FALSE),0)</f>
        <v>0</v>
      </c>
      <c r="T13" s="548">
        <f>_xlfn.IFNA(VLOOKUP(CONCATENATE($T$5,$B13,$C13),BAL!$A$6:$M$500,13,FALSE),0)</f>
        <v>0</v>
      </c>
      <c r="U13" s="548">
        <f>_xlfn.IFNA(VLOOKUP(CONCATENATE($U$5,$B13,$C13),'OG1'!$A$6:$M$500,13,FALSE),0)</f>
        <v>0</v>
      </c>
      <c r="V13" s="548">
        <f>_xlfn.IFNA(VLOOKUP(CONCATENATE($V$5,$B13,$C13),'OG1'!$A$6:$M$500,13,FALSE),0)</f>
        <v>5</v>
      </c>
      <c r="W13" s="548">
        <f>_xlfn.IFNA(VLOOKUP(CONCATENATE($W$5,$B13,$C13),'DRY1'!$A$6:$M$500,13,FALSE),0)</f>
        <v>0</v>
      </c>
      <c r="X13" s="548">
        <f>_xlfn.IFNA(VLOOKUP(CONCATENATE($X$5,$B13,$C13),'HOR1'!$A$6:$M$500,13,FALSE),0)</f>
        <v>0</v>
      </c>
      <c r="Y13" s="548">
        <f>_xlfn.IFNA(VLOOKUP(CONCATENATE($Y$5,$B13,$C13),'HOR1'!$A$6:$M$500,13,FALSE),0)</f>
        <v>0</v>
      </c>
      <c r="Z13" s="548">
        <f>_xlfn.IFNA(VLOOKUP(CONCATENATE($Z$5,$B13,$C13),'SER2'!$A$6:$M$534,13,FALSE),0)</f>
        <v>0</v>
      </c>
      <c r="AA13" s="548">
        <f>_xlfn.IFNA(VLOOKUP(CONCATENATE($AA$5,$B13,$C13),'SER2'!$A$6:$M$534,13,FALSE),0)</f>
        <v>0</v>
      </c>
      <c r="AB13" s="548">
        <f>_xlfn.IFNA(VLOOKUP(CONCATENATE($AB$5,$B13,$C13),'DAR1'!$A$6:$M$500,13,FALSE),0)</f>
        <v>0</v>
      </c>
      <c r="AC13" s="548">
        <f>_xlfn.IFNA(VLOOKUP(CONCATENATE($AC$5,$B13,$C13),'DAR1'!$A$6:$M$500,13,FALSE),0)</f>
        <v>0</v>
      </c>
      <c r="AD13" s="548">
        <f>_xlfn.IFNA(VLOOKUP(CONCATENATE($AD$5,$B13,$C13),BEV!$A$6:$M$500,13,FALSE),0)</f>
        <v>0</v>
      </c>
      <c r="AE13" s="548">
        <f>_xlfn.IFNA(VLOOKUP(CONCATENATE($AE$5,$B13,$C13),'OG2'!$A$6:$M$500,13,FALSE),0)</f>
        <v>0</v>
      </c>
      <c r="AF13" s="548">
        <f>_xlfn.IFNA(VLOOKUP(CONCATENATE($AF$5,$B13,$C13),'OG2'!$A$6:$M$500,13,FALSE),0)</f>
        <v>7</v>
      </c>
      <c r="AG13" s="548">
        <f>_xlfn.IFNA(VLOOKUP(CONCATENATE($AG$5,$B13,$C13),'LOG1'!$A$6:$M$500,13,FALSE),0)</f>
        <v>0</v>
      </c>
      <c r="AH13" s="548">
        <f>_xlfn.IFNA(VLOOKUP(CONCATENATE($AH$5,$B13,$C13),'DRY2'!$A$6:$M$500,13,FALSE),0)</f>
        <v>0</v>
      </c>
      <c r="AI13" s="548">
        <f>_xlfn.IFNA(VLOOKUP(CONCATENATE($AI$5,$B13,$C13),'CAP2'!$A$6:$M$500,13,FALSE),0)</f>
        <v>0</v>
      </c>
      <c r="AJ13" s="548">
        <f>_xlfn.IFNA(VLOOKUP(CONCATENATE($AJ$5,$B13,$C13),'ESP2'!$A$6:$M$500,13,FALSE),0)</f>
        <v>0</v>
      </c>
      <c r="AK13" s="548">
        <f>_xlfn.IFNA(VLOOKUP(CONCATENATE($AKL$5,$B13,$C13),MR!$A$6:$M$468,13,FALSE),0)</f>
        <v>0</v>
      </c>
      <c r="AL13" s="548">
        <f>_xlfn.IFNA(VLOOKUP(CONCATENATE($AL$5,$B13,$C13),MR!$A$6:$M$468,13,FALSE),0)</f>
        <v>0</v>
      </c>
      <c r="AM13" s="548">
        <f>_xlfn.IFNA(VLOOKUP(CONCATENATE($AM$5,$B13,$C13),MR!$A$6:$M$468,13,FALSE),0)</f>
        <v>0</v>
      </c>
      <c r="AN13" s="548">
        <f>_xlfn.IFNA(VLOOKUP(CONCATENATE($AN$5,$B13,$C13),'OG3'!$A$6:$M$500,13,FALSE),0)</f>
        <v>0</v>
      </c>
      <c r="AO13" s="548">
        <f>_xlfn.IFNA(VLOOKUP(CONCATENATE($AO$5,$B13,$C13),'OG3'!$A$6:$M$500,13,FALSE),0)</f>
        <v>7</v>
      </c>
      <c r="AP13" s="548">
        <f>_xlfn.IFNA(VLOOKUP(CONCATENATE($AP$5,$B13,$C13),WEST!$A$6:$M$500,13,FALSE),0)</f>
        <v>0</v>
      </c>
      <c r="AQ13" s="548">
        <f>_xlfn.IFNA(VLOOKUP(CONCATENATE($AQ$5,$B13,$C13),WEST!$A$6:$M$500,13,FALSE),0)</f>
        <v>0</v>
      </c>
      <c r="AR13" s="548">
        <f>_xlfn.IFNA(VLOOKUP(CONCATENATE($AR$5,$B13,$C13),'SER3'!$A$6:$M$500,13,FALSE),0)</f>
        <v>0</v>
      </c>
      <c r="AS13" s="548">
        <f>_xlfn.IFNA(VLOOKUP(CONCATENATE($AS$5,$B13,$C13),'DAR2'!$A$6:$M$500,13,FALSE),0)</f>
        <v>0</v>
      </c>
      <c r="AT13" s="548">
        <f>_xlfn.IFNA(VLOOKUP(CONCATENATE($AT$5,$B13,$C13),'DAR2'!$A$6:$M$500,13,FALSE),0)</f>
        <v>0</v>
      </c>
      <c r="AU13" s="548">
        <f>_xlfn.IFNA(VLOOKUP(CONCATENATE($AU$5,$B13,$C13),'MUR2'!$A$6:$M$500,13,FALSE),0)</f>
        <v>0</v>
      </c>
      <c r="AV13" s="548">
        <f>_xlfn.IFNA(VLOOKUP(CONCATENATE($AV$5,$B13,$C13),RAS!$A$7:$M$501,13,FALSE),0)</f>
        <v>0</v>
      </c>
      <c r="AW13" s="548">
        <f>_xlfn.IFNA(VLOOKUP(CONCATENATE($AW$5,$B13,$C13),RAS!$A$7:$M$501,13,FALSE),0)</f>
        <v>0</v>
      </c>
      <c r="AX13" s="548">
        <f>_xlfn.IFNA(VLOOKUP(CONCATENATE($AX$5,$B13,$C13),'ESP3'!$A$6:$M$500,13,FALSE),0)</f>
        <v>0</v>
      </c>
      <c r="AY13" s="548">
        <f>_xlfn.IFNA(VLOOKUP(CONCATENATE($AY$5,$B13,$C13),FEST!$A$6:$M$500,13,FALSE),0)</f>
        <v>0</v>
      </c>
      <c r="AZ13" s="548">
        <f>_xlfn.IFNA(VLOOKUP(CONCATENATE($AZ$5,$B13,$C13),FEST!$A$6:$M$500,13,FALSE),0)</f>
        <v>0</v>
      </c>
      <c r="BA13" s="548">
        <f>_xlfn.IFNA(VLOOKUP(CONCATENATE($BA$5,$B13,$C13),'HOR2'!$A$6:$M$200,13,FALSE),0)</f>
        <v>0</v>
      </c>
      <c r="BB13" s="548">
        <f>_xlfn.IFNA(VLOOKUP(CONCATENATE($BB$5,$B13,$C13),'HOR2'!$A$6:$M$200,13,FALSE),0)</f>
        <v>0</v>
      </c>
      <c r="BC13" s="548">
        <f>_xlfn.IFNA(VLOOKUP(CONCATENATE($BC$5,$B13,$C13),GIDG!$A$6:$M$200,13,FALSE),0)</f>
        <v>0</v>
      </c>
      <c r="BD13" s="548">
        <f>_xlfn.IFNA(VLOOKUP(CONCATENATE($BD$5,$B13,$C13),GIDG!$A$6:$M$200,13,FALSE),0)</f>
        <v>0</v>
      </c>
      <c r="BE13" s="548">
        <f>_xlfn.IFNA(VLOOKUP(CONCATENATE($BE$5,$B13,$C13),[7]cap3!$A$6:$M$500,13,FALSE),0)</f>
        <v>0</v>
      </c>
      <c r="BF13" s="548">
        <f>_xlfn.IFNA(VLOOKUP(CONCATENATE($BF$5,$B13,$C13),SC!$A$6:$M$500,13,FALSE),0)</f>
        <v>0</v>
      </c>
      <c r="BG13" s="548">
        <f>_xlfn.IFNA(VLOOKUP(CONCATENATE($BG$5,$B13,$C13),SC!$A$6:$M$500,13,FALSE),0)</f>
        <v>0</v>
      </c>
      <c r="BH13" s="548">
        <f>_xlfn.IFNA(VLOOKUP(CONCATENATE($BH$5,$B13,$C13),SCSAT!$A$6:$M$528,13,FALSE),0)</f>
        <v>0</v>
      </c>
      <c r="BI13" s="548">
        <f>_xlfn.IFNA(VLOOKUP(CONCATENATE($BI$5,$B13,$C13),SCSAT!$A$6:$M$528,13,FALSE),0)</f>
        <v>2</v>
      </c>
      <c r="BJ13" s="548">
        <f>_xlfn.IFNA(VLOOKUP(CONCATENATE($BJ$5,$B13,$C13),SCSUN!$A$6:$M$500,13,FALSE),0)</f>
        <v>0</v>
      </c>
      <c r="BK13" s="341">
        <f>_xlfn.IFNA(VLOOKUP(CONCATENATE($BK$5,$B13,$C13),SCSUN!$A$6:$M$500,13,FALSE),0)</f>
        <v>0</v>
      </c>
      <c r="BL13" s="56"/>
      <c r="BM13" s="341"/>
      <c r="BN13" s="56"/>
      <c r="BO13" s="56"/>
      <c r="BP13" s="56"/>
      <c r="BQ13" s="56"/>
      <c r="BR13" s="56"/>
      <c r="BS13" s="44"/>
    </row>
    <row r="14" spans="1:82" x14ac:dyDescent="0.25">
      <c r="A14" s="835"/>
      <c r="B14" s="51" t="s">
        <v>247</v>
      </c>
      <c r="C14" s="57" t="s">
        <v>246</v>
      </c>
      <c r="D14" s="57"/>
      <c r="E14" s="57" t="s">
        <v>99</v>
      </c>
      <c r="F14" s="58">
        <v>45441</v>
      </c>
      <c r="G14" s="571">
        <v>12</v>
      </c>
      <c r="H14" s="54">
        <f t="shared" si="3"/>
        <v>3</v>
      </c>
      <c r="I14" s="55">
        <f t="shared" si="4"/>
        <v>21</v>
      </c>
      <c r="J14" s="64">
        <f t="shared" si="5"/>
        <v>8</v>
      </c>
      <c r="K14" s="548">
        <f>_xlfn.IFNA(VLOOKUP(CONCATENATE($K$5,$B14,$C14),'ESP1'!$A$6:$M$500,13,FALSE),0)</f>
        <v>7</v>
      </c>
      <c r="L14" s="548">
        <f>_xlfn.IFNA(VLOOKUP(CONCATENATE($L$5,$B14,$C14),'ESP1'!$A$6:$M$500,13,FALSE),0)</f>
        <v>0</v>
      </c>
      <c r="M14" s="548">
        <f>_xlfn.IFNA(VLOOKUP(CONCATENATE($M$5,$B14,$C14),CAPE!$A$6:$M$300,13,FALSE),0)</f>
        <v>0</v>
      </c>
      <c r="N14" s="548">
        <f>_xlfn.IFNA(VLOOKUP(CONCATENATE($N$5,$B14,$C14),CAPE!$A$6:$M$300,13,FALSE),0)</f>
        <v>0</v>
      </c>
      <c r="O14" s="548">
        <f>_xlfn.IFNA(VLOOKUP(CONCATENATE($O$5,$B14,$C14),'SER1'!$A$6:$M$500,13,FALSE),0)</f>
        <v>0</v>
      </c>
      <c r="P14" s="548">
        <f>_xlfn.IFNA(VLOOKUP(CONCATENATE($P$5,$B14,$C14),'SER1'!$A$6:$M$500,13,FALSE),0)</f>
        <v>0</v>
      </c>
      <c r="Q14" s="548">
        <f>_xlfn.IFNA(VLOOKUP(CONCATENATE($Q$5,$B14,$C14),'MUR1'!$A$6:$M$500,13,FALSE),0)</f>
        <v>0</v>
      </c>
      <c r="R14" s="548">
        <f>_xlfn.IFNA(VLOOKUP(CONCATENATE($R$5,$B14,$C14),'MUR1'!$A$6:$M$500,13,FALSE),0)</f>
        <v>0</v>
      </c>
      <c r="S14" s="548">
        <f>_xlfn.IFNA(VLOOKUP(CONCATENATE($S$5,$B14,$C14),BAL!$A$6:$M$500,13,FALSE),0)</f>
        <v>0</v>
      </c>
      <c r="T14" s="548">
        <f>_xlfn.IFNA(VLOOKUP(CONCATENATE($T$5,$B14,$C14),BAL!$A$6:$M$500,13,FALSE),0)</f>
        <v>0</v>
      </c>
      <c r="U14" s="548">
        <f>_xlfn.IFNA(VLOOKUP(CONCATENATE($U$5,$B14,$C14),'OG1'!$A$6:$M$500,13,FALSE),0)</f>
        <v>0</v>
      </c>
      <c r="V14" s="548">
        <f>_xlfn.IFNA(VLOOKUP(CONCATENATE($V$5,$B14,$C14),'OG1'!$A$6:$M$500,13,FALSE),0)</f>
        <v>0</v>
      </c>
      <c r="W14" s="548">
        <f>_xlfn.IFNA(VLOOKUP(CONCATENATE($W$5,$B14,$C14),'DRY1'!$A$6:$M$500,13,FALSE),0)</f>
        <v>0</v>
      </c>
      <c r="X14" s="548">
        <f>_xlfn.IFNA(VLOOKUP(CONCATENATE($X$5,$B14,$C14),'HOR1'!$A$6:$M$500,13,FALSE),0)</f>
        <v>0</v>
      </c>
      <c r="Y14" s="548">
        <f>_xlfn.IFNA(VLOOKUP(CONCATENATE($Y$5,$B14,$C14),'HOR1'!$A$6:$M$500,13,FALSE),0)</f>
        <v>0</v>
      </c>
      <c r="Z14" s="548">
        <f>_xlfn.IFNA(VLOOKUP(CONCATENATE($Z$5,$B14,$C14),'SER2'!$A$6:$M$534,13,FALSE),0)</f>
        <v>0</v>
      </c>
      <c r="AA14" s="548">
        <f>_xlfn.IFNA(VLOOKUP(CONCATENATE($AA$5,$B14,$C14),'SER2'!$A$6:$M$534,13,FALSE),0)</f>
        <v>0</v>
      </c>
      <c r="AB14" s="548">
        <f>_xlfn.IFNA(VLOOKUP(CONCATENATE($AB$5,$B14,$C14),'DAR1'!$A$6:$M$500,13,FALSE),0)</f>
        <v>0</v>
      </c>
      <c r="AC14" s="548">
        <f>_xlfn.IFNA(VLOOKUP(CONCATENATE($AC$5,$B14,$C14),'DAR1'!$A$6:$M$500,13,FALSE),0)</f>
        <v>0</v>
      </c>
      <c r="AD14" s="548">
        <f>_xlfn.IFNA(VLOOKUP(CONCATENATE($AD$5,$B14,$C14),BEV!$A$6:$M$500,13,FALSE),0)</f>
        <v>0</v>
      </c>
      <c r="AE14" s="548">
        <f>_xlfn.IFNA(VLOOKUP(CONCATENATE($AE$5,$B14,$C14),'OG2'!$A$6:$M$500,13,FALSE),0)</f>
        <v>0</v>
      </c>
      <c r="AF14" s="548">
        <f>_xlfn.IFNA(VLOOKUP(CONCATENATE($AF$5,$B14,$C14),'OG2'!$A$6:$M$500,13,FALSE),0)</f>
        <v>0</v>
      </c>
      <c r="AG14" s="548">
        <f>_xlfn.IFNA(VLOOKUP(CONCATENATE($AG$5,$B14,$C14),'LOG1'!$A$6:$M$500,13,FALSE),0)</f>
        <v>0</v>
      </c>
      <c r="AH14" s="548">
        <f>_xlfn.IFNA(VLOOKUP(CONCATENATE($AH$5,$B14,$C14),'DRY2'!$A$6:$M$500,13,FALSE),0)</f>
        <v>0</v>
      </c>
      <c r="AI14" s="548">
        <f>_xlfn.IFNA(VLOOKUP(CONCATENATE($AI$5,$B14,$C14),'CAP2'!$A$6:$M$500,13,FALSE),0)</f>
        <v>0</v>
      </c>
      <c r="AJ14" s="548">
        <f>_xlfn.IFNA(VLOOKUP(CONCATENATE($AJ$5,$B14,$C14),'ESP2'!$A$6:$M$500,13,FALSE),0)</f>
        <v>7</v>
      </c>
      <c r="AK14" s="548">
        <f>_xlfn.IFNA(VLOOKUP(CONCATENATE($AKL$5,$B14,$C14),MR!$A$6:$M$468,13,FALSE),0)</f>
        <v>0</v>
      </c>
      <c r="AL14" s="548">
        <f>_xlfn.IFNA(VLOOKUP(CONCATENATE($AL$5,$B14,$C14),MR!$A$6:$M$468,13,FALSE),0)</f>
        <v>0</v>
      </c>
      <c r="AM14" s="548">
        <f>_xlfn.IFNA(VLOOKUP(CONCATENATE($AM$5,$B14,$C14),MR!$A$6:$M$468,13,FALSE),0)</f>
        <v>0</v>
      </c>
      <c r="AN14" s="548">
        <f>_xlfn.IFNA(VLOOKUP(CONCATENATE($AN$5,$B14,$C14),'OG3'!$A$6:$M$500,13,FALSE),0)</f>
        <v>0</v>
      </c>
      <c r="AO14" s="548">
        <f>_xlfn.IFNA(VLOOKUP(CONCATENATE($AO$5,$B14,$C14),'OG3'!$A$6:$M$500,13,FALSE),0)</f>
        <v>0</v>
      </c>
      <c r="AP14" s="548">
        <f>_xlfn.IFNA(VLOOKUP(CONCATENATE($AP$5,$B14,$C14),WEST!$A$6:$M$500,13,FALSE),0)</f>
        <v>0</v>
      </c>
      <c r="AQ14" s="548">
        <f>_xlfn.IFNA(VLOOKUP(CONCATENATE($AQ$5,$B14,$C14),WEST!$A$6:$M$500,13,FALSE),0)</f>
        <v>0</v>
      </c>
      <c r="AR14" s="548">
        <f>_xlfn.IFNA(VLOOKUP(CONCATENATE($AR$5,$B14,$C14),'SER3'!$A$6:$M$500,13,FALSE),0)</f>
        <v>0</v>
      </c>
      <c r="AS14" s="548">
        <f>_xlfn.IFNA(VLOOKUP(CONCATENATE($AS$5,$B14,$C14),'DAR2'!$A$6:$M$500,13,FALSE),0)</f>
        <v>0</v>
      </c>
      <c r="AT14" s="548">
        <f>_xlfn.IFNA(VLOOKUP(CONCATENATE($AT$5,$B14,$C14),'DAR2'!$A$6:$M$500,13,FALSE),0)</f>
        <v>0</v>
      </c>
      <c r="AU14" s="548">
        <f>_xlfn.IFNA(VLOOKUP(CONCATENATE($AU$5,$B14,$C14),'MUR2'!$A$6:$M$500,13,FALSE),0)</f>
        <v>0</v>
      </c>
      <c r="AV14" s="548">
        <f>_xlfn.IFNA(VLOOKUP(CONCATENATE($AV$5,$B14,$C14),RAS!$A$7:$M$501,13,FALSE),0)</f>
        <v>0</v>
      </c>
      <c r="AW14" s="548">
        <f>_xlfn.IFNA(VLOOKUP(CONCATENATE($AW$5,$B14,$C14),RAS!$A$7:$M$501,13,FALSE),0)</f>
        <v>0</v>
      </c>
      <c r="AX14" s="548">
        <f>_xlfn.IFNA(VLOOKUP(CONCATENATE($AX$5,$B14,$C14),'ESP3'!$A$6:$M$500,13,FALSE),0)</f>
        <v>7</v>
      </c>
      <c r="AY14" s="548">
        <f>_xlfn.IFNA(VLOOKUP(CONCATENATE($AY$5,$B14,$C14),FEST!$A$6:$M$500,13,FALSE),0)</f>
        <v>0</v>
      </c>
      <c r="AZ14" s="548">
        <f>_xlfn.IFNA(VLOOKUP(CONCATENATE($AZ$5,$B14,$C14),FEST!$A$6:$M$500,13,FALSE),0)</f>
        <v>0</v>
      </c>
      <c r="BA14" s="548">
        <f>_xlfn.IFNA(VLOOKUP(CONCATENATE($BA$5,$B14,$C14),'HOR2'!$A$6:$M$200,13,FALSE),0)</f>
        <v>0</v>
      </c>
      <c r="BB14" s="548">
        <f>_xlfn.IFNA(VLOOKUP(CONCATENATE($BB$5,$B14,$C14),'HOR2'!$A$6:$M$200,13,FALSE),0)</f>
        <v>0</v>
      </c>
      <c r="BC14" s="548">
        <f>_xlfn.IFNA(VLOOKUP(CONCATENATE($BC$5,$B14,$C14),GIDG!$A$6:$M$200,13,FALSE),0)</f>
        <v>0</v>
      </c>
      <c r="BD14" s="548">
        <f>_xlfn.IFNA(VLOOKUP(CONCATENATE($BD$5,$B14,$C14),GIDG!$A$6:$M$200,13,FALSE),0)</f>
        <v>0</v>
      </c>
      <c r="BE14" s="548">
        <f>_xlfn.IFNA(VLOOKUP(CONCATENATE($BE$5,$B14,$C14),[7]cap3!$A$6:$M$500,13,FALSE),0)</f>
        <v>0</v>
      </c>
      <c r="BF14" s="548">
        <f>_xlfn.IFNA(VLOOKUP(CONCATENATE($BF$5,$B14,$C14),SC!$A$6:$M$500,13,FALSE),0)</f>
        <v>0</v>
      </c>
      <c r="BG14" s="548">
        <f>_xlfn.IFNA(VLOOKUP(CONCATENATE($BG$5,$B14,$C14),SC!$A$6:$M$500,13,FALSE),0)</f>
        <v>0</v>
      </c>
      <c r="BH14" s="548">
        <f>_xlfn.IFNA(VLOOKUP(CONCATENATE($BH$5,$B14,$C14),SCSAT!$A$6:$M$528,13,FALSE),0)</f>
        <v>0</v>
      </c>
      <c r="BI14" s="548">
        <f>_xlfn.IFNA(VLOOKUP(CONCATENATE($BI$5,$B14,$C14),SCSAT!$A$6:$M$528,13,FALSE),0)</f>
        <v>0</v>
      </c>
      <c r="BJ14" s="548">
        <f>_xlfn.IFNA(VLOOKUP(CONCATENATE($BJ$5,$B14,$C14),SCSUN!$A$6:$M$500,13,FALSE),0)</f>
        <v>0</v>
      </c>
      <c r="BK14" s="341">
        <f>_xlfn.IFNA(VLOOKUP(CONCATENATE($BK$5,$B14,$C14),SCSUN!$A$6:$M$500,13,FALSE),0)</f>
        <v>0</v>
      </c>
      <c r="BL14" s="56"/>
      <c r="BM14" s="341"/>
      <c r="BN14" s="56"/>
      <c r="BO14" s="56"/>
      <c r="BP14" s="56"/>
      <c r="BQ14" s="56"/>
      <c r="BR14" s="56"/>
      <c r="BS14" s="44"/>
    </row>
    <row r="15" spans="1:82" x14ac:dyDescent="0.25">
      <c r="A15" s="835"/>
      <c r="B15" s="51" t="s">
        <v>289</v>
      </c>
      <c r="C15" s="57" t="s">
        <v>290</v>
      </c>
      <c r="D15" s="57"/>
      <c r="E15" s="57" t="s">
        <v>115</v>
      </c>
      <c r="F15" s="58">
        <v>45367</v>
      </c>
      <c r="G15" s="571">
        <v>12</v>
      </c>
      <c r="H15" s="54">
        <f t="shared" si="3"/>
        <v>3</v>
      </c>
      <c r="I15" s="55">
        <f t="shared" si="4"/>
        <v>19</v>
      </c>
      <c r="J15" s="64">
        <f t="shared" si="5"/>
        <v>11</v>
      </c>
      <c r="K15" s="548">
        <f>_xlfn.IFNA(VLOOKUP(CONCATENATE($K$5,$B15,$C15),'ESP1'!$A$6:$M$500,13,FALSE),0)</f>
        <v>0</v>
      </c>
      <c r="L15" s="548">
        <f>_xlfn.IFNA(VLOOKUP(CONCATENATE($L$5,$B15,$C15),'ESP1'!$A$6:$M$500,13,FALSE),0)</f>
        <v>0</v>
      </c>
      <c r="M15" s="548">
        <f>_xlfn.IFNA(VLOOKUP(CONCATENATE($M$5,$B15,$C15),CAPE!$A$6:$M$300,13,FALSE),0)</f>
        <v>0</v>
      </c>
      <c r="N15" s="548">
        <f>_xlfn.IFNA(VLOOKUP(CONCATENATE($N$5,$B15,$C15),CAPE!$A$6:$M$300,13,FALSE),0)</f>
        <v>0</v>
      </c>
      <c r="O15" s="548">
        <f>_xlfn.IFNA(VLOOKUP(CONCATENATE($O$5,$B15,$C15),'SER1'!$A$6:$M$500,13,FALSE),0)</f>
        <v>7</v>
      </c>
      <c r="P15" s="548">
        <f>_xlfn.IFNA(VLOOKUP(CONCATENATE($P$5,$B15,$C15),'SER1'!$A$6:$M$500,13,FALSE),0)</f>
        <v>0</v>
      </c>
      <c r="Q15" s="548">
        <f>_xlfn.IFNA(VLOOKUP(CONCATENATE($Q$5,$B15,$C15),'MUR1'!$A$6:$M$500,13,FALSE),0)</f>
        <v>0</v>
      </c>
      <c r="R15" s="548">
        <f>_xlfn.IFNA(VLOOKUP(CONCATENATE($R$5,$B15,$C15),'MUR1'!$A$6:$M$500,13,FALSE),0)</f>
        <v>0</v>
      </c>
      <c r="S15" s="548">
        <f>_xlfn.IFNA(VLOOKUP(CONCATENATE($S$5,$B15,$C15),BAL!$A$6:$M$500,13,FALSE),0)</f>
        <v>0</v>
      </c>
      <c r="T15" s="548">
        <f>_xlfn.IFNA(VLOOKUP(CONCATENATE($T$5,$B15,$C15),BAL!$A$6:$M$500,13,FALSE),0)</f>
        <v>0</v>
      </c>
      <c r="U15" s="548">
        <f>_xlfn.IFNA(VLOOKUP(CONCATENATE($U$5,$B15,$C15),'OG1'!$A$6:$M$500,13,FALSE),0)</f>
        <v>0</v>
      </c>
      <c r="V15" s="548">
        <f>_xlfn.IFNA(VLOOKUP(CONCATENATE($V$5,$B15,$C15),'OG1'!$A$6:$M$500,13,FALSE),0)</f>
        <v>0</v>
      </c>
      <c r="W15" s="548">
        <f>_xlfn.IFNA(VLOOKUP(CONCATENATE($W$5,$B15,$C15),'DRY1'!$A$6:$M$500,13,FALSE),0)</f>
        <v>0</v>
      </c>
      <c r="X15" s="548">
        <f>_xlfn.IFNA(VLOOKUP(CONCATENATE($X$5,$B15,$C15),'HOR1'!$A$6:$M$500,13,FALSE),0)</f>
        <v>0</v>
      </c>
      <c r="Y15" s="548">
        <f>_xlfn.IFNA(VLOOKUP(CONCATENATE($Y$5,$B15,$C15),'HOR1'!$A$6:$M$500,13,FALSE),0)</f>
        <v>0</v>
      </c>
      <c r="Z15" s="548">
        <f>_xlfn.IFNA(VLOOKUP(CONCATENATE($Z$5,$B15,$C15),'SER2'!$A$6:$M$534,13,FALSE),0)</f>
        <v>5</v>
      </c>
      <c r="AA15" s="548">
        <f>_xlfn.IFNA(VLOOKUP(CONCATENATE($AA$5,$B15,$C15),'SER2'!$A$6:$M$534,13,FALSE),0)</f>
        <v>0</v>
      </c>
      <c r="AB15" s="548">
        <f>_xlfn.IFNA(VLOOKUP(CONCATENATE($AB$5,$B15,$C15),'DAR1'!$A$6:$M$500,13,FALSE),0)</f>
        <v>0</v>
      </c>
      <c r="AC15" s="548">
        <f>_xlfn.IFNA(VLOOKUP(CONCATENATE($AC$5,$B15,$C15),'DAR1'!$A$6:$M$500,13,FALSE),0)</f>
        <v>0</v>
      </c>
      <c r="AD15" s="548">
        <f>_xlfn.IFNA(VLOOKUP(CONCATENATE($AD$5,$B15,$C15),BEV!$A$6:$M$500,13,FALSE),0)</f>
        <v>0</v>
      </c>
      <c r="AE15" s="548">
        <f>_xlfn.IFNA(VLOOKUP(CONCATENATE($AE$5,$B15,$C15),'OG2'!$A$6:$M$500,13,FALSE),0)</f>
        <v>0</v>
      </c>
      <c r="AF15" s="548">
        <f>_xlfn.IFNA(VLOOKUP(CONCATENATE($AF$5,$B15,$C15),'OG2'!$A$6:$M$500,13,FALSE),0)</f>
        <v>0</v>
      </c>
      <c r="AG15" s="548">
        <f>_xlfn.IFNA(VLOOKUP(CONCATENATE($AG$5,$B15,$C15),'LOG1'!$A$6:$M$500,13,FALSE),0)</f>
        <v>0</v>
      </c>
      <c r="AH15" s="548">
        <f>_xlfn.IFNA(VLOOKUP(CONCATENATE($AH$5,$B15,$C15),'DRY2'!$A$6:$M$500,13,FALSE),0)</f>
        <v>0</v>
      </c>
      <c r="AI15" s="548">
        <f>_xlfn.IFNA(VLOOKUP(CONCATENATE($AI$5,$B15,$C15),'CAP2'!$A$6:$M$500,13,FALSE),0)</f>
        <v>0</v>
      </c>
      <c r="AJ15" s="548">
        <f>_xlfn.IFNA(VLOOKUP(CONCATENATE($AJ$5,$B15,$C15),'ESP2'!$A$6:$M$500,13,FALSE),0)</f>
        <v>0</v>
      </c>
      <c r="AK15" s="548">
        <f>_xlfn.IFNA(VLOOKUP(CONCATENATE($AKL$5,$B15,$C15),MR!$A$6:$M$468,13,FALSE),0)</f>
        <v>0</v>
      </c>
      <c r="AL15" s="548">
        <f>_xlfn.IFNA(VLOOKUP(CONCATENATE($AL$5,$B15,$C15),MR!$A$6:$M$468,13,FALSE),0)</f>
        <v>0</v>
      </c>
      <c r="AM15" s="548">
        <f>_xlfn.IFNA(VLOOKUP(CONCATENATE($AM$5,$B15,$C15),MR!$A$6:$M$468,13,FALSE),0)</f>
        <v>0</v>
      </c>
      <c r="AN15" s="548">
        <f>_xlfn.IFNA(VLOOKUP(CONCATENATE($AN$5,$B15,$C15),'OG3'!$A$6:$M$500,13,FALSE),0)</f>
        <v>0</v>
      </c>
      <c r="AO15" s="548">
        <f>_xlfn.IFNA(VLOOKUP(CONCATENATE($AO$5,$B15,$C15),'OG3'!$A$6:$M$500,13,FALSE),0)</f>
        <v>0</v>
      </c>
      <c r="AP15" s="548">
        <f>_xlfn.IFNA(VLOOKUP(CONCATENATE($AP$5,$B15,$C15),WEST!$A$6:$M$500,13,FALSE),0)</f>
        <v>0</v>
      </c>
      <c r="AQ15" s="548">
        <f>_xlfn.IFNA(VLOOKUP(CONCATENATE($AQ$5,$B15,$C15),WEST!$A$6:$M$500,13,FALSE),0)</f>
        <v>0</v>
      </c>
      <c r="AR15" s="548">
        <f>_xlfn.IFNA(VLOOKUP(CONCATENATE($AR$5,$B15,$C15),'SER3'!$A$6:$M$500,13,FALSE),0)</f>
        <v>0</v>
      </c>
      <c r="AS15" s="548">
        <f>_xlfn.IFNA(VLOOKUP(CONCATENATE($AS$5,$B15,$C15),'DAR2'!$A$6:$M$500,13,FALSE),0)</f>
        <v>0</v>
      </c>
      <c r="AT15" s="548">
        <f>_xlfn.IFNA(VLOOKUP(CONCATENATE($AT$5,$B15,$C15),'DAR2'!$A$6:$M$500,13,FALSE),0)</f>
        <v>0</v>
      </c>
      <c r="AU15" s="548">
        <f>_xlfn.IFNA(VLOOKUP(CONCATENATE($AU$5,$B15,$C15),'MUR2'!$A$6:$M$500,13,FALSE),0)</f>
        <v>0</v>
      </c>
      <c r="AV15" s="548">
        <f>_xlfn.IFNA(VLOOKUP(CONCATENATE($AV$5,$B15,$C15),RAS!$A$7:$M$501,13,FALSE),0)</f>
        <v>0</v>
      </c>
      <c r="AW15" s="548">
        <f>_xlfn.IFNA(VLOOKUP(CONCATENATE($AW$5,$B15,$C15),RAS!$A$7:$M$501,13,FALSE),0)</f>
        <v>7</v>
      </c>
      <c r="AX15" s="548">
        <f>_xlfn.IFNA(VLOOKUP(CONCATENATE($AX$5,$B15,$C15),'ESP3'!$A$6:$M$500,13,FALSE),0)</f>
        <v>0</v>
      </c>
      <c r="AY15" s="548">
        <f>_xlfn.IFNA(VLOOKUP(CONCATENATE($AY$5,$B15,$C15),FEST!$A$6:$M$500,13,FALSE),0)</f>
        <v>0</v>
      </c>
      <c r="AZ15" s="548">
        <f>_xlfn.IFNA(VLOOKUP(CONCATENATE($AZ$5,$B15,$C15),FEST!$A$6:$M$500,13,FALSE),0)</f>
        <v>0</v>
      </c>
      <c r="BA15" s="548">
        <f>_xlfn.IFNA(VLOOKUP(CONCATENATE($BA$5,$B15,$C15),'HOR2'!$A$6:$M$200,13,FALSE),0)</f>
        <v>0</v>
      </c>
      <c r="BB15" s="548">
        <f>_xlfn.IFNA(VLOOKUP(CONCATENATE($BB$5,$B15,$C15),'HOR2'!$A$6:$M$200,13,FALSE),0)</f>
        <v>0</v>
      </c>
      <c r="BC15" s="548">
        <f>_xlfn.IFNA(VLOOKUP(CONCATENATE($BC$5,$B15,$C15),GIDG!$A$6:$M$200,13,FALSE),0)</f>
        <v>0</v>
      </c>
      <c r="BD15" s="548">
        <f>_xlfn.IFNA(VLOOKUP(CONCATENATE($BD$5,$B15,$C15),GIDG!$A$6:$M$200,13,FALSE),0)</f>
        <v>0</v>
      </c>
      <c r="BE15" s="548">
        <f>_xlfn.IFNA(VLOOKUP(CONCATENATE($BE$5,$B15,$C15),[7]cap3!$A$6:$M$500,13,FALSE),0)</f>
        <v>0</v>
      </c>
      <c r="BF15" s="548">
        <f>_xlfn.IFNA(VLOOKUP(CONCATENATE($BF$5,$B15,$C15),SC!$A$6:$M$500,13,FALSE),0)</f>
        <v>0</v>
      </c>
      <c r="BG15" s="548">
        <f>_xlfn.IFNA(VLOOKUP(CONCATENATE($BG$5,$B15,$C15),SC!$A$6:$M$500,13,FALSE),0)</f>
        <v>0</v>
      </c>
      <c r="BH15" s="548">
        <f>_xlfn.IFNA(VLOOKUP(CONCATENATE($BH$5,$B15,$C15),SCSAT!$A$6:$M$528,13,FALSE),0)</f>
        <v>0</v>
      </c>
      <c r="BI15" s="548">
        <f>_xlfn.IFNA(VLOOKUP(CONCATENATE($BI$5,$B15,$C15),SCSAT!$A$6:$M$528,13,FALSE),0)</f>
        <v>0</v>
      </c>
      <c r="BJ15" s="548">
        <f>_xlfn.IFNA(VLOOKUP(CONCATENATE($BJ$5,$B15,$C15),SCSUN!$A$6:$M$500,13,FALSE),0)</f>
        <v>0</v>
      </c>
      <c r="BK15" s="341">
        <f>_xlfn.IFNA(VLOOKUP(CONCATENATE($BK$5,$B15,$C15),SCSUN!$A$6:$M$500,13,FALSE),0)</f>
        <v>0</v>
      </c>
      <c r="BL15" s="56"/>
      <c r="BM15" s="341"/>
      <c r="BN15" s="56"/>
      <c r="BO15" s="56"/>
      <c r="BP15" s="56"/>
      <c r="BQ15" s="56"/>
      <c r="BR15" s="56"/>
      <c r="BS15" s="44"/>
    </row>
    <row r="16" spans="1:82" x14ac:dyDescent="0.25">
      <c r="A16" s="835"/>
      <c r="B16" s="51" t="s">
        <v>299</v>
      </c>
      <c r="C16" s="57" t="s">
        <v>300</v>
      </c>
      <c r="D16" s="57"/>
      <c r="E16" s="57" t="s">
        <v>184</v>
      </c>
      <c r="F16" s="58">
        <v>45371</v>
      </c>
      <c r="G16" s="571">
        <v>9</v>
      </c>
      <c r="H16" s="54">
        <f t="shared" si="3"/>
        <v>3</v>
      </c>
      <c r="I16" s="55">
        <f t="shared" si="4"/>
        <v>19</v>
      </c>
      <c r="J16" s="64">
        <f t="shared" si="5"/>
        <v>11</v>
      </c>
      <c r="K16" s="548">
        <f>_xlfn.IFNA(VLOOKUP(CONCATENATE($K$5,$B16,$C16),'ESP1'!$A$6:$M$500,13,FALSE),0)</f>
        <v>0</v>
      </c>
      <c r="L16" s="548">
        <f>_xlfn.IFNA(VLOOKUP(CONCATENATE($L$5,$B16,$C16),'ESP1'!$A$6:$M$500,13,FALSE),0)</f>
        <v>0</v>
      </c>
      <c r="M16" s="548">
        <f>_xlfn.IFNA(VLOOKUP(CONCATENATE($M$5,$B16,$C16),CAPE!$A$6:$M$300,13,FALSE),0)</f>
        <v>0</v>
      </c>
      <c r="N16" s="548">
        <f>_xlfn.IFNA(VLOOKUP(CONCATENATE($N$5,$B16,$C16),CAPE!$A$6:$M$300,13,FALSE),0)</f>
        <v>0</v>
      </c>
      <c r="O16" s="548">
        <f>_xlfn.IFNA(VLOOKUP(CONCATENATE($O$5,$B16,$C16),'SER1'!$A$6:$M$500,13,FALSE),0)</f>
        <v>0</v>
      </c>
      <c r="P16" s="548">
        <f>_xlfn.IFNA(VLOOKUP(CONCATENATE($P$5,$B16,$C16),'SER1'!$A$6:$M$500,13,FALSE),0)</f>
        <v>0</v>
      </c>
      <c r="Q16" s="548">
        <f>_xlfn.IFNA(VLOOKUP(CONCATENATE($Q$5,$B16,$C16),'MUR1'!$A$6:$M$500,13,FALSE),0)</f>
        <v>0</v>
      </c>
      <c r="R16" s="548">
        <f>_xlfn.IFNA(VLOOKUP(CONCATENATE($R$5,$B16,$C16),'MUR1'!$A$6:$M$500,13,FALSE),0)</f>
        <v>0</v>
      </c>
      <c r="S16" s="548">
        <f>_xlfn.IFNA(VLOOKUP(CONCATENATE($S$5,$B16,$C16),BAL!$A$6:$M$500,13,FALSE),0)</f>
        <v>0</v>
      </c>
      <c r="T16" s="548">
        <f>_xlfn.IFNA(VLOOKUP(CONCATENATE($T$5,$B16,$C16),BAL!$A$6:$M$500,13,FALSE),0)</f>
        <v>0</v>
      </c>
      <c r="U16" s="548">
        <f>_xlfn.IFNA(VLOOKUP(CONCATENATE($U$5,$B16,$C16),'OG1'!$A$6:$M$500,13,FALSE),0)</f>
        <v>6</v>
      </c>
      <c r="V16" s="548">
        <f>_xlfn.IFNA(VLOOKUP(CONCATENATE($V$5,$B16,$C16),'OG1'!$A$6:$M$500,13,FALSE),0)</f>
        <v>0</v>
      </c>
      <c r="W16" s="548">
        <f>_xlfn.IFNA(VLOOKUP(CONCATENATE($W$5,$B16,$C16),'DRY1'!$A$6:$M$500,13,FALSE),0)</f>
        <v>0</v>
      </c>
      <c r="X16" s="548">
        <f>_xlfn.IFNA(VLOOKUP(CONCATENATE($X$5,$B16,$C16),'HOR1'!$A$6:$M$500,13,FALSE),0)</f>
        <v>0</v>
      </c>
      <c r="Y16" s="548">
        <f>_xlfn.IFNA(VLOOKUP(CONCATENATE($Y$5,$B16,$C16),'HOR1'!$A$6:$M$500,13,FALSE),0)</f>
        <v>0</v>
      </c>
      <c r="Z16" s="548">
        <f>_xlfn.IFNA(VLOOKUP(CONCATENATE($Z$5,$B16,$C16),'SER2'!$A$6:$M$534,13,FALSE),0)</f>
        <v>0</v>
      </c>
      <c r="AA16" s="548">
        <f>_xlfn.IFNA(VLOOKUP(CONCATENATE($AA$5,$B16,$C16),'SER2'!$A$6:$M$534,13,FALSE),0)</f>
        <v>0</v>
      </c>
      <c r="AB16" s="548">
        <f>_xlfn.IFNA(VLOOKUP(CONCATENATE($AB$5,$B16,$C16),'DAR1'!$A$6:$M$500,13,FALSE),0)</f>
        <v>0</v>
      </c>
      <c r="AC16" s="548">
        <f>_xlfn.IFNA(VLOOKUP(CONCATENATE($AC$5,$B16,$C16),'DAR1'!$A$6:$M$500,13,FALSE),0)</f>
        <v>0</v>
      </c>
      <c r="AD16" s="548">
        <f>_xlfn.IFNA(VLOOKUP(CONCATENATE($AD$5,$B16,$C16),BEV!$A$6:$M$500,13,FALSE),0)</f>
        <v>0</v>
      </c>
      <c r="AE16" s="548">
        <f>_xlfn.IFNA(VLOOKUP(CONCATENATE($AE$5,$B16,$C16),'OG2'!$A$6:$M$500,13,FALSE),0)</f>
        <v>7</v>
      </c>
      <c r="AF16" s="548">
        <f>_xlfn.IFNA(VLOOKUP(CONCATENATE($AF$5,$B16,$C16),'OG2'!$A$6:$M$500,13,FALSE),0)</f>
        <v>0</v>
      </c>
      <c r="AG16" s="548">
        <f>_xlfn.IFNA(VLOOKUP(CONCATENATE($AG$5,$B16,$C16),'LOG1'!$A$6:$M$500,13,FALSE),0)</f>
        <v>0</v>
      </c>
      <c r="AH16" s="548">
        <f>_xlfn.IFNA(VLOOKUP(CONCATENATE($AH$5,$B16,$C16),'DRY2'!$A$6:$M$500,13,FALSE),0)</f>
        <v>0</v>
      </c>
      <c r="AI16" s="548">
        <f>_xlfn.IFNA(VLOOKUP(CONCATENATE($AI$5,$B16,$C16),'CAP2'!$A$6:$M$500,13,FALSE),0)</f>
        <v>0</v>
      </c>
      <c r="AJ16" s="548">
        <f>_xlfn.IFNA(VLOOKUP(CONCATENATE($AJ$5,$B16,$C16),'ESP2'!$A$6:$M$500,13,FALSE),0)</f>
        <v>0</v>
      </c>
      <c r="AK16" s="548">
        <f>_xlfn.IFNA(VLOOKUP(CONCATENATE($AKL$5,$B16,$C16),MR!$A$6:$M$468,13,FALSE),0)</f>
        <v>0</v>
      </c>
      <c r="AL16" s="548">
        <f>_xlfn.IFNA(VLOOKUP(CONCATENATE($AL$5,$B16,$C16),MR!$A$6:$M$468,13,FALSE),0)</f>
        <v>0</v>
      </c>
      <c r="AM16" s="548">
        <f>_xlfn.IFNA(VLOOKUP(CONCATENATE($AM$5,$B16,$C16),MR!$A$6:$M$468,13,FALSE),0)</f>
        <v>0</v>
      </c>
      <c r="AN16" s="548">
        <f>_xlfn.IFNA(VLOOKUP(CONCATENATE($AN$5,$B16,$C16),'OG3'!$A$6:$M$500,13,FALSE),0)</f>
        <v>6</v>
      </c>
      <c r="AO16" s="548">
        <f>_xlfn.IFNA(VLOOKUP(CONCATENATE($AO$5,$B16,$C16),'OG3'!$A$6:$M$500,13,FALSE),0)</f>
        <v>0</v>
      </c>
      <c r="AP16" s="548">
        <f>_xlfn.IFNA(VLOOKUP(CONCATENATE($AP$5,$B16,$C16),WEST!$A$6:$M$500,13,FALSE),0)</f>
        <v>0</v>
      </c>
      <c r="AQ16" s="548">
        <f>_xlfn.IFNA(VLOOKUP(CONCATENATE($AQ$5,$B16,$C16),WEST!$A$6:$M$500,13,FALSE),0)</f>
        <v>0</v>
      </c>
      <c r="AR16" s="548">
        <f>_xlfn.IFNA(VLOOKUP(CONCATENATE($AR$5,$B16,$C16),'SER3'!$A$6:$M$500,13,FALSE),0)</f>
        <v>0</v>
      </c>
      <c r="AS16" s="548">
        <f>_xlfn.IFNA(VLOOKUP(CONCATENATE($AS$5,$B16,$C16),'DAR2'!$A$6:$M$500,13,FALSE),0)</f>
        <v>0</v>
      </c>
      <c r="AT16" s="548">
        <f>_xlfn.IFNA(VLOOKUP(CONCATENATE($AT$5,$B16,$C16),'DAR2'!$A$6:$M$500,13,FALSE),0)</f>
        <v>0</v>
      </c>
      <c r="AU16" s="548">
        <f>_xlfn.IFNA(VLOOKUP(CONCATENATE($AU$5,$B16,$C16),'MUR2'!$A$6:$M$500,13,FALSE),0)</f>
        <v>0</v>
      </c>
      <c r="AV16" s="548">
        <f>_xlfn.IFNA(VLOOKUP(CONCATENATE($AV$5,$B16,$C16),RAS!$A$7:$M$501,13,FALSE),0)</f>
        <v>0</v>
      </c>
      <c r="AW16" s="548">
        <f>_xlfn.IFNA(VLOOKUP(CONCATENATE($AW$5,$B16,$C16),RAS!$A$7:$M$501,13,FALSE),0)</f>
        <v>0</v>
      </c>
      <c r="AX16" s="548">
        <f>_xlfn.IFNA(VLOOKUP(CONCATENATE($AX$5,$B16,$C16),'ESP3'!$A$6:$M$500,13,FALSE),0)</f>
        <v>0</v>
      </c>
      <c r="AY16" s="548">
        <f>_xlfn.IFNA(VLOOKUP(CONCATENATE($AY$5,$B16,$C16),FEST!$A$6:$M$500,13,FALSE),0)</f>
        <v>0</v>
      </c>
      <c r="AZ16" s="548">
        <f>_xlfn.IFNA(VLOOKUP(CONCATENATE($AZ$5,$B16,$C16),FEST!$A$6:$M$500,13,FALSE),0)</f>
        <v>0</v>
      </c>
      <c r="BA16" s="548">
        <f>_xlfn.IFNA(VLOOKUP(CONCATENATE($BA$5,$B16,$C16),'HOR2'!$A$6:$M$200,13,FALSE),0)</f>
        <v>0</v>
      </c>
      <c r="BB16" s="548">
        <f>_xlfn.IFNA(VLOOKUP(CONCATENATE($BB$5,$B16,$C16),'HOR2'!$A$6:$M$200,13,FALSE),0)</f>
        <v>0</v>
      </c>
      <c r="BC16" s="548">
        <f>_xlfn.IFNA(VLOOKUP(CONCATENATE($BC$5,$B16,$C16),GIDG!$A$6:$M$200,13,FALSE),0)</f>
        <v>0</v>
      </c>
      <c r="BD16" s="548">
        <f>_xlfn.IFNA(VLOOKUP(CONCATENATE($BD$5,$B16,$C16),GIDG!$A$6:$M$200,13,FALSE),0)</f>
        <v>0</v>
      </c>
      <c r="BE16" s="548">
        <f>_xlfn.IFNA(VLOOKUP(CONCATENATE($BE$5,$B16,$C16),[7]cap3!$A$6:$M$500,13,FALSE),0)</f>
        <v>0</v>
      </c>
      <c r="BF16" s="548">
        <f>_xlfn.IFNA(VLOOKUP(CONCATENATE($BF$5,$B16,$C16),SC!$A$6:$M$500,13,FALSE),0)</f>
        <v>0</v>
      </c>
      <c r="BG16" s="548">
        <f>_xlfn.IFNA(VLOOKUP(CONCATENATE($BG$5,$B16,$C16),SC!$A$6:$M$500,13,FALSE),0)</f>
        <v>0</v>
      </c>
      <c r="BH16" s="548">
        <f>_xlfn.IFNA(VLOOKUP(CONCATENATE($BH$5,$B16,$C16),SCSAT!$A$6:$M$528,13,FALSE),0)</f>
        <v>0</v>
      </c>
      <c r="BI16" s="548">
        <f>_xlfn.IFNA(VLOOKUP(CONCATENATE($BI$5,$B16,$C16),SCSAT!$A$6:$M$528,13,FALSE),0)</f>
        <v>0</v>
      </c>
      <c r="BJ16" s="548">
        <f>_xlfn.IFNA(VLOOKUP(CONCATENATE($BJ$5,$B16,$C16),SCSUN!$A$6:$M$500,13,FALSE),0)</f>
        <v>0</v>
      </c>
      <c r="BK16" s="341">
        <f>_xlfn.IFNA(VLOOKUP(CONCATENATE($BK$5,$B16,$C16),SCSUN!$A$6:$M$500,13,FALSE),0)</f>
        <v>0</v>
      </c>
      <c r="BL16" s="56"/>
      <c r="BM16" s="341"/>
      <c r="BN16" s="56"/>
      <c r="BO16" s="56"/>
      <c r="BP16" s="56"/>
      <c r="BQ16" s="56"/>
      <c r="BR16" s="56"/>
      <c r="BS16" s="44"/>
    </row>
    <row r="17" spans="1:71" x14ac:dyDescent="0.25">
      <c r="A17" s="835"/>
      <c r="B17" s="51" t="s">
        <v>333</v>
      </c>
      <c r="C17" s="57" t="s">
        <v>334</v>
      </c>
      <c r="D17" s="57"/>
      <c r="E17" s="57" t="s">
        <v>105</v>
      </c>
      <c r="F17" s="58">
        <v>45492</v>
      </c>
      <c r="G17" s="571">
        <v>10</v>
      </c>
      <c r="H17" s="54">
        <f t="shared" si="3"/>
        <v>3</v>
      </c>
      <c r="I17" s="55">
        <f t="shared" si="4"/>
        <v>17</v>
      </c>
      <c r="J17" s="64">
        <f t="shared" si="5"/>
        <v>13</v>
      </c>
      <c r="K17" s="548">
        <f>_xlfn.IFNA(VLOOKUP(CONCATENATE($K$5,$B17,$C17),'ESP1'!$A$6:$M$500,13,FALSE),0)</f>
        <v>0</v>
      </c>
      <c r="L17" s="548">
        <f>_xlfn.IFNA(VLOOKUP(CONCATENATE($L$5,$B17,$C17),'ESP1'!$A$6:$M$500,13,FALSE),0)</f>
        <v>0</v>
      </c>
      <c r="M17" s="548">
        <f>_xlfn.IFNA(VLOOKUP(CONCATENATE($M$5,$B17,$C17),CAPE!$A$6:$M$300,13,FALSE),0)</f>
        <v>0</v>
      </c>
      <c r="N17" s="548">
        <f>_xlfn.IFNA(VLOOKUP(CONCATENATE($N$5,$B17,$C17),CAPE!$A$6:$M$300,13,FALSE),0)</f>
        <v>0</v>
      </c>
      <c r="O17" s="548">
        <f>_xlfn.IFNA(VLOOKUP(CONCATENATE($O$5,$B17,$C17),'SER1'!$A$6:$M$500,13,FALSE),0)</f>
        <v>0</v>
      </c>
      <c r="P17" s="548">
        <f>_xlfn.IFNA(VLOOKUP(CONCATENATE($P$5,$B17,$C17),'SER1'!$A$6:$M$500,13,FALSE),0)</f>
        <v>0</v>
      </c>
      <c r="Q17" s="548">
        <f>_xlfn.IFNA(VLOOKUP(CONCATENATE($Q$5,$B17,$C17),'MUR1'!$A$6:$M$500,13,FALSE),0)</f>
        <v>0</v>
      </c>
      <c r="R17" s="548">
        <f>_xlfn.IFNA(VLOOKUP(CONCATENATE($R$5,$B17,$C17),'MUR1'!$A$6:$M$500,13,FALSE),0)</f>
        <v>0</v>
      </c>
      <c r="S17" s="548">
        <f>_xlfn.IFNA(VLOOKUP(CONCATENATE($S$5,$B17,$C17),BAL!$A$6:$M$500,13,FALSE),0)</f>
        <v>0</v>
      </c>
      <c r="T17" s="548">
        <f>_xlfn.IFNA(VLOOKUP(CONCATENATE($T$5,$B17,$C17),BAL!$A$6:$M$500,13,FALSE),0)</f>
        <v>0</v>
      </c>
      <c r="U17" s="548">
        <f>_xlfn.IFNA(VLOOKUP(CONCATENATE($U$5,$B17,$C17),'OG1'!$A$6:$M$500,13,FALSE),0)</f>
        <v>0</v>
      </c>
      <c r="V17" s="548">
        <f>_xlfn.IFNA(VLOOKUP(CONCATENATE($V$5,$B17,$C17),'OG1'!$A$6:$M$500,13,FALSE),0)</f>
        <v>0</v>
      </c>
      <c r="W17" s="548">
        <f>_xlfn.IFNA(VLOOKUP(CONCATENATE($W$5,$B17,$C17),'DRY1'!$A$6:$M$500,13,FALSE),0)</f>
        <v>0</v>
      </c>
      <c r="X17" s="548">
        <f>_xlfn.IFNA(VLOOKUP(CONCATENATE($X$5,$B17,$C17),'HOR1'!$A$6:$M$500,13,FALSE),0)</f>
        <v>0</v>
      </c>
      <c r="Y17" s="548">
        <f>_xlfn.IFNA(VLOOKUP(CONCATENATE($Y$5,$B17,$C17),'HOR1'!$A$6:$M$500,13,FALSE),0)</f>
        <v>0</v>
      </c>
      <c r="Z17" s="548">
        <f>_xlfn.IFNA(VLOOKUP(CONCATENATE($Z$5,$B17,$C17),'SER2'!$A$6:$M$534,13,FALSE),0)</f>
        <v>0</v>
      </c>
      <c r="AA17" s="548">
        <f>_xlfn.IFNA(VLOOKUP(CONCATENATE($AA$5,$B17,$C17),'SER2'!$A$6:$M$534,13,FALSE),0)</f>
        <v>0</v>
      </c>
      <c r="AB17" s="548">
        <f>_xlfn.IFNA(VLOOKUP(CONCATENATE($AB$5,$B17,$C17),'DAR1'!$A$6:$M$500,13,FALSE),0)</f>
        <v>0</v>
      </c>
      <c r="AC17" s="548">
        <f>_xlfn.IFNA(VLOOKUP(CONCATENATE($AC$5,$B17,$C17),'DAR1'!$A$6:$M$500,13,FALSE),0)</f>
        <v>0</v>
      </c>
      <c r="AD17" s="548">
        <f>_xlfn.IFNA(VLOOKUP(CONCATENATE($AD$5,$B17,$C17),BEV!$A$6:$M$500,13,FALSE),0)</f>
        <v>0</v>
      </c>
      <c r="AE17" s="548">
        <f>_xlfn.IFNA(VLOOKUP(CONCATENATE($AE$5,$B17,$C17),'OG2'!$A$6:$M$500,13,FALSE),0)</f>
        <v>0</v>
      </c>
      <c r="AF17" s="548">
        <f>_xlfn.IFNA(VLOOKUP(CONCATENATE($AF$5,$B17,$C17),'OG2'!$A$6:$M$500,13,FALSE),0)</f>
        <v>0</v>
      </c>
      <c r="AG17" s="548">
        <f>_xlfn.IFNA(VLOOKUP(CONCATENATE($AG$5,$B17,$C17),'LOG1'!$A$6:$M$500,13,FALSE),0)</f>
        <v>0</v>
      </c>
      <c r="AH17" s="548">
        <f>_xlfn.IFNA(VLOOKUP(CONCATENATE($AH$5,$B17,$C17),'DRY2'!$A$6:$M$500,13,FALSE),0)</f>
        <v>0</v>
      </c>
      <c r="AI17" s="548">
        <f>_xlfn.IFNA(VLOOKUP(CONCATENATE($AI$5,$B17,$C17),'CAP2'!$A$6:$M$500,13,FALSE),0)</f>
        <v>7</v>
      </c>
      <c r="AJ17" s="548">
        <f>_xlfn.IFNA(VLOOKUP(CONCATENATE($AJ$5,$B17,$C17),'ESP2'!$A$6:$M$500,13,FALSE),0)</f>
        <v>0</v>
      </c>
      <c r="AK17" s="548">
        <f>_xlfn.IFNA(VLOOKUP(CONCATENATE($AKL$5,$B17,$C17),MR!$A$6:$M$468,13,FALSE),0)</f>
        <v>0</v>
      </c>
      <c r="AL17" s="548">
        <f>_xlfn.IFNA(VLOOKUP(CONCATENATE($AL$5,$B17,$C17),MR!$A$6:$M$468,13,FALSE),0)</f>
        <v>6</v>
      </c>
      <c r="AM17" s="548">
        <f>_xlfn.IFNA(VLOOKUP(CONCATENATE($AM$5,$B17,$C17),MR!$A$6:$M$468,13,FALSE),0)</f>
        <v>0</v>
      </c>
      <c r="AN17" s="548">
        <f>_xlfn.IFNA(VLOOKUP(CONCATENATE($AN$5,$B17,$C17),'OG3'!$A$6:$M$500,13,FALSE),0)</f>
        <v>0</v>
      </c>
      <c r="AO17" s="548">
        <f>_xlfn.IFNA(VLOOKUP(CONCATENATE($AO$5,$B17,$C17),'OG3'!$A$6:$M$500,13,FALSE),0)</f>
        <v>0</v>
      </c>
      <c r="AP17" s="548">
        <f>_xlfn.IFNA(VLOOKUP(CONCATENATE($AP$5,$B17,$C17),WEST!$A$6:$M$500,13,FALSE),0)</f>
        <v>0</v>
      </c>
      <c r="AQ17" s="548">
        <f>_xlfn.IFNA(VLOOKUP(CONCATENATE($AQ$5,$B17,$C17),WEST!$A$6:$M$500,13,FALSE),0)</f>
        <v>0</v>
      </c>
      <c r="AR17" s="548">
        <f>_xlfn.IFNA(VLOOKUP(CONCATENATE($AR$5,$B17,$C17),'SER3'!$A$6:$M$500,13,FALSE),0)</f>
        <v>0</v>
      </c>
      <c r="AS17" s="548">
        <f>_xlfn.IFNA(VLOOKUP(CONCATENATE($AS$5,$B17,$C17),'DAR2'!$A$6:$M$500,13,FALSE),0)</f>
        <v>4</v>
      </c>
      <c r="AT17" s="548">
        <f>_xlfn.IFNA(VLOOKUP(CONCATENATE($AT$5,$B17,$C17),'DAR2'!$A$6:$M$500,13,FALSE),0)</f>
        <v>0</v>
      </c>
      <c r="AU17" s="548">
        <f>_xlfn.IFNA(VLOOKUP(CONCATENATE($AU$5,$B17,$C17),'MUR2'!$A$6:$M$500,13,FALSE),0)</f>
        <v>0</v>
      </c>
      <c r="AV17" s="548">
        <f>_xlfn.IFNA(VLOOKUP(CONCATENATE($AV$5,$B17,$C17),RAS!$A$7:$M$501,13,FALSE),0)</f>
        <v>0</v>
      </c>
      <c r="AW17" s="548">
        <f>_xlfn.IFNA(VLOOKUP(CONCATENATE($AW$5,$B17,$C17),RAS!$A$7:$M$501,13,FALSE),0)</f>
        <v>0</v>
      </c>
      <c r="AX17" s="548">
        <f>_xlfn.IFNA(VLOOKUP(CONCATENATE($AX$5,$B17,$C17),'ESP3'!$A$6:$M$500,13,FALSE),0)</f>
        <v>0</v>
      </c>
      <c r="AY17" s="548">
        <f>_xlfn.IFNA(VLOOKUP(CONCATENATE($AY$5,$B17,$C17),FEST!$A$6:$M$500,13,FALSE),0)</f>
        <v>0</v>
      </c>
      <c r="AZ17" s="548">
        <f>_xlfn.IFNA(VLOOKUP(CONCATENATE($AZ$5,$B17,$C17),FEST!$A$6:$M$500,13,FALSE),0)</f>
        <v>0</v>
      </c>
      <c r="BA17" s="548">
        <f>_xlfn.IFNA(VLOOKUP(CONCATENATE($BA$5,$B17,$C17),'HOR2'!$A$6:$M$200,13,FALSE),0)</f>
        <v>0</v>
      </c>
      <c r="BB17" s="548">
        <f>_xlfn.IFNA(VLOOKUP(CONCATENATE($BB$5,$B17,$C17),'HOR2'!$A$6:$M$200,13,FALSE),0)</f>
        <v>0</v>
      </c>
      <c r="BC17" s="548">
        <f>_xlfn.IFNA(VLOOKUP(CONCATENATE($BC$5,$B17,$C17),GIDG!$A$6:$M$200,13,FALSE),0)</f>
        <v>0</v>
      </c>
      <c r="BD17" s="548">
        <f>_xlfn.IFNA(VLOOKUP(CONCATENATE($BD$5,$B17,$C17),GIDG!$A$6:$M$200,13,FALSE),0)</f>
        <v>0</v>
      </c>
      <c r="BE17" s="548">
        <f>_xlfn.IFNA(VLOOKUP(CONCATENATE($BE$5,$B17,$C17),[7]cap3!$A$6:$M$500,13,FALSE),0)</f>
        <v>0</v>
      </c>
      <c r="BF17" s="548">
        <f>_xlfn.IFNA(VLOOKUP(CONCATENATE($BF$5,$B17,$C17),SC!$A$6:$M$500,13,FALSE),0)</f>
        <v>0</v>
      </c>
      <c r="BG17" s="548">
        <f>_xlfn.IFNA(VLOOKUP(CONCATENATE($BG$5,$B17,$C17),SC!$A$6:$M$500,13,FALSE),0)</f>
        <v>0</v>
      </c>
      <c r="BH17" s="548">
        <f>_xlfn.IFNA(VLOOKUP(CONCATENATE($BH$5,$B17,$C17),SCSAT!$A$6:$M$528,13,FALSE),0)</f>
        <v>0</v>
      </c>
      <c r="BI17" s="548">
        <f>_xlfn.IFNA(VLOOKUP(CONCATENATE($BI$5,$B17,$C17),SCSAT!$A$6:$M$528,13,FALSE),0)</f>
        <v>0</v>
      </c>
      <c r="BJ17" s="548">
        <f>_xlfn.IFNA(VLOOKUP(CONCATENATE($BJ$5,$B17,$C17),SCSUN!$A$6:$M$500,13,FALSE),0)</f>
        <v>0</v>
      </c>
      <c r="BK17" s="341">
        <f>_xlfn.IFNA(VLOOKUP(CONCATENATE($BK$5,$B17,$C17),SCSUN!$A$6:$M$500,13,FALSE),0)</f>
        <v>0</v>
      </c>
      <c r="BL17" s="56"/>
      <c r="BM17" s="341"/>
      <c r="BN17" s="56"/>
      <c r="BO17" s="56"/>
      <c r="BP17" s="56"/>
      <c r="BQ17" s="56"/>
      <c r="BR17" s="56"/>
      <c r="BS17" s="44"/>
    </row>
    <row r="18" spans="1:71" x14ac:dyDescent="0.25">
      <c r="A18" s="835"/>
      <c r="B18" s="51" t="s">
        <v>535</v>
      </c>
      <c r="C18" s="57" t="s">
        <v>608</v>
      </c>
      <c r="D18" s="57"/>
      <c r="E18" s="57" t="s">
        <v>151</v>
      </c>
      <c r="F18" s="58">
        <v>45380</v>
      </c>
      <c r="G18" s="571">
        <v>11</v>
      </c>
      <c r="H18" s="54">
        <f t="shared" si="3"/>
        <v>4</v>
      </c>
      <c r="I18" s="55">
        <f t="shared" si="4"/>
        <v>16</v>
      </c>
      <c r="J18" s="64">
        <f t="shared" si="5"/>
        <v>14</v>
      </c>
      <c r="K18" s="548">
        <f>_xlfn.IFNA(VLOOKUP(CONCATENATE($K$5,$B18,$C18),'ESP1'!$A$6:$M$500,13,FALSE),0)</f>
        <v>0</v>
      </c>
      <c r="L18" s="548">
        <f>_xlfn.IFNA(VLOOKUP(CONCATENATE($L$5,$B18,$C18),'ESP1'!$A$6:$M$500,13,FALSE),0)</f>
        <v>0</v>
      </c>
      <c r="M18" s="548">
        <f>_xlfn.IFNA(VLOOKUP(CONCATENATE($M$5,$B18,$C18),CAPE!$A$6:$M$300,13,FALSE),0)</f>
        <v>6</v>
      </c>
      <c r="N18" s="548">
        <f>_xlfn.IFNA(VLOOKUP(CONCATENATE($N$5,$B18,$C18),CAPE!$A$6:$M$300,13,FALSE),0)</f>
        <v>0</v>
      </c>
      <c r="O18" s="548">
        <f>_xlfn.IFNA(VLOOKUP(CONCATENATE($O$5,$B18,$C18),'SER1'!$A$6:$M$500,13,FALSE),0)</f>
        <v>0</v>
      </c>
      <c r="P18" s="548">
        <f>_xlfn.IFNA(VLOOKUP(CONCATENATE($P$5,$B18,$C18),'SER1'!$A$6:$M$500,13,FALSE),0)</f>
        <v>0</v>
      </c>
      <c r="Q18" s="548">
        <f>_xlfn.IFNA(VLOOKUP(CONCATENATE($Q$5,$B18,$C18),'MUR1'!$A$6:$M$500,13,FALSE),0)</f>
        <v>2</v>
      </c>
      <c r="R18" s="548">
        <f>_xlfn.IFNA(VLOOKUP(CONCATENATE($R$5,$B18,$C18),'MUR1'!$A$6:$M$500,13,FALSE),0)</f>
        <v>0</v>
      </c>
      <c r="S18" s="548">
        <f>_xlfn.IFNA(VLOOKUP(CONCATENATE($S$5,$B18,$C18),BAL!$A$6:$M$500,13,FALSE),0)</f>
        <v>0</v>
      </c>
      <c r="T18" s="548">
        <f>_xlfn.IFNA(VLOOKUP(CONCATENATE($T$5,$B18,$C18),BAL!$A$6:$M$500,13,FALSE),0)</f>
        <v>0</v>
      </c>
      <c r="U18" s="548">
        <f>_xlfn.IFNA(VLOOKUP(CONCATENATE($U$5,$B18,$C18),'OG1'!$A$6:$M$500,13,FALSE),0)</f>
        <v>0</v>
      </c>
      <c r="V18" s="548">
        <f>_xlfn.IFNA(VLOOKUP(CONCATENATE($V$5,$B18,$C18),'OG1'!$A$6:$M$500,13,FALSE),0)</f>
        <v>0</v>
      </c>
      <c r="W18" s="548">
        <f>_xlfn.IFNA(VLOOKUP(CONCATENATE($W$5,$B18,$C18),'DRY1'!$A$6:$M$500,13,FALSE),0)</f>
        <v>0</v>
      </c>
      <c r="X18" s="548">
        <f>_xlfn.IFNA(VLOOKUP(CONCATENATE($X$5,$B18,$C18),'HOR1'!$A$6:$M$500,13,FALSE),0)</f>
        <v>0</v>
      </c>
      <c r="Y18" s="548">
        <f>_xlfn.IFNA(VLOOKUP(CONCATENATE($Y$5,$B18,$C18),'HOR1'!$A$6:$M$500,13,FALSE),0)</f>
        <v>0</v>
      </c>
      <c r="Z18" s="548">
        <f>_xlfn.IFNA(VLOOKUP(CONCATENATE($Z$5,$B18,$C18),'SER2'!$A$6:$M$534,13,FALSE),0)</f>
        <v>0</v>
      </c>
      <c r="AA18" s="548">
        <f>_xlfn.IFNA(VLOOKUP(CONCATENATE($AA$5,$B18,$C18),'SER2'!$A$6:$M$534,13,FALSE),0)</f>
        <v>0</v>
      </c>
      <c r="AB18" s="548">
        <f>_xlfn.IFNA(VLOOKUP(CONCATENATE($AB$5,$B18,$C18),'DAR1'!$A$6:$M$500,13,FALSE),0)</f>
        <v>0</v>
      </c>
      <c r="AC18" s="548">
        <f>_xlfn.IFNA(VLOOKUP(CONCATENATE($AC$5,$B18,$C18),'DAR1'!$A$6:$M$500,13,FALSE),0)</f>
        <v>0</v>
      </c>
      <c r="AD18" s="548">
        <f>_xlfn.IFNA(VLOOKUP(CONCATENATE($AD$5,$B18,$C18),BEV!$A$6:$M$500,13,FALSE),0)</f>
        <v>0</v>
      </c>
      <c r="AE18" s="548">
        <f>_xlfn.IFNA(VLOOKUP(CONCATENATE($AE$5,$B18,$C18),'OG2'!$A$6:$M$500,13,FALSE),0)</f>
        <v>0</v>
      </c>
      <c r="AF18" s="548">
        <f>_xlfn.IFNA(VLOOKUP(CONCATENATE($AF$5,$B18,$C18),'OG2'!$A$6:$M$500,13,FALSE),0)</f>
        <v>0</v>
      </c>
      <c r="AG18" s="548">
        <f>_xlfn.IFNA(VLOOKUP(CONCATENATE($AG$5,$B18,$C18),'LOG1'!$A$6:$M$500,13,FALSE),0)</f>
        <v>0</v>
      </c>
      <c r="AH18" s="548">
        <f>_xlfn.IFNA(VLOOKUP(CONCATENATE($AH$5,$B18,$C18),'DRY2'!$A$6:$M$500,13,FALSE),0)</f>
        <v>0</v>
      </c>
      <c r="AI18" s="548">
        <f>_xlfn.IFNA(VLOOKUP(CONCATENATE($AI$5,$B18,$C18),'CAP2'!$A$6:$M$500,13,FALSE),0)</f>
        <v>0</v>
      </c>
      <c r="AJ18" s="548">
        <f>_xlfn.IFNA(VLOOKUP(CONCATENATE($AJ$5,$B18,$C18),'ESP2'!$A$6:$M$500,13,FALSE),0)</f>
        <v>0</v>
      </c>
      <c r="AK18" s="548">
        <f>_xlfn.IFNA(VLOOKUP(CONCATENATE($AKL$5,$B18,$C18),MR!$A$6:$M$468,13,FALSE),0)</f>
        <v>0</v>
      </c>
      <c r="AL18" s="548">
        <f>_xlfn.IFNA(VLOOKUP(CONCATENATE($AL$5,$B18,$C18),MR!$A$6:$M$468,13,FALSE),0)</f>
        <v>0</v>
      </c>
      <c r="AM18" s="548">
        <f>_xlfn.IFNA(VLOOKUP(CONCATENATE($AM$5,$B18,$C18),MR!$A$6:$M$468,13,FALSE),0)</f>
        <v>0</v>
      </c>
      <c r="AN18" s="548">
        <f>_xlfn.IFNA(VLOOKUP(CONCATENATE($AN$5,$B18,$C18),'OG3'!$A$6:$M$500,13,FALSE),0)</f>
        <v>0</v>
      </c>
      <c r="AO18" s="548">
        <f>_xlfn.IFNA(VLOOKUP(CONCATENATE($AO$5,$B18,$C18),'OG3'!$A$6:$M$500,13,FALSE),0)</f>
        <v>0</v>
      </c>
      <c r="AP18" s="548">
        <f>_xlfn.IFNA(VLOOKUP(CONCATENATE($AP$5,$B18,$C18),WEST!$A$6:$M$500,13,FALSE),0)</f>
        <v>0</v>
      </c>
      <c r="AQ18" s="548">
        <f>_xlfn.IFNA(VLOOKUP(CONCATENATE($AQ$5,$B18,$C18),WEST!$A$6:$M$500,13,FALSE),0)</f>
        <v>0</v>
      </c>
      <c r="AR18" s="548">
        <f>_xlfn.IFNA(VLOOKUP(CONCATENATE($AR$5,$B18,$C18),'SER3'!$A$6:$M$500,13,FALSE),0)</f>
        <v>0</v>
      </c>
      <c r="AS18" s="548">
        <f>_xlfn.IFNA(VLOOKUP(CONCATENATE($AS$5,$B18,$C18),'DAR2'!$A$6:$M$500,13,FALSE),0)</f>
        <v>0</v>
      </c>
      <c r="AT18" s="548">
        <f>_xlfn.IFNA(VLOOKUP(CONCATENATE($AT$5,$B18,$C18),'DAR2'!$A$6:$M$500,13,FALSE),0)</f>
        <v>0</v>
      </c>
      <c r="AU18" s="548">
        <f>_xlfn.IFNA(VLOOKUP(CONCATENATE($AU$5,$B18,$C18),'MUR2'!$A$6:$M$500,13,FALSE),0)</f>
        <v>0</v>
      </c>
      <c r="AV18" s="548">
        <f>_xlfn.IFNA(VLOOKUP(CONCATENATE($AV$5,$B18,$C18),RAS!$A$7:$M$501,13,FALSE),0)</f>
        <v>0</v>
      </c>
      <c r="AW18" s="548">
        <f>_xlfn.IFNA(VLOOKUP(CONCATENATE($AW$5,$B18,$C18),RAS!$A$7:$M$501,13,FALSE),0)</f>
        <v>0</v>
      </c>
      <c r="AX18" s="548">
        <f>_xlfn.IFNA(VLOOKUP(CONCATENATE($AX$5,$B18,$C18),'ESP3'!$A$6:$M$500,13,FALSE),0)</f>
        <v>0</v>
      </c>
      <c r="AY18" s="548">
        <f>_xlfn.IFNA(VLOOKUP(CONCATENATE($AY$5,$B18,$C18),FEST!$A$6:$M$500,13,FALSE),0)</f>
        <v>0</v>
      </c>
      <c r="AZ18" s="548">
        <f>_xlfn.IFNA(VLOOKUP(CONCATENATE($AZ$5,$B18,$C18),FEST!$A$6:$M$500,13,FALSE),0)</f>
        <v>0</v>
      </c>
      <c r="BA18" s="548">
        <f>_xlfn.IFNA(VLOOKUP(CONCATENATE($BA$5,$B18,$C18),'HOR2'!$A$6:$M$200,13,FALSE),0)</f>
        <v>0</v>
      </c>
      <c r="BB18" s="548">
        <f>_xlfn.IFNA(VLOOKUP(CONCATENATE($BB$5,$B18,$C18),'HOR2'!$A$6:$M$200,13,FALSE),0)</f>
        <v>0</v>
      </c>
      <c r="BC18" s="548">
        <f>_xlfn.IFNA(VLOOKUP(CONCATENATE($BC$5,$B18,$C18),GIDG!$A$6:$M$200,13,FALSE),0)</f>
        <v>0</v>
      </c>
      <c r="BD18" s="548">
        <f>_xlfn.IFNA(VLOOKUP(CONCATENATE($BD$5,$B18,$C18),GIDG!$A$6:$M$200,13,FALSE),0)</f>
        <v>0</v>
      </c>
      <c r="BE18" s="548">
        <f>_xlfn.IFNA(VLOOKUP(CONCATENATE($BE$5,$B18,$C18),[7]cap3!$A$6:$M$500,13,FALSE),0)</f>
        <v>0</v>
      </c>
      <c r="BF18" s="548">
        <f>_xlfn.IFNA(VLOOKUP(CONCATENATE($BF$5,$B18,$C18),SC!$A$6:$M$500,13,FALSE),0)</f>
        <v>0</v>
      </c>
      <c r="BG18" s="548">
        <f>_xlfn.IFNA(VLOOKUP(CONCATENATE($BG$5,$B18,$C18),SC!$A$6:$M$500,13,FALSE),0)</f>
        <v>0</v>
      </c>
      <c r="BH18" s="548">
        <f>_xlfn.IFNA(VLOOKUP(CONCATENATE($BH$5,$B18,$C18),SCSAT!$A$6:$M$528,13,FALSE),0)</f>
        <v>2</v>
      </c>
      <c r="BI18" s="548">
        <f>_xlfn.IFNA(VLOOKUP(CONCATENATE($BI$5,$B18,$C18),SCSAT!$A$6:$M$528,13,FALSE),0)</f>
        <v>0</v>
      </c>
      <c r="BJ18" s="548">
        <f>_xlfn.IFNA(VLOOKUP(CONCATENATE($BJ$5,$B18,$C18),SCSUN!$A$6:$M$500,13,FALSE),0)</f>
        <v>6</v>
      </c>
      <c r="BK18" s="341">
        <f>_xlfn.IFNA(VLOOKUP(CONCATENATE($BK$5,$B18,$C18),SCSUN!$A$6:$M$500,13,FALSE),0)</f>
        <v>0</v>
      </c>
      <c r="BL18" s="56"/>
      <c r="BM18" s="341"/>
      <c r="BN18" s="56"/>
      <c r="BO18" s="56"/>
      <c r="BP18" s="56"/>
      <c r="BQ18" s="56"/>
      <c r="BR18" s="56"/>
      <c r="BS18" s="44"/>
    </row>
    <row r="19" spans="1:71" x14ac:dyDescent="0.25">
      <c r="A19" s="835"/>
      <c r="B19" s="51" t="s">
        <v>340</v>
      </c>
      <c r="C19" s="57" t="s">
        <v>612</v>
      </c>
      <c r="D19" s="57"/>
      <c r="E19" s="57" t="s">
        <v>109</v>
      </c>
      <c r="F19" s="58">
        <v>45466</v>
      </c>
      <c r="G19" s="571">
        <v>11</v>
      </c>
      <c r="H19" s="54">
        <f t="shared" si="3"/>
        <v>4</v>
      </c>
      <c r="I19" s="55">
        <f t="shared" si="4"/>
        <v>16</v>
      </c>
      <c r="J19" s="64">
        <f t="shared" si="5"/>
        <v>14</v>
      </c>
      <c r="K19" s="548">
        <f>_xlfn.IFNA(VLOOKUP(CONCATENATE($K$5,$B19,$C19),'ESP1'!$A$6:$M$500,13,FALSE),0)</f>
        <v>0</v>
      </c>
      <c r="L19" s="548">
        <f>_xlfn.IFNA(VLOOKUP(CONCATENATE($L$5,$B19,$C19),'ESP1'!$A$6:$M$500,13,FALSE),0)</f>
        <v>0</v>
      </c>
      <c r="M19" s="548">
        <f>_xlfn.IFNA(VLOOKUP(CONCATENATE($M$5,$B19,$C19),CAPE!$A$6:$M$300,13,FALSE),0)</f>
        <v>0</v>
      </c>
      <c r="N19" s="548">
        <f>_xlfn.IFNA(VLOOKUP(CONCATENATE($N$5,$B19,$C19),CAPE!$A$6:$M$300,13,FALSE),0)</f>
        <v>0</v>
      </c>
      <c r="O19" s="548">
        <f>_xlfn.IFNA(VLOOKUP(CONCATENATE($O$5,$B19,$C19),'SER1'!$A$6:$M$500,13,FALSE),0)</f>
        <v>1</v>
      </c>
      <c r="P19" s="548">
        <f>_xlfn.IFNA(VLOOKUP(CONCATENATE($P$5,$B19,$C19),'SER1'!$A$6:$M$500,13,FALSE),0)</f>
        <v>0</v>
      </c>
      <c r="Q19" s="548">
        <f>_xlfn.IFNA(VLOOKUP(CONCATENATE($Q$5,$B19,$C19),'MUR1'!$A$6:$M$500,13,FALSE),0)</f>
        <v>0</v>
      </c>
      <c r="R19" s="548">
        <f>_xlfn.IFNA(VLOOKUP(CONCATENATE($R$5,$B19,$C19),'MUR1'!$A$6:$M$500,13,FALSE),0)</f>
        <v>0</v>
      </c>
      <c r="S19" s="548">
        <f>_xlfn.IFNA(VLOOKUP(CONCATENATE($S$5,$B19,$C19),BAL!$A$6:$M$500,13,FALSE),0)</f>
        <v>0</v>
      </c>
      <c r="T19" s="548">
        <f>_xlfn.IFNA(VLOOKUP(CONCATENATE($T$5,$B19,$C19),BAL!$A$6:$M$500,13,FALSE),0)</f>
        <v>0</v>
      </c>
      <c r="U19" s="548">
        <f>_xlfn.IFNA(VLOOKUP(CONCATENATE($U$5,$B19,$C19),'OG1'!$A$6:$M$500,13,FALSE),0)</f>
        <v>0</v>
      </c>
      <c r="V19" s="548">
        <f>_xlfn.IFNA(VLOOKUP(CONCATENATE($V$5,$B19,$C19),'OG1'!$A$6:$M$500,13,FALSE),0)</f>
        <v>0</v>
      </c>
      <c r="W19" s="548">
        <f>_xlfn.IFNA(VLOOKUP(CONCATENATE($W$5,$B19,$C19),'DRY1'!$A$6:$M$500,13,FALSE),0)</f>
        <v>0</v>
      </c>
      <c r="X19" s="548">
        <f>_xlfn.IFNA(VLOOKUP(CONCATENATE($X$5,$B19,$C19),'HOR1'!$A$6:$M$500,13,FALSE),0)</f>
        <v>0</v>
      </c>
      <c r="Y19" s="548">
        <f>_xlfn.IFNA(VLOOKUP(CONCATENATE($Y$5,$B19,$C19),'HOR1'!$A$6:$M$500,13,FALSE),0)</f>
        <v>0</v>
      </c>
      <c r="Z19" s="548">
        <f>_xlfn.IFNA(VLOOKUP(CONCATENATE($Z$5,$B19,$C19),'SER2'!$A$6:$M$534,13,FALSE),0)</f>
        <v>1</v>
      </c>
      <c r="AA19" s="548">
        <f>_xlfn.IFNA(VLOOKUP(CONCATENATE($AA$5,$B19,$C19),'SER2'!$A$6:$M$534,13,FALSE),0)</f>
        <v>0</v>
      </c>
      <c r="AB19" s="548">
        <f>_xlfn.IFNA(VLOOKUP(CONCATENATE($AB$5,$B19,$C19),'DAR1'!$A$6:$M$500,13,FALSE),0)</f>
        <v>0</v>
      </c>
      <c r="AC19" s="548">
        <f>_xlfn.IFNA(VLOOKUP(CONCATENATE($AC$5,$B19,$C19),'DAR1'!$A$6:$M$500,13,FALSE),0)</f>
        <v>0</v>
      </c>
      <c r="AD19" s="548">
        <f>_xlfn.IFNA(VLOOKUP(CONCATENATE($AD$5,$B19,$C19),BEV!$A$6:$M$500,13,FALSE),0)</f>
        <v>0</v>
      </c>
      <c r="AE19" s="548">
        <f>_xlfn.IFNA(VLOOKUP(CONCATENATE($AE$5,$B19,$C19),'OG2'!$A$6:$M$500,13,FALSE),0)</f>
        <v>0</v>
      </c>
      <c r="AF19" s="548">
        <f>_xlfn.IFNA(VLOOKUP(CONCATENATE($AF$5,$B19,$C19),'OG2'!$A$6:$M$500,13,FALSE),0)</f>
        <v>0</v>
      </c>
      <c r="AG19" s="548">
        <f>_xlfn.IFNA(VLOOKUP(CONCATENATE($AG$5,$B19,$C19),'LOG1'!$A$6:$M$500,13,FALSE),0)</f>
        <v>0</v>
      </c>
      <c r="AH19" s="548">
        <f>_xlfn.IFNA(VLOOKUP(CONCATENATE($AH$5,$B19,$C19),'DRY2'!$A$6:$M$500,13,FALSE),0)</f>
        <v>0</v>
      </c>
      <c r="AI19" s="548">
        <f>_xlfn.IFNA(VLOOKUP(CONCATENATE($AI$5,$B19,$C19),'CAP2'!$A$6:$M$500,13,FALSE),0)</f>
        <v>0</v>
      </c>
      <c r="AJ19" s="548">
        <f>_xlfn.IFNA(VLOOKUP(CONCATENATE($AJ$5,$B19,$C19),'ESP2'!$A$6:$M$500,13,FALSE),0)</f>
        <v>0</v>
      </c>
      <c r="AK19" s="548">
        <f>_xlfn.IFNA(VLOOKUP(CONCATENATE($AKL$5,$B19,$C19),MR!$A$6:$M$468,13,FALSE),0)</f>
        <v>0</v>
      </c>
      <c r="AL19" s="548">
        <f>_xlfn.IFNA(VLOOKUP(CONCATENATE($AL$5,$B19,$C19),MR!$A$6:$M$468,13,FALSE),0)</f>
        <v>0</v>
      </c>
      <c r="AM19" s="548">
        <f>_xlfn.IFNA(VLOOKUP(CONCATENATE($AM$5,$B19,$C19),MR!$A$6:$M$468,13,FALSE),0)</f>
        <v>0</v>
      </c>
      <c r="AN19" s="548">
        <f>_xlfn.IFNA(VLOOKUP(CONCATENATE($AN$5,$B19,$C19),'OG3'!$A$6:$M$500,13,FALSE),0)</f>
        <v>0</v>
      </c>
      <c r="AO19" s="548">
        <f>_xlfn.IFNA(VLOOKUP(CONCATENATE($AO$5,$B19,$C19),'OG3'!$A$6:$M$500,13,FALSE),0)</f>
        <v>0</v>
      </c>
      <c r="AP19" s="548">
        <f>_xlfn.IFNA(VLOOKUP(CONCATENATE($AP$5,$B19,$C19),WEST!$A$6:$M$500,13,FALSE),0)</f>
        <v>0</v>
      </c>
      <c r="AQ19" s="548">
        <f>_xlfn.IFNA(VLOOKUP(CONCATENATE($AQ$5,$B19,$C19),WEST!$A$6:$M$500,13,FALSE),0)</f>
        <v>0</v>
      </c>
      <c r="AR19" s="548">
        <f>_xlfn.IFNA(VLOOKUP(CONCATENATE($AR$5,$B19,$C19),'SER3'!$A$6:$M$500,13,FALSE),0)</f>
        <v>0</v>
      </c>
      <c r="AS19" s="548">
        <f>_xlfn.IFNA(VLOOKUP(CONCATENATE($AS$5,$B19,$C19),'DAR2'!$A$6:$M$500,13,FALSE),0)</f>
        <v>0</v>
      </c>
      <c r="AT19" s="548">
        <f>_xlfn.IFNA(VLOOKUP(CONCATENATE($AT$5,$B19,$C19),'DAR2'!$A$6:$M$500,13,FALSE),0)</f>
        <v>0</v>
      </c>
      <c r="AU19" s="548">
        <f>_xlfn.IFNA(VLOOKUP(CONCATENATE($AU$5,$B19,$C19),'MUR2'!$A$6:$M$500,13,FALSE),0)</f>
        <v>0</v>
      </c>
      <c r="AV19" s="548">
        <f>_xlfn.IFNA(VLOOKUP(CONCATENATE($AV$5,$B19,$C19),RAS!$A$7:$M$501,13,FALSE),0)</f>
        <v>0</v>
      </c>
      <c r="AW19" s="548">
        <f>_xlfn.IFNA(VLOOKUP(CONCATENATE($AW$5,$B19,$C19),RAS!$A$7:$M$501,13,FALSE),0)</f>
        <v>0</v>
      </c>
      <c r="AX19" s="548">
        <f>_xlfn.IFNA(VLOOKUP(CONCATENATE($AX$5,$B19,$C19),'ESP3'!$A$6:$M$500,13,FALSE),0)</f>
        <v>0</v>
      </c>
      <c r="AY19" s="548">
        <f>_xlfn.IFNA(VLOOKUP(CONCATENATE($AY$5,$B19,$C19),FEST!$A$6:$M$500,13,FALSE),0)</f>
        <v>0</v>
      </c>
      <c r="AZ19" s="548">
        <f>_xlfn.IFNA(VLOOKUP(CONCATENATE($AZ$5,$B19,$C19),FEST!$A$6:$M$500,13,FALSE),0)</f>
        <v>0</v>
      </c>
      <c r="BA19" s="548">
        <f>_xlfn.IFNA(VLOOKUP(CONCATENATE($BA$5,$B19,$C19),'HOR2'!$A$6:$M$200,13,FALSE),0)</f>
        <v>0</v>
      </c>
      <c r="BB19" s="548">
        <f>_xlfn.IFNA(VLOOKUP(CONCATENATE($BB$5,$B19,$C19),'HOR2'!$A$6:$M$200,13,FALSE),0)</f>
        <v>0</v>
      </c>
      <c r="BC19" s="548">
        <f>_xlfn.IFNA(VLOOKUP(CONCATENATE($BC$5,$B19,$C19),GIDG!$A$6:$M$200,13,FALSE),0)</f>
        <v>0</v>
      </c>
      <c r="BD19" s="548">
        <f>_xlfn.IFNA(VLOOKUP(CONCATENATE($BD$5,$B19,$C19),GIDG!$A$6:$M$200,13,FALSE),0)</f>
        <v>0</v>
      </c>
      <c r="BE19" s="548">
        <f>_xlfn.IFNA(VLOOKUP(CONCATENATE($BE$5,$B19,$C19),[7]cap3!$A$6:$M$500,13,FALSE),0)</f>
        <v>0</v>
      </c>
      <c r="BF19" s="548">
        <f>_xlfn.IFNA(VLOOKUP(CONCATENATE($BF$5,$B19,$C19),SC!$A$6:$M$500,13,FALSE),0)</f>
        <v>0</v>
      </c>
      <c r="BG19" s="548">
        <f>_xlfn.IFNA(VLOOKUP(CONCATENATE($BG$5,$B19,$C19),SC!$A$6:$M$500,13,FALSE),0)</f>
        <v>0</v>
      </c>
      <c r="BH19" s="548">
        <f>_xlfn.IFNA(VLOOKUP(CONCATENATE($BH$5,$B19,$C19),SCSAT!$A$6:$M$528,13,FALSE),0)</f>
        <v>12</v>
      </c>
      <c r="BI19" s="548">
        <f>_xlfn.IFNA(VLOOKUP(CONCATENATE($BI$5,$B19,$C19),SCSAT!$A$6:$M$528,13,FALSE),0)</f>
        <v>0</v>
      </c>
      <c r="BJ19" s="548">
        <f>_xlfn.IFNA(VLOOKUP(CONCATENATE($BJ$5,$B19,$C19),SCSUN!$A$6:$M$500,13,FALSE),0)</f>
        <v>2</v>
      </c>
      <c r="BK19" s="341">
        <f>_xlfn.IFNA(VLOOKUP(CONCATENATE($BK$5,$B19,$C19),SCSUN!$A$6:$M$500,13,FALSE),0)</f>
        <v>0</v>
      </c>
      <c r="BL19" s="56"/>
      <c r="BM19" s="341"/>
      <c r="BN19" s="56"/>
      <c r="BO19" s="56"/>
      <c r="BP19" s="56"/>
      <c r="BQ19" s="56"/>
      <c r="BR19" s="56"/>
      <c r="BS19" s="44"/>
    </row>
    <row r="20" spans="1:71" x14ac:dyDescent="0.25">
      <c r="A20" s="835"/>
      <c r="B20" s="51" t="s">
        <v>239</v>
      </c>
      <c r="C20" s="57" t="s">
        <v>240</v>
      </c>
      <c r="D20" s="57"/>
      <c r="E20" s="57" t="s">
        <v>96</v>
      </c>
      <c r="F20" s="58">
        <v>45399</v>
      </c>
      <c r="G20" s="571">
        <v>12</v>
      </c>
      <c r="H20" s="54">
        <f t="shared" si="3"/>
        <v>5</v>
      </c>
      <c r="I20" s="55">
        <f t="shared" si="4"/>
        <v>13</v>
      </c>
      <c r="J20" s="64">
        <f t="shared" si="5"/>
        <v>16</v>
      </c>
      <c r="K20" s="548">
        <f>_xlfn.IFNA(VLOOKUP(CONCATENATE($K$5,$B20,$C20),'ESP1'!$A$6:$M$500,13,FALSE),0)</f>
        <v>0</v>
      </c>
      <c r="L20" s="548">
        <f>_xlfn.IFNA(VLOOKUP(CONCATENATE($L$5,$B20,$C20),'ESP1'!$A$6:$M$500,13,FALSE),0)</f>
        <v>0</v>
      </c>
      <c r="M20" s="548">
        <f>_xlfn.IFNA(VLOOKUP(CONCATENATE($M$5,$B20,$C20),CAPE!$A$6:$M$300,13,FALSE),0)</f>
        <v>0</v>
      </c>
      <c r="N20" s="548">
        <f>_xlfn.IFNA(VLOOKUP(CONCATENATE($N$5,$B20,$C20),CAPE!$A$6:$M$300,13,FALSE),0)</f>
        <v>0</v>
      </c>
      <c r="O20" s="548">
        <f>_xlfn.IFNA(VLOOKUP(CONCATENATE($O$5,$B20,$C20),'SER1'!$A$6:$M$500,13,FALSE),0)</f>
        <v>1</v>
      </c>
      <c r="P20" s="548">
        <f>_xlfn.IFNA(VLOOKUP(CONCATENATE($P$5,$B20,$C20),'SER1'!$A$6:$M$500,13,FALSE),0)</f>
        <v>0</v>
      </c>
      <c r="Q20" s="548">
        <f>_xlfn.IFNA(VLOOKUP(CONCATENATE($Q$5,$B20,$C20),'MUR1'!$A$6:$M$500,13,FALSE),0)</f>
        <v>0</v>
      </c>
      <c r="R20" s="548">
        <f>_xlfn.IFNA(VLOOKUP(CONCATENATE($R$5,$B20,$C20),'MUR1'!$A$6:$M$500,13,FALSE),0)</f>
        <v>0</v>
      </c>
      <c r="S20" s="548">
        <f>_xlfn.IFNA(VLOOKUP(CONCATENATE($S$5,$B20,$C20),BAL!$A$6:$M$500,13,FALSE),0)</f>
        <v>0</v>
      </c>
      <c r="T20" s="548">
        <f>_xlfn.IFNA(VLOOKUP(CONCATENATE($T$5,$B20,$C20),BAL!$A$6:$M$500,13,FALSE),0)</f>
        <v>0</v>
      </c>
      <c r="U20" s="548">
        <f>_xlfn.IFNA(VLOOKUP(CONCATENATE($U$5,$B20,$C20),'OG1'!$A$6:$M$500,13,FALSE),0)</f>
        <v>0</v>
      </c>
      <c r="V20" s="548">
        <f>_xlfn.IFNA(VLOOKUP(CONCATENATE($V$5,$B20,$C20),'OG1'!$A$6:$M$500,13,FALSE),0)</f>
        <v>0</v>
      </c>
      <c r="W20" s="548">
        <f>_xlfn.IFNA(VLOOKUP(CONCATENATE($W$5,$B20,$C20),'DRY1'!$A$6:$M$500,13,FALSE),0)</f>
        <v>0</v>
      </c>
      <c r="X20" s="548">
        <f>_xlfn.IFNA(VLOOKUP(CONCATENATE($X$5,$B20,$C20),'HOR1'!$A$6:$M$500,13,FALSE),0)</f>
        <v>0</v>
      </c>
      <c r="Y20" s="548">
        <f>_xlfn.IFNA(VLOOKUP(CONCATENATE($Y$5,$B20,$C20),'HOR1'!$A$6:$M$500,13,FALSE),0)</f>
        <v>0</v>
      </c>
      <c r="Z20" s="548">
        <f>_xlfn.IFNA(VLOOKUP(CONCATENATE($Z$5,$B20,$C20),'SER2'!$A$6:$M$534,13,FALSE),0)</f>
        <v>4</v>
      </c>
      <c r="AA20" s="548">
        <f>_xlfn.IFNA(VLOOKUP(CONCATENATE($AA$5,$B20,$C20),'SER2'!$A$6:$M$534,13,FALSE),0)</f>
        <v>0</v>
      </c>
      <c r="AB20" s="548">
        <f>_xlfn.IFNA(VLOOKUP(CONCATENATE($AB$5,$B20,$C20),'DAR1'!$A$6:$M$500,13,FALSE),0)</f>
        <v>0</v>
      </c>
      <c r="AC20" s="548">
        <f>_xlfn.IFNA(VLOOKUP(CONCATENATE($AC$5,$B20,$C20),'DAR1'!$A$6:$M$500,13,FALSE),0)</f>
        <v>0</v>
      </c>
      <c r="AD20" s="548">
        <f>_xlfn.IFNA(VLOOKUP(CONCATENATE($AD$5,$B20,$C20),BEV!$A$6:$M$500,13,FALSE),0)</f>
        <v>0</v>
      </c>
      <c r="AE20" s="548">
        <f>_xlfn.IFNA(VLOOKUP(CONCATENATE($AE$5,$B20,$C20),'OG2'!$A$6:$M$500,13,FALSE),0)</f>
        <v>0</v>
      </c>
      <c r="AF20" s="548">
        <f>_xlfn.IFNA(VLOOKUP(CONCATENATE($AF$5,$B20,$C20),'OG2'!$A$6:$M$500,13,FALSE),0)</f>
        <v>0</v>
      </c>
      <c r="AG20" s="548">
        <f>_xlfn.IFNA(VLOOKUP(CONCATENATE($AG$5,$B20,$C20),'LOG1'!$A$6:$M$500,13,FALSE),0)</f>
        <v>0</v>
      </c>
      <c r="AH20" s="548">
        <f>_xlfn.IFNA(VLOOKUP(CONCATENATE($AH$5,$B20,$C20),'DRY2'!$A$6:$M$500,13,FALSE),0)</f>
        <v>0</v>
      </c>
      <c r="AI20" s="548">
        <f>_xlfn.IFNA(VLOOKUP(CONCATENATE($AI$5,$B20,$C20),'CAP2'!$A$6:$M$500,13,FALSE),0)</f>
        <v>0</v>
      </c>
      <c r="AJ20" s="548">
        <f>_xlfn.IFNA(VLOOKUP(CONCATENATE($AJ$5,$B20,$C20),'ESP2'!$A$6:$M$500,13,FALSE),0)</f>
        <v>0</v>
      </c>
      <c r="AK20" s="548">
        <f>_xlfn.IFNA(VLOOKUP(CONCATENATE($AKL$5,$B20,$C20),MR!$A$6:$M$468,13,FALSE),0)</f>
        <v>0</v>
      </c>
      <c r="AL20" s="548">
        <f>_xlfn.IFNA(VLOOKUP(CONCATENATE($AL$5,$B20,$C20),MR!$A$6:$M$468,13,FALSE),0)</f>
        <v>0</v>
      </c>
      <c r="AM20" s="548">
        <f>_xlfn.IFNA(VLOOKUP(CONCATENATE($AM$5,$B20,$C20),MR!$A$6:$M$468,13,FALSE),0)</f>
        <v>0</v>
      </c>
      <c r="AN20" s="548">
        <f>_xlfn.IFNA(VLOOKUP(CONCATENATE($AN$5,$B20,$C20),'OG3'!$A$6:$M$500,13,FALSE),0)</f>
        <v>0</v>
      </c>
      <c r="AO20" s="548">
        <f>_xlfn.IFNA(VLOOKUP(CONCATENATE($AO$5,$B20,$C20),'OG3'!$A$6:$M$500,13,FALSE),0)</f>
        <v>0</v>
      </c>
      <c r="AP20" s="548">
        <f>_xlfn.IFNA(VLOOKUP(CONCATENATE($AP$5,$B20,$C20),WEST!$A$6:$M$500,13,FALSE),0)</f>
        <v>0</v>
      </c>
      <c r="AQ20" s="548">
        <f>_xlfn.IFNA(VLOOKUP(CONCATENATE($AQ$5,$B20,$C20),WEST!$A$6:$M$500,13,FALSE),0)</f>
        <v>0</v>
      </c>
      <c r="AR20" s="548">
        <f>_xlfn.IFNA(VLOOKUP(CONCATENATE($AR$5,$B20,$C20),'SER3'!$A$6:$M$500,13,FALSE),0)</f>
        <v>0</v>
      </c>
      <c r="AS20" s="548">
        <f>_xlfn.IFNA(VLOOKUP(CONCATENATE($AS$5,$B20,$C20),'DAR2'!$A$6:$M$500,13,FALSE),0)</f>
        <v>0</v>
      </c>
      <c r="AT20" s="548">
        <f>_xlfn.IFNA(VLOOKUP(CONCATENATE($AT$5,$B20,$C20),'DAR2'!$A$6:$M$500,13,FALSE),0)</f>
        <v>0</v>
      </c>
      <c r="AU20" s="548">
        <f>_xlfn.IFNA(VLOOKUP(CONCATENATE($AU$5,$B20,$C20),'MUR2'!$A$6:$M$500,13,FALSE),0)</f>
        <v>0</v>
      </c>
      <c r="AV20" s="548">
        <f>_xlfn.IFNA(VLOOKUP(CONCATENATE($AV$5,$B20,$C20),RAS!$A$7:$M$501,13,FALSE),0)</f>
        <v>0</v>
      </c>
      <c r="AW20" s="548">
        <f>_xlfn.IFNA(VLOOKUP(CONCATENATE($AW$5,$B20,$C20),RAS!$A$7:$M$501,13,FALSE),0)</f>
        <v>0</v>
      </c>
      <c r="AX20" s="548">
        <f>_xlfn.IFNA(VLOOKUP(CONCATENATE($AX$5,$B20,$C20),'ESP3'!$A$6:$M$500,13,FALSE),0)</f>
        <v>0</v>
      </c>
      <c r="AY20" s="548">
        <f>_xlfn.IFNA(VLOOKUP(CONCATENATE($AY$5,$B20,$C20),FEST!$A$6:$M$500,13,FALSE),0)</f>
        <v>0</v>
      </c>
      <c r="AZ20" s="548">
        <f>_xlfn.IFNA(VLOOKUP(CONCATENATE($AZ$5,$B20,$C20),FEST!$A$6:$M$500,13,FALSE),0)</f>
        <v>0</v>
      </c>
      <c r="BA20" s="548">
        <f>_xlfn.IFNA(VLOOKUP(CONCATENATE($BA$5,$B20,$C20),'HOR2'!$A$6:$M$200,13,FALSE),0)</f>
        <v>0</v>
      </c>
      <c r="BB20" s="548">
        <f>_xlfn.IFNA(VLOOKUP(CONCATENATE($BB$5,$B20,$C20),'HOR2'!$A$6:$M$200,13,FALSE),0)</f>
        <v>0</v>
      </c>
      <c r="BC20" s="548">
        <f>_xlfn.IFNA(VLOOKUP(CONCATENATE($BC$5,$B20,$C20),GIDG!$A$6:$M$200,13,FALSE),0)</f>
        <v>0</v>
      </c>
      <c r="BD20" s="548">
        <f>_xlfn.IFNA(VLOOKUP(CONCATENATE($BD$5,$B20,$C20),GIDG!$A$6:$M$200,13,FALSE),0)</f>
        <v>0</v>
      </c>
      <c r="BE20" s="548">
        <f>_xlfn.IFNA(VLOOKUP(CONCATENATE($BE$5,$B20,$C20),[7]cap3!$A$6:$M$500,13,FALSE),0)</f>
        <v>0</v>
      </c>
      <c r="BF20" s="548">
        <f>_xlfn.IFNA(VLOOKUP(CONCATENATE($BF$5,$B20,$C20),SC!$A$6:$M$500,13,FALSE),0)</f>
        <v>0</v>
      </c>
      <c r="BG20" s="548">
        <f>_xlfn.IFNA(VLOOKUP(CONCATENATE($BG$5,$B20,$C20),SC!$A$6:$M$500,13,FALSE),0)</f>
        <v>0</v>
      </c>
      <c r="BH20" s="548">
        <f>_xlfn.IFNA(VLOOKUP(CONCATENATE($BH$5,$B20,$C20),SCSAT!$A$6:$M$528,13,FALSE),0)</f>
        <v>4</v>
      </c>
      <c r="BI20" s="548">
        <f>_xlfn.IFNA(VLOOKUP(CONCATENATE($BI$5,$B20,$C20),SCSAT!$A$6:$M$528,13,FALSE),0)</f>
        <v>2</v>
      </c>
      <c r="BJ20" s="548">
        <f>_xlfn.IFNA(VLOOKUP(CONCATENATE($BJ$5,$B20,$C20),SCSUN!$A$6:$M$500,13,FALSE),0)</f>
        <v>0</v>
      </c>
      <c r="BK20" s="341">
        <f>_xlfn.IFNA(VLOOKUP(CONCATENATE($BK$5,$B20,$C20),SCSUN!$A$6:$M$500,13,FALSE),0)</f>
        <v>2</v>
      </c>
      <c r="BL20" s="56"/>
      <c r="BM20" s="341"/>
      <c r="BN20" s="56"/>
      <c r="BO20" s="56"/>
      <c r="BP20" s="56"/>
      <c r="BQ20" s="56"/>
      <c r="BR20" s="56"/>
      <c r="BS20" s="44"/>
    </row>
    <row r="21" spans="1:71" s="3" customFormat="1" x14ac:dyDescent="0.25">
      <c r="A21" s="835"/>
      <c r="B21" s="51" t="s">
        <v>232</v>
      </c>
      <c r="C21" s="57" t="s">
        <v>233</v>
      </c>
      <c r="D21" s="57"/>
      <c r="E21" s="57" t="s">
        <v>196</v>
      </c>
      <c r="F21" s="58">
        <v>45376</v>
      </c>
      <c r="G21" s="571">
        <v>12</v>
      </c>
      <c r="H21" s="54">
        <f t="shared" si="3"/>
        <v>2</v>
      </c>
      <c r="I21" s="55">
        <f t="shared" si="4"/>
        <v>12</v>
      </c>
      <c r="J21" s="64">
        <f t="shared" si="5"/>
        <v>17</v>
      </c>
      <c r="K21" s="548">
        <f>_xlfn.IFNA(VLOOKUP(CONCATENATE($K$5,$B21,$C21),'ESP1'!$A$6:$M$500,13,FALSE),0)</f>
        <v>0</v>
      </c>
      <c r="L21" s="548">
        <f>_xlfn.IFNA(VLOOKUP(CONCATENATE($L$5,$B21,$C21),'ESP1'!$A$6:$M$500,13,FALSE),0)</f>
        <v>0</v>
      </c>
      <c r="M21" s="548">
        <f>_xlfn.IFNA(VLOOKUP(CONCATENATE($M$5,$B21,$C21),CAPE!$A$6:$M$300,13,FALSE),0)</f>
        <v>0</v>
      </c>
      <c r="N21" s="548">
        <f>_xlfn.IFNA(VLOOKUP(CONCATENATE($N$5,$B21,$C21),CAPE!$A$6:$M$300,13,FALSE),0)</f>
        <v>0</v>
      </c>
      <c r="O21" s="548">
        <f>_xlfn.IFNA(VLOOKUP(CONCATENATE($O$5,$B21,$C21),'SER1'!$A$6:$M$500,13,FALSE),0)</f>
        <v>0</v>
      </c>
      <c r="P21" s="548">
        <f>_xlfn.IFNA(VLOOKUP(CONCATENATE($P$5,$B21,$C21),'SER1'!$A$6:$M$500,13,FALSE),0)</f>
        <v>0</v>
      </c>
      <c r="Q21" s="548">
        <f>_xlfn.IFNA(VLOOKUP(CONCATENATE($Q$5,$B21,$C21),'MUR1'!$A$6:$M$500,13,FALSE),0)</f>
        <v>0</v>
      </c>
      <c r="R21" s="548">
        <f>_xlfn.IFNA(VLOOKUP(CONCATENATE($R$5,$B21,$C21),'MUR1'!$A$6:$M$500,13,FALSE),0)</f>
        <v>0</v>
      </c>
      <c r="S21" s="548">
        <f>_xlfn.IFNA(VLOOKUP(CONCATENATE($S$5,$B21,$C21),BAL!$A$6:$M$500,13,FALSE),0)</f>
        <v>0</v>
      </c>
      <c r="T21" s="548">
        <f>_xlfn.IFNA(VLOOKUP(CONCATENATE($T$5,$B21,$C21),BAL!$A$6:$M$500,13,FALSE),0)</f>
        <v>0</v>
      </c>
      <c r="U21" s="548">
        <f>_xlfn.IFNA(VLOOKUP(CONCATENATE($U$5,$B21,$C21),'OG1'!$A$6:$M$500,13,FALSE),0)</f>
        <v>0</v>
      </c>
      <c r="V21" s="548">
        <f>_xlfn.IFNA(VLOOKUP(CONCATENATE($V$5,$B21,$C21),'OG1'!$A$6:$M$500,13,FALSE),0)</f>
        <v>0</v>
      </c>
      <c r="W21" s="548">
        <f>_xlfn.IFNA(VLOOKUP(CONCATENATE($W$5,$B21,$C21),'DRY1'!$A$6:$M$500,13,FALSE),0)</f>
        <v>6</v>
      </c>
      <c r="X21" s="548">
        <f>_xlfn.IFNA(VLOOKUP(CONCATENATE($X$5,$B21,$C21),'HOR1'!$A$6:$M$500,13,FALSE),0)</f>
        <v>0</v>
      </c>
      <c r="Y21" s="548">
        <f>_xlfn.IFNA(VLOOKUP(CONCATENATE($Y$5,$B21,$C21),'HOR1'!$A$6:$M$500,13,FALSE),0)</f>
        <v>0</v>
      </c>
      <c r="Z21" s="548">
        <f>_xlfn.IFNA(VLOOKUP(CONCATENATE($Z$5,$B21,$C21),'SER2'!$A$6:$M$534,13,FALSE),0)</f>
        <v>0</v>
      </c>
      <c r="AA21" s="548">
        <f>_xlfn.IFNA(VLOOKUP(CONCATENATE($AA$5,$B21,$C21),'SER2'!$A$6:$M$534,13,FALSE),0)</f>
        <v>0</v>
      </c>
      <c r="AB21" s="548">
        <f>_xlfn.IFNA(VLOOKUP(CONCATENATE($AB$5,$B21,$C21),'DAR1'!$A$6:$M$500,13,FALSE),0)</f>
        <v>0</v>
      </c>
      <c r="AC21" s="548">
        <f>_xlfn.IFNA(VLOOKUP(CONCATENATE($AC$5,$B21,$C21),'DAR1'!$A$6:$M$500,13,FALSE),0)</f>
        <v>0</v>
      </c>
      <c r="AD21" s="548">
        <f>_xlfn.IFNA(VLOOKUP(CONCATENATE($AD$5,$B21,$C21),BEV!$A$6:$M$500,13,FALSE),0)</f>
        <v>0</v>
      </c>
      <c r="AE21" s="548">
        <f>_xlfn.IFNA(VLOOKUP(CONCATENATE($AE$5,$B21,$C21),'OG2'!$A$6:$M$500,13,FALSE),0)</f>
        <v>0</v>
      </c>
      <c r="AF21" s="548">
        <f>_xlfn.IFNA(VLOOKUP(CONCATENATE($AF$5,$B21,$C21),'OG2'!$A$6:$M$500,13,FALSE),0)</f>
        <v>0</v>
      </c>
      <c r="AG21" s="548">
        <f>_xlfn.IFNA(VLOOKUP(CONCATENATE($AG$5,$B21,$C21),'LOG1'!$A$6:$M$500,13,FALSE),0)</f>
        <v>0</v>
      </c>
      <c r="AH21" s="548">
        <f>_xlfn.IFNA(VLOOKUP(CONCATENATE($AH$5,$B21,$C21),'DRY2'!$A$6:$M$500,13,FALSE),0)</f>
        <v>6</v>
      </c>
      <c r="AI21" s="548">
        <f>_xlfn.IFNA(VLOOKUP(CONCATENATE($AI$5,$B21,$C21),'CAP2'!$A$6:$M$500,13,FALSE),0)</f>
        <v>0</v>
      </c>
      <c r="AJ21" s="548">
        <f>_xlfn.IFNA(VLOOKUP(CONCATENATE($AJ$5,$B21,$C21),'ESP2'!$A$6:$M$500,13,FALSE),0)</f>
        <v>0</v>
      </c>
      <c r="AK21" s="548">
        <f>_xlfn.IFNA(VLOOKUP(CONCATENATE($AKL$5,$B21,$C21),MR!$A$6:$M$468,13,FALSE),0)</f>
        <v>0</v>
      </c>
      <c r="AL21" s="548">
        <f>_xlfn.IFNA(VLOOKUP(CONCATENATE($AL$5,$B21,$C21),MR!$A$6:$M$468,13,FALSE),0)</f>
        <v>0</v>
      </c>
      <c r="AM21" s="548">
        <f>_xlfn.IFNA(VLOOKUP(CONCATENATE($AM$5,$B21,$C21),MR!$A$6:$M$468,13,FALSE),0)</f>
        <v>0</v>
      </c>
      <c r="AN21" s="548">
        <f>_xlfn.IFNA(VLOOKUP(CONCATENATE($AN$5,$B21,$C21),'OG3'!$A$6:$M$500,13,FALSE),0)</f>
        <v>0</v>
      </c>
      <c r="AO21" s="548">
        <f>_xlfn.IFNA(VLOOKUP(CONCATENATE($AO$5,$B21,$C21),'OG3'!$A$6:$M$500,13,FALSE),0)</f>
        <v>0</v>
      </c>
      <c r="AP21" s="548">
        <f>_xlfn.IFNA(VLOOKUP(CONCATENATE($AP$5,$B21,$C21),WEST!$A$6:$M$500,13,FALSE),0)</f>
        <v>0</v>
      </c>
      <c r="AQ21" s="548">
        <f>_xlfn.IFNA(VLOOKUP(CONCATENATE($AQ$5,$B21,$C21),WEST!$A$6:$M$500,13,FALSE),0)</f>
        <v>0</v>
      </c>
      <c r="AR21" s="548">
        <f>_xlfn.IFNA(VLOOKUP(CONCATENATE($AR$5,$B21,$C21),'SER3'!$A$6:$M$500,13,FALSE),0)</f>
        <v>0</v>
      </c>
      <c r="AS21" s="548">
        <f>_xlfn.IFNA(VLOOKUP(CONCATENATE($AS$5,$B21,$C21),'DAR2'!$A$6:$M$500,13,FALSE),0)</f>
        <v>0</v>
      </c>
      <c r="AT21" s="548">
        <f>_xlfn.IFNA(VLOOKUP(CONCATENATE($AT$5,$B21,$C21),'DAR2'!$A$6:$M$500,13,FALSE),0)</f>
        <v>0</v>
      </c>
      <c r="AU21" s="548">
        <f>_xlfn.IFNA(VLOOKUP(CONCATENATE($AU$5,$B21,$C21),'MUR2'!$A$6:$M$500,13,FALSE),0)</f>
        <v>0</v>
      </c>
      <c r="AV21" s="548">
        <f>_xlfn.IFNA(VLOOKUP(CONCATENATE($AV$5,$B21,$C21),RAS!$A$7:$M$501,13,FALSE),0)</f>
        <v>0</v>
      </c>
      <c r="AW21" s="548">
        <f>_xlfn.IFNA(VLOOKUP(CONCATENATE($AW$5,$B21,$C21),RAS!$A$7:$M$501,13,FALSE),0)</f>
        <v>0</v>
      </c>
      <c r="AX21" s="548">
        <f>_xlfn.IFNA(VLOOKUP(CONCATENATE($AX$5,$B21,$C21),'ESP3'!$A$6:$M$500,13,FALSE),0)</f>
        <v>0</v>
      </c>
      <c r="AY21" s="548">
        <f>_xlfn.IFNA(VLOOKUP(CONCATENATE($AY$5,$B21,$C21),FEST!$A$6:$M$500,13,FALSE),0)</f>
        <v>0</v>
      </c>
      <c r="AZ21" s="548">
        <f>_xlfn.IFNA(VLOOKUP(CONCATENATE($AZ$5,$B21,$C21),FEST!$A$6:$M$500,13,FALSE),0)</f>
        <v>0</v>
      </c>
      <c r="BA21" s="548">
        <f>_xlfn.IFNA(VLOOKUP(CONCATENATE($BA$5,$B21,$C21),'HOR2'!$A$6:$M$200,13,FALSE),0)</f>
        <v>0</v>
      </c>
      <c r="BB21" s="548">
        <f>_xlfn.IFNA(VLOOKUP(CONCATENATE($BB$5,$B21,$C21),'HOR2'!$A$6:$M$200,13,FALSE),0)</f>
        <v>0</v>
      </c>
      <c r="BC21" s="548">
        <f>_xlfn.IFNA(VLOOKUP(CONCATENATE($BC$5,$B21,$C21),GIDG!$A$6:$M$200,13,FALSE),0)</f>
        <v>0</v>
      </c>
      <c r="BD21" s="548">
        <f>_xlfn.IFNA(VLOOKUP(CONCATENATE($BD$5,$B21,$C21),GIDG!$A$6:$M$200,13,FALSE),0)</f>
        <v>0</v>
      </c>
      <c r="BE21" s="548">
        <f>_xlfn.IFNA(VLOOKUP(CONCATENATE($BE$5,$B21,$C21),[7]cap3!$A$6:$M$500,13,FALSE),0)</f>
        <v>0</v>
      </c>
      <c r="BF21" s="548">
        <f>_xlfn.IFNA(VLOOKUP(CONCATENATE($BF$5,$B21,$C21),SC!$A$6:$M$500,13,FALSE),0)</f>
        <v>0</v>
      </c>
      <c r="BG21" s="548">
        <f>_xlfn.IFNA(VLOOKUP(CONCATENATE($BG$5,$B21,$C21),SC!$A$6:$M$500,13,FALSE),0)</f>
        <v>0</v>
      </c>
      <c r="BH21" s="548">
        <f>_xlfn.IFNA(VLOOKUP(CONCATENATE($BH$5,$B21,$C21),SCSAT!$A$6:$M$528,13,FALSE),0)</f>
        <v>0</v>
      </c>
      <c r="BI21" s="548">
        <f>_xlfn.IFNA(VLOOKUP(CONCATENATE($BI$5,$B21,$C21),SCSAT!$A$6:$M$528,13,FALSE),0)</f>
        <v>0</v>
      </c>
      <c r="BJ21" s="548">
        <f>_xlfn.IFNA(VLOOKUP(CONCATENATE($BJ$5,$B21,$C21),SCSUN!$A$6:$M$500,13,FALSE),0)</f>
        <v>0</v>
      </c>
      <c r="BK21" s="341">
        <f>_xlfn.IFNA(VLOOKUP(CONCATENATE($BK$5,$B21,$C21),SCSUN!$A$6:$M$500,13,FALSE),0)</f>
        <v>0</v>
      </c>
      <c r="BL21" s="56"/>
      <c r="BM21" s="341"/>
      <c r="BN21" s="56"/>
      <c r="BO21" s="56"/>
      <c r="BP21" s="56"/>
      <c r="BQ21" s="56"/>
      <c r="BR21" s="56"/>
      <c r="BS21" s="44"/>
    </row>
    <row r="22" spans="1:71" s="3" customFormat="1" x14ac:dyDescent="0.25">
      <c r="A22" s="835"/>
      <c r="B22" s="51" t="s">
        <v>247</v>
      </c>
      <c r="C22" s="57" t="s">
        <v>248</v>
      </c>
      <c r="D22" s="57"/>
      <c r="E22" s="57" t="s">
        <v>99</v>
      </c>
      <c r="F22" s="58">
        <v>45441</v>
      </c>
      <c r="G22" s="571">
        <v>12</v>
      </c>
      <c r="H22" s="54">
        <f t="shared" si="3"/>
        <v>2</v>
      </c>
      <c r="I22" s="55">
        <f t="shared" si="4"/>
        <v>10</v>
      </c>
      <c r="J22" s="64">
        <f t="shared" si="5"/>
        <v>18</v>
      </c>
      <c r="K22" s="548">
        <f>_xlfn.IFNA(VLOOKUP(CONCATENATE($K$5,$B22,$C22),'ESP1'!$A$6:$M$500,13,FALSE),0)</f>
        <v>4</v>
      </c>
      <c r="L22" s="548">
        <f>_xlfn.IFNA(VLOOKUP(CONCATENATE($L$5,$B22,$C22),'ESP1'!$A$6:$M$500,13,FALSE),0)</f>
        <v>0</v>
      </c>
      <c r="M22" s="548">
        <f>_xlfn.IFNA(VLOOKUP(CONCATENATE($M$5,$B22,$C22),CAPE!$A$6:$M$300,13,FALSE),0)</f>
        <v>0</v>
      </c>
      <c r="N22" s="548">
        <f>_xlfn.IFNA(VLOOKUP(CONCATENATE($N$5,$B22,$C22),CAPE!$A$6:$M$300,13,FALSE),0)</f>
        <v>0</v>
      </c>
      <c r="O22" s="548">
        <f>_xlfn.IFNA(VLOOKUP(CONCATENATE($O$5,$B22,$C22),'SER1'!$A$6:$M$500,13,FALSE),0)</f>
        <v>0</v>
      </c>
      <c r="P22" s="548">
        <f>_xlfn.IFNA(VLOOKUP(CONCATENATE($P$5,$B22,$C22),'SER1'!$A$6:$M$500,13,FALSE),0)</f>
        <v>0</v>
      </c>
      <c r="Q22" s="548">
        <f>_xlfn.IFNA(VLOOKUP(CONCATENATE($Q$5,$B22,$C22),'MUR1'!$A$6:$M$500,13,FALSE),0)</f>
        <v>0</v>
      </c>
      <c r="R22" s="548">
        <f>_xlfn.IFNA(VLOOKUP(CONCATENATE($R$5,$B22,$C22),'MUR1'!$A$6:$M$500,13,FALSE),0)</f>
        <v>0</v>
      </c>
      <c r="S22" s="548">
        <f>_xlfn.IFNA(VLOOKUP(CONCATENATE($S$5,$B22,$C22),BAL!$A$6:$M$500,13,FALSE),0)</f>
        <v>0</v>
      </c>
      <c r="T22" s="548">
        <f>_xlfn.IFNA(VLOOKUP(CONCATENATE($T$5,$B22,$C22),BAL!$A$6:$M$500,13,FALSE),0)</f>
        <v>0</v>
      </c>
      <c r="U22" s="548">
        <f>_xlfn.IFNA(VLOOKUP(CONCATENATE($U$5,$B22,$C22),'OG1'!$A$6:$M$500,13,FALSE),0)</f>
        <v>0</v>
      </c>
      <c r="V22" s="548">
        <f>_xlfn.IFNA(VLOOKUP(CONCATENATE($V$5,$B22,$C22),'OG1'!$A$6:$M$500,13,FALSE),0)</f>
        <v>0</v>
      </c>
      <c r="W22" s="548">
        <f>_xlfn.IFNA(VLOOKUP(CONCATENATE($W$5,$B22,$C22),'DRY1'!$A$6:$M$500,13,FALSE),0)</f>
        <v>0</v>
      </c>
      <c r="X22" s="548">
        <f>_xlfn.IFNA(VLOOKUP(CONCATENATE($X$5,$B22,$C22),'HOR1'!$A$6:$M$500,13,FALSE),0)</f>
        <v>0</v>
      </c>
      <c r="Y22" s="548">
        <f>_xlfn.IFNA(VLOOKUP(CONCATENATE($Y$5,$B22,$C22),'HOR1'!$A$6:$M$500,13,FALSE),0)</f>
        <v>0</v>
      </c>
      <c r="Z22" s="548">
        <f>_xlfn.IFNA(VLOOKUP(CONCATENATE($Z$5,$B22,$C22),'SER2'!$A$6:$M$534,13,FALSE),0)</f>
        <v>0</v>
      </c>
      <c r="AA22" s="548">
        <f>_xlfn.IFNA(VLOOKUP(CONCATENATE($AA$5,$B22,$C22),'SER2'!$A$6:$M$534,13,FALSE),0)</f>
        <v>0</v>
      </c>
      <c r="AB22" s="548">
        <f>_xlfn.IFNA(VLOOKUP(CONCATENATE($AB$5,$B22,$C22),'DAR1'!$A$6:$M$500,13,FALSE),0)</f>
        <v>0</v>
      </c>
      <c r="AC22" s="548">
        <f>_xlfn.IFNA(VLOOKUP(CONCATENATE($AC$5,$B22,$C22),'DAR1'!$A$6:$M$500,13,FALSE),0)</f>
        <v>0</v>
      </c>
      <c r="AD22" s="548">
        <f>_xlfn.IFNA(VLOOKUP(CONCATENATE($AD$5,$B22,$C22),BEV!$A$6:$M$500,13,FALSE),0)</f>
        <v>0</v>
      </c>
      <c r="AE22" s="548">
        <f>_xlfn.IFNA(VLOOKUP(CONCATENATE($AE$5,$B22,$C22),'OG2'!$A$6:$M$500,13,FALSE),0)</f>
        <v>0</v>
      </c>
      <c r="AF22" s="548">
        <f>_xlfn.IFNA(VLOOKUP(CONCATENATE($AF$5,$B22,$C22),'OG2'!$A$6:$M$500,13,FALSE),0)</f>
        <v>0</v>
      </c>
      <c r="AG22" s="548">
        <f>_xlfn.IFNA(VLOOKUP(CONCATENATE($AG$5,$B22,$C22),'LOG1'!$A$6:$M$500,13,FALSE),0)</f>
        <v>0</v>
      </c>
      <c r="AH22" s="548">
        <f>_xlfn.IFNA(VLOOKUP(CONCATENATE($AH$5,$B22,$C22),'DRY2'!$A$6:$M$500,13,FALSE),0)</f>
        <v>0</v>
      </c>
      <c r="AI22" s="548">
        <f>_xlfn.IFNA(VLOOKUP(CONCATENATE($AI$5,$B22,$C22),'CAP2'!$A$6:$M$500,13,FALSE),0)</f>
        <v>0</v>
      </c>
      <c r="AJ22" s="548">
        <f>_xlfn.IFNA(VLOOKUP(CONCATENATE($AJ$5,$B22,$C22),'ESP2'!$A$6:$M$500,13,FALSE),0)</f>
        <v>0</v>
      </c>
      <c r="AK22" s="548">
        <f>_xlfn.IFNA(VLOOKUP(CONCATENATE($AKL$5,$B22,$C22),MR!$A$6:$M$468,13,FALSE),0)</f>
        <v>0</v>
      </c>
      <c r="AL22" s="548">
        <f>_xlfn.IFNA(VLOOKUP(CONCATENATE($AL$5,$B22,$C22),MR!$A$6:$M$468,13,FALSE),0)</f>
        <v>0</v>
      </c>
      <c r="AM22" s="548">
        <f>_xlfn.IFNA(VLOOKUP(CONCATENATE($AM$5,$B22,$C22),MR!$A$6:$M$468,13,FALSE),0)</f>
        <v>0</v>
      </c>
      <c r="AN22" s="548">
        <f>_xlfn.IFNA(VLOOKUP(CONCATENATE($AN$5,$B22,$C22),'OG3'!$A$6:$M$500,13,FALSE),0)</f>
        <v>0</v>
      </c>
      <c r="AO22" s="548">
        <f>_xlfn.IFNA(VLOOKUP(CONCATENATE($AO$5,$B22,$C22),'OG3'!$A$6:$M$500,13,FALSE),0)</f>
        <v>0</v>
      </c>
      <c r="AP22" s="548">
        <f>_xlfn.IFNA(VLOOKUP(CONCATENATE($AP$5,$B22,$C22),WEST!$A$6:$M$500,13,FALSE),0)</f>
        <v>0</v>
      </c>
      <c r="AQ22" s="548">
        <f>_xlfn.IFNA(VLOOKUP(CONCATENATE($AQ$5,$B22,$C22),WEST!$A$6:$M$500,13,FALSE),0)</f>
        <v>0</v>
      </c>
      <c r="AR22" s="548">
        <f>_xlfn.IFNA(VLOOKUP(CONCATENATE($AR$5,$B22,$C22),'SER3'!$A$6:$M$500,13,FALSE),0)</f>
        <v>0</v>
      </c>
      <c r="AS22" s="548">
        <f>_xlfn.IFNA(VLOOKUP(CONCATENATE($AS$5,$B22,$C22),'DAR2'!$A$6:$M$500,13,FALSE),0)</f>
        <v>0</v>
      </c>
      <c r="AT22" s="548">
        <f>_xlfn.IFNA(VLOOKUP(CONCATENATE($AT$5,$B22,$C22),'DAR2'!$A$6:$M$500,13,FALSE),0)</f>
        <v>0</v>
      </c>
      <c r="AU22" s="548">
        <f>_xlfn.IFNA(VLOOKUP(CONCATENATE($AU$5,$B22,$C22),'MUR2'!$A$6:$M$500,13,FALSE),0)</f>
        <v>0</v>
      </c>
      <c r="AV22" s="548">
        <f>_xlfn.IFNA(VLOOKUP(CONCATENATE($AV$5,$B22,$C22),RAS!$A$7:$M$501,13,FALSE),0)</f>
        <v>0</v>
      </c>
      <c r="AW22" s="548">
        <f>_xlfn.IFNA(VLOOKUP(CONCATENATE($AW$5,$B22,$C22),RAS!$A$7:$M$501,13,FALSE),0)</f>
        <v>0</v>
      </c>
      <c r="AX22" s="548">
        <f>_xlfn.IFNA(VLOOKUP(CONCATENATE($AX$5,$B22,$C22),'ESP3'!$A$6:$M$500,13,FALSE),0)</f>
        <v>6</v>
      </c>
      <c r="AY22" s="548">
        <f>_xlfn.IFNA(VLOOKUP(CONCATENATE($AY$5,$B22,$C22),FEST!$A$6:$M$500,13,FALSE),0)</f>
        <v>0</v>
      </c>
      <c r="AZ22" s="548">
        <f>_xlfn.IFNA(VLOOKUP(CONCATENATE($AZ$5,$B22,$C22),FEST!$A$6:$M$500,13,FALSE),0)</f>
        <v>0</v>
      </c>
      <c r="BA22" s="548">
        <f>_xlfn.IFNA(VLOOKUP(CONCATENATE($BA$5,$B22,$C22),'HOR2'!$A$6:$M$200,13,FALSE),0)</f>
        <v>0</v>
      </c>
      <c r="BB22" s="548">
        <f>_xlfn.IFNA(VLOOKUP(CONCATENATE($BB$5,$B22,$C22),'HOR2'!$A$6:$M$200,13,FALSE),0)</f>
        <v>0</v>
      </c>
      <c r="BC22" s="548">
        <f>_xlfn.IFNA(VLOOKUP(CONCATENATE($BC$5,$B22,$C22),GIDG!$A$6:$M$200,13,FALSE),0)</f>
        <v>0</v>
      </c>
      <c r="BD22" s="548">
        <f>_xlfn.IFNA(VLOOKUP(CONCATENATE($BD$5,$B22,$C22),GIDG!$A$6:$M$200,13,FALSE),0)</f>
        <v>0</v>
      </c>
      <c r="BE22" s="548">
        <f>_xlfn.IFNA(VLOOKUP(CONCATENATE($BE$5,$B22,$C22),[7]cap3!$A$6:$M$500,13,FALSE),0)</f>
        <v>0</v>
      </c>
      <c r="BF22" s="548">
        <f>_xlfn.IFNA(VLOOKUP(CONCATENATE($BF$5,$B22,$C22),SC!$A$6:$M$500,13,FALSE),0)</f>
        <v>0</v>
      </c>
      <c r="BG22" s="548">
        <f>_xlfn.IFNA(VLOOKUP(CONCATENATE($BG$5,$B22,$C22),SC!$A$6:$M$500,13,FALSE),0)</f>
        <v>0</v>
      </c>
      <c r="BH22" s="548">
        <f>_xlfn.IFNA(VLOOKUP(CONCATENATE($BH$5,$B22,$C22),SCSAT!$A$6:$M$528,13,FALSE),0)</f>
        <v>0</v>
      </c>
      <c r="BI22" s="548">
        <f>_xlfn.IFNA(VLOOKUP(CONCATENATE($BI$5,$B22,$C22),SCSAT!$A$6:$M$528,13,FALSE),0)</f>
        <v>0</v>
      </c>
      <c r="BJ22" s="548">
        <f>_xlfn.IFNA(VLOOKUP(CONCATENATE($BJ$5,$B22,$C22),SCSUN!$A$6:$M$500,13,FALSE),0)</f>
        <v>0</v>
      </c>
      <c r="BK22" s="341">
        <f>_xlfn.IFNA(VLOOKUP(CONCATENATE($BK$5,$B22,$C22),SCSUN!$A$6:$M$500,13,FALSE),0)</f>
        <v>0</v>
      </c>
      <c r="BL22" s="56"/>
      <c r="BM22" s="341"/>
      <c r="BN22" s="56"/>
      <c r="BO22" s="56"/>
      <c r="BP22" s="56"/>
      <c r="BQ22" s="56"/>
      <c r="BR22" s="56"/>
      <c r="BS22" s="44"/>
    </row>
    <row r="23" spans="1:71" x14ac:dyDescent="0.25">
      <c r="A23" s="835"/>
      <c r="B23" s="51" t="s">
        <v>312</v>
      </c>
      <c r="C23" s="57" t="s">
        <v>313</v>
      </c>
      <c r="D23" s="57"/>
      <c r="E23" s="57" t="s">
        <v>314</v>
      </c>
      <c r="F23" s="58">
        <v>45418</v>
      </c>
      <c r="G23" s="571">
        <v>9</v>
      </c>
      <c r="H23" s="54">
        <f t="shared" si="3"/>
        <v>2</v>
      </c>
      <c r="I23" s="55">
        <f t="shared" si="4"/>
        <v>9</v>
      </c>
      <c r="J23" s="64">
        <f t="shared" si="5"/>
        <v>19</v>
      </c>
      <c r="K23" s="548">
        <f>_xlfn.IFNA(VLOOKUP(CONCATENATE($K$5,$B23,$C23),'ESP1'!$A$6:$M$500,13,FALSE),0)</f>
        <v>0</v>
      </c>
      <c r="L23" s="548">
        <f>_xlfn.IFNA(VLOOKUP(CONCATENATE($L$5,$B23,$C23),'ESP1'!$A$6:$M$500,13,FALSE),0)</f>
        <v>0</v>
      </c>
      <c r="M23" s="548">
        <f>_xlfn.IFNA(VLOOKUP(CONCATENATE($M$5,$B23,$C23),CAPE!$A$6:$M$300,13,FALSE),0)</f>
        <v>0</v>
      </c>
      <c r="N23" s="548">
        <f>_xlfn.IFNA(VLOOKUP(CONCATENATE($N$5,$B23,$C23),CAPE!$A$6:$M$300,13,FALSE),0)</f>
        <v>0</v>
      </c>
      <c r="O23" s="548">
        <f>_xlfn.IFNA(VLOOKUP(CONCATENATE($O$5,$B23,$C23),'SER1'!$A$6:$M$500,13,FALSE),0)</f>
        <v>0</v>
      </c>
      <c r="P23" s="548">
        <f>_xlfn.IFNA(VLOOKUP(CONCATENATE($P$5,$B23,$C23),'SER1'!$A$6:$M$500,13,FALSE),0)</f>
        <v>0</v>
      </c>
      <c r="Q23" s="548">
        <f>_xlfn.IFNA(VLOOKUP(CONCATENATE($Q$5,$B23,$C23),'MUR1'!$A$6:$M$500,13,FALSE),0)</f>
        <v>4</v>
      </c>
      <c r="R23" s="548">
        <f>_xlfn.IFNA(VLOOKUP(CONCATENATE($R$5,$B23,$C23),'MUR1'!$A$6:$M$500,13,FALSE),0)</f>
        <v>0</v>
      </c>
      <c r="S23" s="548">
        <f>_xlfn.IFNA(VLOOKUP(CONCATENATE($S$5,$B23,$C23),BAL!$A$6:$M$500,13,FALSE),0)</f>
        <v>0</v>
      </c>
      <c r="T23" s="548">
        <f>_xlfn.IFNA(VLOOKUP(CONCATENATE($T$5,$B23,$C23),BAL!$A$6:$M$500,13,FALSE),0)</f>
        <v>0</v>
      </c>
      <c r="U23" s="548">
        <f>_xlfn.IFNA(VLOOKUP(CONCATENATE($U$5,$B23,$C23),'OG1'!$A$6:$M$500,13,FALSE),0)</f>
        <v>0</v>
      </c>
      <c r="V23" s="548">
        <f>_xlfn.IFNA(VLOOKUP(CONCATENATE($V$5,$B23,$C23),'OG1'!$A$6:$M$500,13,FALSE),0)</f>
        <v>0</v>
      </c>
      <c r="W23" s="548">
        <f>_xlfn.IFNA(VLOOKUP(CONCATENATE($W$5,$B23,$C23),'DRY1'!$A$6:$M$500,13,FALSE),0)</f>
        <v>0</v>
      </c>
      <c r="X23" s="548">
        <f>_xlfn.IFNA(VLOOKUP(CONCATENATE($X$5,$B23,$C23),'HOR1'!$A$6:$M$500,13,FALSE),0)</f>
        <v>0</v>
      </c>
      <c r="Y23" s="548">
        <f>_xlfn.IFNA(VLOOKUP(CONCATENATE($Y$5,$B23,$C23),'HOR1'!$A$6:$M$500,13,FALSE),0)</f>
        <v>0</v>
      </c>
      <c r="Z23" s="548">
        <f>_xlfn.IFNA(VLOOKUP(CONCATENATE($Z$5,$B23,$C23),'SER2'!$A$6:$M$534,13,FALSE),0)</f>
        <v>0</v>
      </c>
      <c r="AA23" s="548">
        <f>_xlfn.IFNA(VLOOKUP(CONCATENATE($AA$5,$B23,$C23),'SER2'!$A$6:$M$534,13,FALSE),0)</f>
        <v>0</v>
      </c>
      <c r="AB23" s="548">
        <f>_xlfn.IFNA(VLOOKUP(CONCATENATE($AB$5,$B23,$C23),'DAR1'!$A$6:$M$500,13,FALSE),0)</f>
        <v>0</v>
      </c>
      <c r="AC23" s="548">
        <f>_xlfn.IFNA(VLOOKUP(CONCATENATE($AC$5,$B23,$C23),'DAR1'!$A$6:$M$500,13,FALSE),0)</f>
        <v>0</v>
      </c>
      <c r="AD23" s="548">
        <f>_xlfn.IFNA(VLOOKUP(CONCATENATE($AD$5,$B23,$C23),BEV!$A$6:$M$500,13,FALSE),0)</f>
        <v>0</v>
      </c>
      <c r="AE23" s="548">
        <f>_xlfn.IFNA(VLOOKUP(CONCATENATE($AE$5,$B23,$C23),'OG2'!$A$6:$M$500,13,FALSE),0)</f>
        <v>0</v>
      </c>
      <c r="AF23" s="548">
        <f>_xlfn.IFNA(VLOOKUP(CONCATENATE($AF$5,$B23,$C23),'OG2'!$A$6:$M$500,13,FALSE),0)</f>
        <v>0</v>
      </c>
      <c r="AG23" s="548">
        <f>_xlfn.IFNA(VLOOKUP(CONCATENATE($AG$5,$B23,$C23),'LOG1'!$A$6:$M$500,13,FALSE),0)</f>
        <v>0</v>
      </c>
      <c r="AH23" s="548">
        <f>_xlfn.IFNA(VLOOKUP(CONCATENATE($AH$5,$B23,$C23),'DRY2'!$A$6:$M$500,13,FALSE),0)</f>
        <v>0</v>
      </c>
      <c r="AI23" s="548">
        <f>_xlfn.IFNA(VLOOKUP(CONCATENATE($AI$5,$B23,$C23),'CAP2'!$A$6:$M$500,13,FALSE),0)</f>
        <v>0</v>
      </c>
      <c r="AJ23" s="548">
        <f>_xlfn.IFNA(VLOOKUP(CONCATENATE($AJ$5,$B23,$C23),'ESP2'!$A$6:$M$500,13,FALSE),0)</f>
        <v>0</v>
      </c>
      <c r="AK23" s="548">
        <f>_xlfn.IFNA(VLOOKUP(CONCATENATE($AKL$5,$B23,$C23),MR!$A$6:$M$468,13,FALSE),0)</f>
        <v>0</v>
      </c>
      <c r="AL23" s="548">
        <f>_xlfn.IFNA(VLOOKUP(CONCATENATE($AL$5,$B23,$C23),MR!$A$6:$M$468,13,FALSE),0)</f>
        <v>0</v>
      </c>
      <c r="AM23" s="548">
        <f>_xlfn.IFNA(VLOOKUP(CONCATENATE($AM$5,$B23,$C23),MR!$A$6:$M$468,13,FALSE),0)</f>
        <v>0</v>
      </c>
      <c r="AN23" s="548">
        <f>_xlfn.IFNA(VLOOKUP(CONCATENATE($AN$5,$B23,$C23),'OG3'!$A$6:$M$500,13,FALSE),0)</f>
        <v>0</v>
      </c>
      <c r="AO23" s="548">
        <f>_xlfn.IFNA(VLOOKUP(CONCATENATE($AO$5,$B23,$C23),'OG3'!$A$6:$M$500,13,FALSE),0)</f>
        <v>0</v>
      </c>
      <c r="AP23" s="548">
        <f>_xlfn.IFNA(VLOOKUP(CONCATENATE($AP$5,$B23,$C23),WEST!$A$6:$M$500,13,FALSE),0)</f>
        <v>0</v>
      </c>
      <c r="AQ23" s="548">
        <f>_xlfn.IFNA(VLOOKUP(CONCATENATE($AQ$5,$B23,$C23),WEST!$A$6:$M$500,13,FALSE),0)</f>
        <v>0</v>
      </c>
      <c r="AR23" s="548">
        <f>_xlfn.IFNA(VLOOKUP(CONCATENATE($AR$5,$B23,$C23),'SER3'!$A$6:$M$500,13,FALSE),0)</f>
        <v>0</v>
      </c>
      <c r="AS23" s="548">
        <f>_xlfn.IFNA(VLOOKUP(CONCATENATE($AS$5,$B23,$C23),'DAR2'!$A$6:$M$500,13,FALSE),0)</f>
        <v>0</v>
      </c>
      <c r="AT23" s="548">
        <f>_xlfn.IFNA(VLOOKUP(CONCATENATE($AT$5,$B23,$C23),'DAR2'!$A$6:$M$500,13,FALSE),0)</f>
        <v>0</v>
      </c>
      <c r="AU23" s="548">
        <f>_xlfn.IFNA(VLOOKUP(CONCATENATE($AU$5,$B23,$C23),'MUR2'!$A$6:$M$500,13,FALSE),0)</f>
        <v>0</v>
      </c>
      <c r="AV23" s="548">
        <f>_xlfn.IFNA(VLOOKUP(CONCATENATE($AV$5,$B23,$C23),RAS!$A$7:$M$501,13,FALSE),0)</f>
        <v>0</v>
      </c>
      <c r="AW23" s="548">
        <f>_xlfn.IFNA(VLOOKUP(CONCATENATE($AW$5,$B23,$C23),RAS!$A$7:$M$501,13,FALSE),0)</f>
        <v>0</v>
      </c>
      <c r="AX23" s="548">
        <f>_xlfn.IFNA(VLOOKUP(CONCATENATE($AX$5,$B23,$C23),'ESP3'!$A$6:$M$500,13,FALSE),0)</f>
        <v>0</v>
      </c>
      <c r="AY23" s="548">
        <f>_xlfn.IFNA(VLOOKUP(CONCATENATE($AY$5,$B23,$C23),FEST!$A$6:$M$500,13,FALSE),0)</f>
        <v>5</v>
      </c>
      <c r="AZ23" s="548">
        <f>_xlfn.IFNA(VLOOKUP(CONCATENATE($AZ$5,$B23,$C23),FEST!$A$6:$M$500,13,FALSE),0)</f>
        <v>0</v>
      </c>
      <c r="BA23" s="548">
        <f>_xlfn.IFNA(VLOOKUP(CONCATENATE($BA$5,$B23,$C23),'HOR2'!$A$6:$M$200,13,FALSE),0)</f>
        <v>0</v>
      </c>
      <c r="BB23" s="548">
        <f>_xlfn.IFNA(VLOOKUP(CONCATENATE($BB$5,$B23,$C23),'HOR2'!$A$6:$M$200,13,FALSE),0)</f>
        <v>0</v>
      </c>
      <c r="BC23" s="548">
        <f>_xlfn.IFNA(VLOOKUP(CONCATENATE($BC$5,$B23,$C23),GIDG!$A$6:$M$200,13,FALSE),0)</f>
        <v>0</v>
      </c>
      <c r="BD23" s="548">
        <f>_xlfn.IFNA(VLOOKUP(CONCATENATE($BD$5,$B23,$C23),GIDG!$A$6:$M$200,13,FALSE),0)</f>
        <v>0</v>
      </c>
      <c r="BE23" s="548">
        <f>_xlfn.IFNA(VLOOKUP(CONCATENATE($BE$5,$B23,$C23),[7]cap3!$A$6:$M$500,13,FALSE),0)</f>
        <v>0</v>
      </c>
      <c r="BF23" s="548">
        <f>_xlfn.IFNA(VLOOKUP(CONCATENATE($BF$5,$B23,$C23),SC!$A$6:$M$500,13,FALSE),0)</f>
        <v>0</v>
      </c>
      <c r="BG23" s="548">
        <f>_xlfn.IFNA(VLOOKUP(CONCATENATE($BG$5,$B23,$C23),SC!$A$6:$M$500,13,FALSE),0)</f>
        <v>0</v>
      </c>
      <c r="BH23" s="548">
        <f>_xlfn.IFNA(VLOOKUP(CONCATENATE($BH$5,$B23,$C23),SCSAT!$A$6:$M$528,13,FALSE),0)</f>
        <v>0</v>
      </c>
      <c r="BI23" s="548">
        <f>_xlfn.IFNA(VLOOKUP(CONCATENATE($BI$5,$B23,$C23),SCSAT!$A$6:$M$528,13,FALSE),0)</f>
        <v>0</v>
      </c>
      <c r="BJ23" s="548">
        <f>_xlfn.IFNA(VLOOKUP(CONCATENATE($BJ$5,$B23,$C23),SCSUN!$A$6:$M$500,13,FALSE),0)</f>
        <v>0</v>
      </c>
      <c r="BK23" s="341">
        <f>_xlfn.IFNA(VLOOKUP(CONCATENATE($BK$5,$B23,$C23),SCSUN!$A$6:$M$500,13,FALSE),0)</f>
        <v>0</v>
      </c>
      <c r="BL23" s="56"/>
      <c r="BM23" s="341"/>
      <c r="BN23" s="56"/>
      <c r="BO23" s="56"/>
      <c r="BP23" s="56"/>
      <c r="BQ23" s="56"/>
      <c r="BR23" s="56"/>
      <c r="BS23" s="44"/>
    </row>
    <row r="24" spans="1:71" x14ac:dyDescent="0.25">
      <c r="A24" s="835"/>
      <c r="B24" s="51" t="s">
        <v>297</v>
      </c>
      <c r="C24" s="57" t="s">
        <v>298</v>
      </c>
      <c r="D24" s="57"/>
      <c r="E24" s="57" t="s">
        <v>184</v>
      </c>
      <c r="F24" s="58">
        <v>45371</v>
      </c>
      <c r="G24" s="571">
        <v>9</v>
      </c>
      <c r="H24" s="54">
        <f t="shared" si="3"/>
        <v>2</v>
      </c>
      <c r="I24" s="55">
        <f t="shared" si="4"/>
        <v>8</v>
      </c>
      <c r="J24" s="64">
        <f t="shared" si="5"/>
        <v>20</v>
      </c>
      <c r="K24" s="548">
        <f>_xlfn.IFNA(VLOOKUP(CONCATENATE($K$5,$B24,$C24),'ESP1'!$A$6:$M$500,13,FALSE),0)</f>
        <v>0</v>
      </c>
      <c r="L24" s="548">
        <f>_xlfn.IFNA(VLOOKUP(CONCATENATE($L$5,$B24,$C24),'ESP1'!$A$6:$M$500,13,FALSE),0)</f>
        <v>0</v>
      </c>
      <c r="M24" s="548">
        <f>_xlfn.IFNA(VLOOKUP(CONCATENATE($M$5,$B24,$C24),CAPE!$A$6:$M$300,13,FALSE),0)</f>
        <v>0</v>
      </c>
      <c r="N24" s="548">
        <f>_xlfn.IFNA(VLOOKUP(CONCATENATE($N$5,$B24,$C24),CAPE!$A$6:$M$300,13,FALSE),0)</f>
        <v>0</v>
      </c>
      <c r="O24" s="548">
        <f>_xlfn.IFNA(VLOOKUP(CONCATENATE($O$5,$B24,$C24),'SER1'!$A$6:$M$500,13,FALSE),0)</f>
        <v>0</v>
      </c>
      <c r="P24" s="548">
        <f>_xlfn.IFNA(VLOOKUP(CONCATENATE($P$5,$B24,$C24),'SER1'!$A$6:$M$500,13,FALSE),0)</f>
        <v>0</v>
      </c>
      <c r="Q24" s="548">
        <f>_xlfn.IFNA(VLOOKUP(CONCATENATE($Q$5,$B24,$C24),'MUR1'!$A$6:$M$500,13,FALSE),0)</f>
        <v>0</v>
      </c>
      <c r="R24" s="548">
        <f>_xlfn.IFNA(VLOOKUP(CONCATENATE($R$5,$B24,$C24),'MUR1'!$A$6:$M$500,13,FALSE),0)</f>
        <v>0</v>
      </c>
      <c r="S24" s="548">
        <f>_xlfn.IFNA(VLOOKUP(CONCATENATE($S$5,$B24,$C24),BAL!$A$6:$M$500,13,FALSE),0)</f>
        <v>0</v>
      </c>
      <c r="T24" s="548">
        <f>_xlfn.IFNA(VLOOKUP(CONCATENATE($T$5,$B24,$C24),BAL!$A$6:$M$500,13,FALSE),0)</f>
        <v>0</v>
      </c>
      <c r="U24" s="548">
        <f>_xlfn.IFNA(VLOOKUP(CONCATENATE($U$5,$B24,$C24),'OG1'!$A$6:$M$500,13,FALSE),0)</f>
        <v>4</v>
      </c>
      <c r="V24" s="548">
        <f>_xlfn.IFNA(VLOOKUP(CONCATENATE($V$5,$B24,$C24),'OG1'!$A$6:$M$500,13,FALSE),0)</f>
        <v>0</v>
      </c>
      <c r="W24" s="548">
        <f>_xlfn.IFNA(VLOOKUP(CONCATENATE($W$5,$B24,$C24),'DRY1'!$A$6:$M$500,13,FALSE),0)</f>
        <v>0</v>
      </c>
      <c r="X24" s="548">
        <f>_xlfn.IFNA(VLOOKUP(CONCATENATE($X$5,$B24,$C24),'HOR1'!$A$6:$M$500,13,FALSE),0)</f>
        <v>0</v>
      </c>
      <c r="Y24" s="548">
        <f>_xlfn.IFNA(VLOOKUP(CONCATENATE($Y$5,$B24,$C24),'HOR1'!$A$6:$M$500,13,FALSE),0)</f>
        <v>0</v>
      </c>
      <c r="Z24" s="548">
        <f>_xlfn.IFNA(VLOOKUP(CONCATENATE($Z$5,$B24,$C24),'SER2'!$A$6:$M$534,13,FALSE),0)</f>
        <v>0</v>
      </c>
      <c r="AA24" s="548">
        <f>_xlfn.IFNA(VLOOKUP(CONCATENATE($AA$5,$B24,$C24),'SER2'!$A$6:$M$534,13,FALSE),0)</f>
        <v>0</v>
      </c>
      <c r="AB24" s="548">
        <f>_xlfn.IFNA(VLOOKUP(CONCATENATE($AB$5,$B24,$C24),'DAR1'!$A$6:$M$500,13,FALSE),0)</f>
        <v>0</v>
      </c>
      <c r="AC24" s="548">
        <f>_xlfn.IFNA(VLOOKUP(CONCATENATE($AC$5,$B24,$C24),'DAR1'!$A$6:$M$500,13,FALSE),0)</f>
        <v>0</v>
      </c>
      <c r="AD24" s="548">
        <f>_xlfn.IFNA(VLOOKUP(CONCATENATE($AD$5,$B24,$C24),BEV!$A$6:$M$500,13,FALSE),0)</f>
        <v>0</v>
      </c>
      <c r="AE24" s="548">
        <f>_xlfn.IFNA(VLOOKUP(CONCATENATE($AE$5,$B24,$C24),'OG2'!$A$6:$M$500,13,FALSE),0)</f>
        <v>0</v>
      </c>
      <c r="AF24" s="548">
        <f>_xlfn.IFNA(VLOOKUP(CONCATENATE($AF$5,$B24,$C24),'OG2'!$A$6:$M$500,13,FALSE),0)</f>
        <v>0</v>
      </c>
      <c r="AG24" s="548">
        <f>_xlfn.IFNA(VLOOKUP(CONCATENATE($AG$5,$B24,$C24),'LOG1'!$A$6:$M$500,13,FALSE),0)</f>
        <v>0</v>
      </c>
      <c r="AH24" s="548">
        <f>_xlfn.IFNA(VLOOKUP(CONCATENATE($AH$5,$B24,$C24),'DRY2'!$A$6:$M$500,13,FALSE),0)</f>
        <v>0</v>
      </c>
      <c r="AI24" s="548">
        <f>_xlfn.IFNA(VLOOKUP(CONCATENATE($AI$5,$B24,$C24),'CAP2'!$A$6:$M$500,13,FALSE),0)</f>
        <v>0</v>
      </c>
      <c r="AJ24" s="548">
        <f>_xlfn.IFNA(VLOOKUP(CONCATENATE($AJ$5,$B24,$C24),'ESP2'!$A$6:$M$500,13,FALSE),0)</f>
        <v>0</v>
      </c>
      <c r="AK24" s="548">
        <f>_xlfn.IFNA(VLOOKUP(CONCATENATE($AKL$5,$B24,$C24),MR!$A$6:$M$468,13,FALSE),0)</f>
        <v>0</v>
      </c>
      <c r="AL24" s="548">
        <f>_xlfn.IFNA(VLOOKUP(CONCATENATE($AL$5,$B24,$C24),MR!$A$6:$M$468,13,FALSE),0)</f>
        <v>0</v>
      </c>
      <c r="AM24" s="548">
        <f>_xlfn.IFNA(VLOOKUP(CONCATENATE($AM$5,$B24,$C24),MR!$A$6:$M$468,13,FALSE),0)</f>
        <v>0</v>
      </c>
      <c r="AN24" s="548">
        <f>_xlfn.IFNA(VLOOKUP(CONCATENATE($AN$5,$B24,$C24),'OG3'!$A$6:$M$500,13,FALSE),0)</f>
        <v>4</v>
      </c>
      <c r="AO24" s="548">
        <f>_xlfn.IFNA(VLOOKUP(CONCATENATE($AO$5,$B24,$C24),'OG3'!$A$6:$M$500,13,FALSE),0)</f>
        <v>0</v>
      </c>
      <c r="AP24" s="548">
        <f>_xlfn.IFNA(VLOOKUP(CONCATENATE($AP$5,$B24,$C24),WEST!$A$6:$M$500,13,FALSE),0)</f>
        <v>0</v>
      </c>
      <c r="AQ24" s="548">
        <f>_xlfn.IFNA(VLOOKUP(CONCATENATE($AQ$5,$B24,$C24),WEST!$A$6:$M$500,13,FALSE),0)</f>
        <v>0</v>
      </c>
      <c r="AR24" s="548">
        <f>_xlfn.IFNA(VLOOKUP(CONCATENATE($AR$5,$B24,$C24),'SER3'!$A$6:$M$500,13,FALSE),0)</f>
        <v>0</v>
      </c>
      <c r="AS24" s="548">
        <f>_xlfn.IFNA(VLOOKUP(CONCATENATE($AS$5,$B24,$C24),'DAR2'!$A$6:$M$500,13,FALSE),0)</f>
        <v>0</v>
      </c>
      <c r="AT24" s="548">
        <f>_xlfn.IFNA(VLOOKUP(CONCATENATE($AT$5,$B24,$C24),'DAR2'!$A$6:$M$500,13,FALSE),0)</f>
        <v>0</v>
      </c>
      <c r="AU24" s="548">
        <f>_xlfn.IFNA(VLOOKUP(CONCATENATE($AU$5,$B24,$C24),'MUR2'!$A$6:$M$500,13,FALSE),0)</f>
        <v>0</v>
      </c>
      <c r="AV24" s="548">
        <f>_xlfn.IFNA(VLOOKUP(CONCATENATE($AV$5,$B24,$C24),RAS!$A$7:$M$501,13,FALSE),0)</f>
        <v>0</v>
      </c>
      <c r="AW24" s="548">
        <f>_xlfn.IFNA(VLOOKUP(CONCATENATE($AW$5,$B24,$C24),RAS!$A$7:$M$501,13,FALSE),0)</f>
        <v>0</v>
      </c>
      <c r="AX24" s="548">
        <f>_xlfn.IFNA(VLOOKUP(CONCATENATE($AX$5,$B24,$C24),'ESP3'!$A$6:$M$500,13,FALSE),0)</f>
        <v>0</v>
      </c>
      <c r="AY24" s="548">
        <f>_xlfn.IFNA(VLOOKUP(CONCATENATE($AY$5,$B24,$C24),FEST!$A$6:$M$500,13,FALSE),0)</f>
        <v>0</v>
      </c>
      <c r="AZ24" s="548">
        <f>_xlfn.IFNA(VLOOKUP(CONCATENATE($AZ$5,$B24,$C24),FEST!$A$6:$M$500,13,FALSE),0)</f>
        <v>0</v>
      </c>
      <c r="BA24" s="548">
        <f>_xlfn.IFNA(VLOOKUP(CONCATENATE($BA$5,$B24,$C24),'HOR2'!$A$6:$M$200,13,FALSE),0)</f>
        <v>0</v>
      </c>
      <c r="BB24" s="548">
        <f>_xlfn.IFNA(VLOOKUP(CONCATENATE($BB$5,$B24,$C24),'HOR2'!$A$6:$M$200,13,FALSE),0)</f>
        <v>0</v>
      </c>
      <c r="BC24" s="548">
        <f>_xlfn.IFNA(VLOOKUP(CONCATENATE($BC$5,$B24,$C24),GIDG!$A$6:$M$200,13,FALSE),0)</f>
        <v>0</v>
      </c>
      <c r="BD24" s="548">
        <f>_xlfn.IFNA(VLOOKUP(CONCATENATE($BD$5,$B24,$C24),GIDG!$A$6:$M$200,13,FALSE),0)</f>
        <v>0</v>
      </c>
      <c r="BE24" s="548">
        <f>_xlfn.IFNA(VLOOKUP(CONCATENATE($BE$5,$B24,$C24),[7]cap3!$A$6:$M$500,13,FALSE),0)</f>
        <v>0</v>
      </c>
      <c r="BF24" s="548">
        <f>_xlfn.IFNA(VLOOKUP(CONCATENATE($BF$5,$B24,$C24),SC!$A$6:$M$500,13,FALSE),0)</f>
        <v>0</v>
      </c>
      <c r="BG24" s="548">
        <f>_xlfn.IFNA(VLOOKUP(CONCATENATE($BG$5,$B24,$C24),SC!$A$6:$M$500,13,FALSE),0)</f>
        <v>0</v>
      </c>
      <c r="BH24" s="548">
        <f>_xlfn.IFNA(VLOOKUP(CONCATENATE($BH$5,$B24,$C24),SCSAT!$A$6:$M$528,13,FALSE),0)</f>
        <v>0</v>
      </c>
      <c r="BI24" s="548">
        <f>_xlfn.IFNA(VLOOKUP(CONCATENATE($BI$5,$B24,$C24),SCSAT!$A$6:$M$528,13,FALSE),0)</f>
        <v>0</v>
      </c>
      <c r="BJ24" s="548">
        <f>_xlfn.IFNA(VLOOKUP(CONCATENATE($BJ$5,$B24,$C24),SCSUN!$A$6:$M$500,13,FALSE),0)</f>
        <v>0</v>
      </c>
      <c r="BK24" s="341">
        <f>_xlfn.IFNA(VLOOKUP(CONCATENATE($BK$5,$B24,$C24),SCSUN!$A$6:$M$500,13,FALSE),0)</f>
        <v>0</v>
      </c>
      <c r="BL24" s="56"/>
      <c r="BM24" s="341"/>
      <c r="BN24" s="56"/>
      <c r="BO24" s="56"/>
      <c r="BP24" s="56"/>
      <c r="BQ24" s="56"/>
      <c r="BR24" s="56"/>
      <c r="BS24" s="44"/>
    </row>
    <row r="25" spans="1:71" x14ac:dyDescent="0.25">
      <c r="A25" s="835"/>
      <c r="B25" s="51" t="s">
        <v>554</v>
      </c>
      <c r="C25" s="57" t="s">
        <v>672</v>
      </c>
      <c r="D25" s="52"/>
      <c r="E25" s="52" t="s">
        <v>813</v>
      </c>
      <c r="F25" s="58">
        <v>45535</v>
      </c>
      <c r="G25" s="571">
        <v>12</v>
      </c>
      <c r="H25" s="54">
        <f t="shared" si="3"/>
        <v>4</v>
      </c>
      <c r="I25" s="55">
        <f t="shared" si="4"/>
        <v>21</v>
      </c>
      <c r="J25" s="64">
        <f t="shared" si="5"/>
        <v>8</v>
      </c>
      <c r="K25" s="548">
        <f>_xlfn.IFNA(VLOOKUP(CONCATENATE($K$5,$B25,$C25),'ESP1'!$A$6:$M$500,13,FALSE),0)</f>
        <v>0</v>
      </c>
      <c r="L25" s="548">
        <f>_xlfn.IFNA(VLOOKUP(CONCATENATE($L$5,$B25,$C25),'ESP1'!$A$6:$M$500,13,FALSE),0)</f>
        <v>0</v>
      </c>
      <c r="M25" s="548">
        <f>_xlfn.IFNA(VLOOKUP(CONCATENATE($M$5,$B25,$C25),CAPE!$A$6:$M$300,13,FALSE),0)</f>
        <v>0</v>
      </c>
      <c r="N25" s="548">
        <f>_xlfn.IFNA(VLOOKUP(CONCATENATE($N$5,$B25,$C25),CAPE!$A$6:$M$300,13,FALSE),0)</f>
        <v>0</v>
      </c>
      <c r="O25" s="548">
        <f>_xlfn.IFNA(VLOOKUP(CONCATENATE($O$5,$B25,$C25),'SER1'!$A$6:$M$500,13,FALSE),0)</f>
        <v>0</v>
      </c>
      <c r="P25" s="548">
        <f>_xlfn.IFNA(VLOOKUP(CONCATENATE($P$5,$B25,$C25),'SER1'!$A$6:$M$500,13,FALSE),0)</f>
        <v>3</v>
      </c>
      <c r="Q25" s="548">
        <f>_xlfn.IFNA(VLOOKUP(CONCATENATE($Q$5,$B25,$C25),'MUR1'!$A$6:$M$500,13,FALSE),0)</f>
        <v>0</v>
      </c>
      <c r="R25" s="548">
        <f>_xlfn.IFNA(VLOOKUP(CONCATENATE($R$5,$B25,$C25),'MUR1'!$A$6:$M$500,13,FALSE),0)</f>
        <v>0</v>
      </c>
      <c r="S25" s="548">
        <f>_xlfn.IFNA(VLOOKUP(CONCATENATE($S$5,$B25,$C25),BAL!$A$6:$M$500,13,FALSE),0)</f>
        <v>0</v>
      </c>
      <c r="T25" s="548">
        <f>_xlfn.IFNA(VLOOKUP(CONCATENATE($T$5,$B25,$C25),BAL!$A$6:$M$500,13,FALSE),0)</f>
        <v>0</v>
      </c>
      <c r="U25" s="548">
        <f>_xlfn.IFNA(VLOOKUP(CONCATENATE($U$5,$B25,$C25),'OG1'!$A$6:$M$500,13,FALSE),0)</f>
        <v>0</v>
      </c>
      <c r="V25" s="548">
        <f>_xlfn.IFNA(VLOOKUP(CONCATENATE($V$5,$B25,$C25),'OG1'!$A$6:$M$500,13,FALSE),0)</f>
        <v>0</v>
      </c>
      <c r="W25" s="548">
        <f>_xlfn.IFNA(VLOOKUP(CONCATENATE($W$5,$B25,$C25),'DRY1'!$A$6:$M$500,13,FALSE),0)</f>
        <v>0</v>
      </c>
      <c r="X25" s="548">
        <f>_xlfn.IFNA(VLOOKUP(CONCATENATE($X$5,$B25,$C25),'HOR1'!$A$6:$M$500,13,FALSE),0)</f>
        <v>0</v>
      </c>
      <c r="Y25" s="548">
        <f>_xlfn.IFNA(VLOOKUP(CONCATENATE($Y$5,$B25,$C25),'HOR1'!$A$6:$M$500,13,FALSE),0)</f>
        <v>0</v>
      </c>
      <c r="Z25" s="548">
        <f>_xlfn.IFNA(VLOOKUP(CONCATENATE($Z$5,$B25,$C25),'SER2'!$A$6:$M$534,13,FALSE),0)</f>
        <v>0</v>
      </c>
      <c r="AA25" s="548">
        <f>_xlfn.IFNA(VLOOKUP(CONCATENATE($AA$5,$B25,$C25),'SER2'!$A$6:$M$534,13,FALSE),0)</f>
        <v>0</v>
      </c>
      <c r="AB25" s="548">
        <f>_xlfn.IFNA(VLOOKUP(CONCATENATE($AB$5,$B25,$C25),'DAR1'!$A$6:$M$500,13,FALSE),0)</f>
        <v>0</v>
      </c>
      <c r="AC25" s="548">
        <f>_xlfn.IFNA(VLOOKUP(CONCATENATE($AC$5,$B25,$C25),'DAR1'!$A$6:$M$500,13,FALSE),0)</f>
        <v>0</v>
      </c>
      <c r="AD25" s="548">
        <f>_xlfn.IFNA(VLOOKUP(CONCATENATE($AD$5,$B25,$C25),BEV!$A$6:$M$500,13,FALSE),0)</f>
        <v>0</v>
      </c>
      <c r="AE25" s="548">
        <f>_xlfn.IFNA(VLOOKUP(CONCATENATE($AE$5,$B25,$C25),'OG2'!$A$6:$M$500,13,FALSE),0)</f>
        <v>0</v>
      </c>
      <c r="AF25" s="548">
        <f>_xlfn.IFNA(VLOOKUP(CONCATENATE($AF$5,$B25,$C25),'OG2'!$A$6:$M$500,13,FALSE),0)</f>
        <v>0</v>
      </c>
      <c r="AG25" s="548">
        <f>_xlfn.IFNA(VLOOKUP(CONCATENATE($AG$5,$B25,$C25),'LOG1'!$A$6:$M$500,13,FALSE),0)</f>
        <v>0</v>
      </c>
      <c r="AH25" s="548">
        <f>_xlfn.IFNA(VLOOKUP(CONCATENATE($AH$5,$B25,$C25),'DRY2'!$A$6:$M$500,13,FALSE),0)</f>
        <v>0</v>
      </c>
      <c r="AI25" s="548">
        <f>_xlfn.IFNA(VLOOKUP(CONCATENATE($AI$5,$B25,$C25),'CAP2'!$A$6:$M$500,13,FALSE),0)</f>
        <v>0</v>
      </c>
      <c r="AJ25" s="548">
        <f>_xlfn.IFNA(VLOOKUP(CONCATENATE($AJ$5,$B25,$C25),'ESP2'!$A$6:$M$500,13,FALSE),0)</f>
        <v>0</v>
      </c>
      <c r="AK25" s="548">
        <f>_xlfn.IFNA(VLOOKUP(CONCATENATE($AKL$5,$B25,$C25),MR!$A$6:$M$468,13,FALSE),0)</f>
        <v>0</v>
      </c>
      <c r="AL25" s="548">
        <f>_xlfn.IFNA(VLOOKUP(CONCATENATE($AL$5,$B25,$C25),MR!$A$6:$M$468,13,FALSE),0)</f>
        <v>0</v>
      </c>
      <c r="AM25" s="548">
        <f>_xlfn.IFNA(VLOOKUP(CONCATENATE($AM$5,$B25,$C25),MR!$A$6:$M$468,13,FALSE),0)</f>
        <v>0</v>
      </c>
      <c r="AN25" s="548">
        <f>_xlfn.IFNA(VLOOKUP(CONCATENATE($AN$5,$B25,$C25),'OG3'!$A$6:$M$500,13,FALSE),0)</f>
        <v>0</v>
      </c>
      <c r="AO25" s="548">
        <f>_xlfn.IFNA(VLOOKUP(CONCATENATE($AO$5,$B25,$C25),'OG3'!$A$6:$M$500,13,FALSE),0)</f>
        <v>0</v>
      </c>
      <c r="AP25" s="548">
        <f>_xlfn.IFNA(VLOOKUP(CONCATENATE($AP$5,$B25,$C25),WEST!$A$6:$M$500,13,FALSE),0)</f>
        <v>0</v>
      </c>
      <c r="AQ25" s="548">
        <f>_xlfn.IFNA(VLOOKUP(CONCATENATE($AQ$5,$B25,$C25),WEST!$A$6:$M$500,13,FALSE),0)</f>
        <v>0</v>
      </c>
      <c r="AR25" s="548">
        <f>_xlfn.IFNA(VLOOKUP(CONCATENATE($AR$5,$B25,$C25),'SER3'!$A$6:$M$500,13,FALSE),0)</f>
        <v>0</v>
      </c>
      <c r="AS25" s="548">
        <f>_xlfn.IFNA(VLOOKUP(CONCATENATE($AS$5,$B25,$C25),'DAR2'!$A$6:$M$500,13,FALSE),0)</f>
        <v>0</v>
      </c>
      <c r="AT25" s="548">
        <f>_xlfn.IFNA(VLOOKUP(CONCATENATE($AT$5,$B25,$C25),'DAR2'!$A$6:$M$500,13,FALSE),0)</f>
        <v>0</v>
      </c>
      <c r="AU25" s="548">
        <f>_xlfn.IFNA(VLOOKUP(CONCATENATE($AU$5,$B25,$C25),'MUR2'!$A$6:$M$500,13,FALSE),0)</f>
        <v>0</v>
      </c>
      <c r="AV25" s="548">
        <f>_xlfn.IFNA(VLOOKUP(CONCATENATE($AV$5,$B25,$C25),RAS!$A$7:$M$501,13,FALSE),0)</f>
        <v>0</v>
      </c>
      <c r="AW25" s="548">
        <f>_xlfn.IFNA(VLOOKUP(CONCATENATE($AW$5,$B25,$C25),RAS!$A$7:$M$501,13,FALSE),0)</f>
        <v>0</v>
      </c>
      <c r="AX25" s="548">
        <f>_xlfn.IFNA(VLOOKUP(CONCATENATE($AX$5,$B25,$C25),'ESP3'!$A$6:$M$500,13,FALSE),0)</f>
        <v>0</v>
      </c>
      <c r="AY25" s="548">
        <f>_xlfn.IFNA(VLOOKUP(CONCATENATE($AY$5,$B25,$C25),FEST!$A$6:$M$500,13,FALSE),0)</f>
        <v>0</v>
      </c>
      <c r="AZ25" s="548">
        <f>_xlfn.IFNA(VLOOKUP(CONCATENATE($AZ$5,$B25,$C25),FEST!$A$6:$M$500,13,FALSE),0)</f>
        <v>0</v>
      </c>
      <c r="BA25" s="548">
        <f>_xlfn.IFNA(VLOOKUP(CONCATENATE($BA$5,$B25,$C25),'HOR2'!$A$6:$M$200,13,FALSE),0)</f>
        <v>0</v>
      </c>
      <c r="BB25" s="548">
        <f>_xlfn.IFNA(VLOOKUP(CONCATENATE($BB$5,$B25,$C25),'HOR2'!$A$6:$M$200,13,FALSE),0)</f>
        <v>0</v>
      </c>
      <c r="BC25" s="548">
        <f>_xlfn.IFNA(VLOOKUP(CONCATENATE($BC$5,$B25,$C25),GIDG!$A$6:$M$200,13,FALSE),0)</f>
        <v>0</v>
      </c>
      <c r="BD25" s="548">
        <f>_xlfn.IFNA(VLOOKUP(CONCATENATE($BD$5,$B25,$C25),GIDG!$A$6:$M$200,13,FALSE),0)</f>
        <v>0</v>
      </c>
      <c r="BE25" s="548">
        <f>_xlfn.IFNA(VLOOKUP(CONCATENATE($BE$5,$B25,$C25),[7]cap3!$A$6:$M$500,13,FALSE),0)</f>
        <v>0</v>
      </c>
      <c r="BF25" s="548">
        <f>_xlfn.IFNA(VLOOKUP(CONCATENATE($BF$5,$B25,$C25),SC!$A$6:$M$500,13,FALSE),0)</f>
        <v>0</v>
      </c>
      <c r="BG25" s="548">
        <f>_xlfn.IFNA(VLOOKUP(CONCATENATE($BG$5,$B25,$C25),SC!$A$6:$M$500,13,FALSE),0)</f>
        <v>0</v>
      </c>
      <c r="BH25" s="548">
        <f>_xlfn.IFNA(VLOOKUP(CONCATENATE($BH$5,$B25,$C25),SCSAT!$A$6:$M$528,13,FALSE),0)</f>
        <v>2</v>
      </c>
      <c r="BI25" s="548">
        <f>_xlfn.IFNA(VLOOKUP(CONCATENATE($BI$5,$B25,$C25),SCSAT!$A$6:$M$528,13,FALSE),0)</f>
        <v>8</v>
      </c>
      <c r="BJ25" s="548">
        <f>_xlfn.IFNA(VLOOKUP(CONCATENATE($BJ$5,$B25,$C25),SCSUN!$A$6:$M$500,13,FALSE),0)</f>
        <v>0</v>
      </c>
      <c r="BK25" s="341">
        <f>_xlfn.IFNA(VLOOKUP(CONCATENATE($BK$5,$B25,$C25),SCSUN!$A$6:$M$500,13,FALSE),0)</f>
        <v>8</v>
      </c>
      <c r="BL25" s="56"/>
      <c r="BM25" s="341"/>
      <c r="BN25" s="56"/>
      <c r="BO25" s="56"/>
      <c r="BP25" s="56"/>
      <c r="BQ25" s="56"/>
      <c r="BR25" s="56"/>
      <c r="BS25" s="44"/>
    </row>
    <row r="26" spans="1:71" x14ac:dyDescent="0.25">
      <c r="A26" s="835"/>
      <c r="B26" s="51" t="s">
        <v>295</v>
      </c>
      <c r="C26" s="57" t="s">
        <v>296</v>
      </c>
      <c r="D26" s="57"/>
      <c r="E26" s="57" t="s">
        <v>184</v>
      </c>
      <c r="F26" s="58">
        <v>45371</v>
      </c>
      <c r="G26" s="571">
        <v>11</v>
      </c>
      <c r="H26" s="54">
        <f t="shared" si="3"/>
        <v>2</v>
      </c>
      <c r="I26" s="55">
        <f t="shared" si="4"/>
        <v>7</v>
      </c>
      <c r="J26" s="64">
        <f t="shared" si="5"/>
        <v>21</v>
      </c>
      <c r="K26" s="548">
        <f>_xlfn.IFNA(VLOOKUP(CONCATENATE($K$5,$B26,$C26),'ESP1'!$A$6:$M$500,13,FALSE),0)</f>
        <v>0</v>
      </c>
      <c r="L26" s="548">
        <f>_xlfn.IFNA(VLOOKUP(CONCATENATE($L$5,$B26,$C26),'ESP1'!$A$6:$M$500,13,FALSE),0)</f>
        <v>0</v>
      </c>
      <c r="M26" s="548">
        <f>_xlfn.IFNA(VLOOKUP(CONCATENATE($M$5,$B26,$C26),CAPE!$A$6:$M$300,13,FALSE),0)</f>
        <v>0</v>
      </c>
      <c r="N26" s="548">
        <f>_xlfn.IFNA(VLOOKUP(CONCATENATE($N$5,$B26,$C26),CAPE!$A$6:$M$300,13,FALSE),0)</f>
        <v>0</v>
      </c>
      <c r="O26" s="548">
        <f>_xlfn.IFNA(VLOOKUP(CONCATENATE($O$5,$B26,$C26),'SER1'!$A$6:$M$500,13,FALSE),0)</f>
        <v>0</v>
      </c>
      <c r="P26" s="548">
        <f>_xlfn.IFNA(VLOOKUP(CONCATENATE($P$5,$B26,$C26),'SER1'!$A$6:$M$500,13,FALSE),0)</f>
        <v>0</v>
      </c>
      <c r="Q26" s="548">
        <f>_xlfn.IFNA(VLOOKUP(CONCATENATE($Q$5,$B26,$C26),'MUR1'!$A$6:$M$500,13,FALSE),0)</f>
        <v>0</v>
      </c>
      <c r="R26" s="548">
        <f>_xlfn.IFNA(VLOOKUP(CONCATENATE($R$5,$B26,$C26),'MUR1'!$A$6:$M$500,13,FALSE),0)</f>
        <v>0</v>
      </c>
      <c r="S26" s="548">
        <f>_xlfn.IFNA(VLOOKUP(CONCATENATE($S$5,$B26,$C26),BAL!$A$6:$M$500,13,FALSE),0)</f>
        <v>0</v>
      </c>
      <c r="T26" s="548">
        <f>_xlfn.IFNA(VLOOKUP(CONCATENATE($T$5,$B26,$C26),BAL!$A$6:$M$500,13,FALSE),0)</f>
        <v>0</v>
      </c>
      <c r="U26" s="548">
        <f>_xlfn.IFNA(VLOOKUP(CONCATENATE($U$5,$B26,$C26),'OG1'!$A$6:$M$500,13,FALSE),0)</f>
        <v>0</v>
      </c>
      <c r="V26" s="548">
        <f>_xlfn.IFNA(VLOOKUP(CONCATENATE($V$5,$B26,$C26),'OG1'!$A$6:$M$500,13,FALSE),0)</f>
        <v>0</v>
      </c>
      <c r="W26" s="548">
        <f>_xlfn.IFNA(VLOOKUP(CONCATENATE($W$5,$B26,$C26),'DRY1'!$A$6:$M$500,13,FALSE),0)</f>
        <v>0</v>
      </c>
      <c r="X26" s="548">
        <f>_xlfn.IFNA(VLOOKUP(CONCATENATE($X$5,$B26,$C26),'HOR1'!$A$6:$M$500,13,FALSE),0)</f>
        <v>0</v>
      </c>
      <c r="Y26" s="548">
        <f>_xlfn.IFNA(VLOOKUP(CONCATENATE($Y$5,$B26,$C26),'HOR1'!$A$6:$M$500,13,FALSE),0)</f>
        <v>0</v>
      </c>
      <c r="Z26" s="548">
        <f>_xlfn.IFNA(VLOOKUP(CONCATENATE($Z$5,$B26,$C26),'SER2'!$A$6:$M$534,13,FALSE),0)</f>
        <v>0</v>
      </c>
      <c r="AA26" s="548">
        <f>_xlfn.IFNA(VLOOKUP(CONCATENATE($AA$5,$B26,$C26),'SER2'!$A$6:$M$534,13,FALSE),0)</f>
        <v>0</v>
      </c>
      <c r="AB26" s="548">
        <f>_xlfn.IFNA(VLOOKUP(CONCATENATE($AB$5,$B26,$C26),'DAR1'!$A$6:$M$500,13,FALSE),0)</f>
        <v>0</v>
      </c>
      <c r="AC26" s="548">
        <f>_xlfn.IFNA(VLOOKUP(CONCATENATE($AC$5,$B26,$C26),'DAR1'!$A$6:$M$500,13,FALSE),0)</f>
        <v>0</v>
      </c>
      <c r="AD26" s="548">
        <f>_xlfn.IFNA(VLOOKUP(CONCATENATE($AD$5,$B26,$C26),BEV!$A$6:$M$500,13,FALSE),0)</f>
        <v>0</v>
      </c>
      <c r="AE26" s="548">
        <f>_xlfn.IFNA(VLOOKUP(CONCATENATE($AE$5,$B26,$C26),'OG2'!$A$6:$M$500,13,FALSE),0)</f>
        <v>5</v>
      </c>
      <c r="AF26" s="548">
        <f>_xlfn.IFNA(VLOOKUP(CONCATENATE($AF$5,$B26,$C26),'OG2'!$A$6:$M$500,13,FALSE),0)</f>
        <v>0</v>
      </c>
      <c r="AG26" s="548">
        <f>_xlfn.IFNA(VLOOKUP(CONCATENATE($AG$5,$B26,$C26),'LOG1'!$A$6:$M$500,13,FALSE),0)</f>
        <v>0</v>
      </c>
      <c r="AH26" s="548">
        <f>_xlfn.IFNA(VLOOKUP(CONCATENATE($AH$5,$B26,$C26),'DRY2'!$A$6:$M$500,13,FALSE),0)</f>
        <v>0</v>
      </c>
      <c r="AI26" s="548">
        <f>_xlfn.IFNA(VLOOKUP(CONCATENATE($AI$5,$B26,$C26),'CAP2'!$A$6:$M$500,13,FALSE),0)</f>
        <v>0</v>
      </c>
      <c r="AJ26" s="548">
        <f>_xlfn.IFNA(VLOOKUP(CONCATENATE($AJ$5,$B26,$C26),'ESP2'!$A$6:$M$500,13,FALSE),0)</f>
        <v>0</v>
      </c>
      <c r="AK26" s="548">
        <f>_xlfn.IFNA(VLOOKUP(CONCATENATE($AKL$5,$B26,$C26),MR!$A$6:$M$468,13,FALSE),0)</f>
        <v>0</v>
      </c>
      <c r="AL26" s="548">
        <f>_xlfn.IFNA(VLOOKUP(CONCATENATE($AL$5,$B26,$C26),MR!$A$6:$M$468,13,FALSE),0)</f>
        <v>0</v>
      </c>
      <c r="AM26" s="548">
        <f>_xlfn.IFNA(VLOOKUP(CONCATENATE($AM$5,$B26,$C26),MR!$A$6:$M$468,13,FALSE),0)</f>
        <v>0</v>
      </c>
      <c r="AN26" s="548">
        <f>_xlfn.IFNA(VLOOKUP(CONCATENATE($AN$5,$B26,$C26),'OG3'!$A$6:$M$500,13,FALSE),0)</f>
        <v>2</v>
      </c>
      <c r="AO26" s="548">
        <f>_xlfn.IFNA(VLOOKUP(CONCATENATE($AO$5,$B26,$C26),'OG3'!$A$6:$M$500,13,FALSE),0)</f>
        <v>0</v>
      </c>
      <c r="AP26" s="548">
        <f>_xlfn.IFNA(VLOOKUP(CONCATENATE($AP$5,$B26,$C26),WEST!$A$6:$M$500,13,FALSE),0)</f>
        <v>0</v>
      </c>
      <c r="AQ26" s="548">
        <f>_xlfn.IFNA(VLOOKUP(CONCATENATE($AQ$5,$B26,$C26),WEST!$A$6:$M$500,13,FALSE),0)</f>
        <v>0</v>
      </c>
      <c r="AR26" s="548">
        <f>_xlfn.IFNA(VLOOKUP(CONCATENATE($AR$5,$B26,$C26),'SER3'!$A$6:$M$500,13,FALSE),0)</f>
        <v>0</v>
      </c>
      <c r="AS26" s="548">
        <f>_xlfn.IFNA(VLOOKUP(CONCATENATE($AS$5,$B26,$C26),'DAR2'!$A$6:$M$500,13,FALSE),0)</f>
        <v>0</v>
      </c>
      <c r="AT26" s="548">
        <f>_xlfn.IFNA(VLOOKUP(CONCATENATE($AT$5,$B26,$C26),'DAR2'!$A$6:$M$500,13,FALSE),0)</f>
        <v>0</v>
      </c>
      <c r="AU26" s="548">
        <f>_xlfn.IFNA(VLOOKUP(CONCATENATE($AU$5,$B26,$C26),'MUR2'!$A$6:$M$500,13,FALSE),0)</f>
        <v>0</v>
      </c>
      <c r="AV26" s="548">
        <f>_xlfn.IFNA(VLOOKUP(CONCATENATE($AV$5,$B26,$C26),RAS!$A$7:$M$501,13,FALSE),0)</f>
        <v>0</v>
      </c>
      <c r="AW26" s="548">
        <f>_xlfn.IFNA(VLOOKUP(CONCATENATE($AW$5,$B26,$C26),RAS!$A$7:$M$501,13,FALSE),0)</f>
        <v>0</v>
      </c>
      <c r="AX26" s="548">
        <f>_xlfn.IFNA(VLOOKUP(CONCATENATE($AX$5,$B26,$C26),'ESP3'!$A$6:$M$500,13,FALSE),0)</f>
        <v>0</v>
      </c>
      <c r="AY26" s="548">
        <f>_xlfn.IFNA(VLOOKUP(CONCATENATE($AY$5,$B26,$C26),FEST!$A$6:$M$500,13,FALSE),0)</f>
        <v>0</v>
      </c>
      <c r="AZ26" s="548">
        <f>_xlfn.IFNA(VLOOKUP(CONCATENATE($AZ$5,$B26,$C26),FEST!$A$6:$M$500,13,FALSE),0)</f>
        <v>0</v>
      </c>
      <c r="BA26" s="548">
        <f>_xlfn.IFNA(VLOOKUP(CONCATENATE($BA$5,$B26,$C26),'HOR2'!$A$6:$M$200,13,FALSE),0)</f>
        <v>0</v>
      </c>
      <c r="BB26" s="548">
        <f>_xlfn.IFNA(VLOOKUP(CONCATENATE($BB$5,$B26,$C26),'HOR2'!$A$6:$M$200,13,FALSE),0)</f>
        <v>0</v>
      </c>
      <c r="BC26" s="548">
        <f>_xlfn.IFNA(VLOOKUP(CONCATENATE($BC$5,$B26,$C26),GIDG!$A$6:$M$200,13,FALSE),0)</f>
        <v>0</v>
      </c>
      <c r="BD26" s="548">
        <f>_xlfn.IFNA(VLOOKUP(CONCATENATE($BD$5,$B26,$C26),GIDG!$A$6:$M$200,13,FALSE),0)</f>
        <v>0</v>
      </c>
      <c r="BE26" s="548">
        <f>_xlfn.IFNA(VLOOKUP(CONCATENATE($BE$5,$B26,$C26),[7]cap3!$A$6:$M$500,13,FALSE),0)</f>
        <v>0</v>
      </c>
      <c r="BF26" s="548">
        <f>_xlfn.IFNA(VLOOKUP(CONCATENATE($BF$5,$B26,$C26),SC!$A$6:$M$500,13,FALSE),0)</f>
        <v>0</v>
      </c>
      <c r="BG26" s="548">
        <f>_xlfn.IFNA(VLOOKUP(CONCATENATE($BG$5,$B26,$C26),SC!$A$6:$M$500,13,FALSE),0)</f>
        <v>0</v>
      </c>
      <c r="BH26" s="548">
        <f>_xlfn.IFNA(VLOOKUP(CONCATENATE($BH$5,$B26,$C26),SCSAT!$A$6:$M$528,13,FALSE),0)</f>
        <v>0</v>
      </c>
      <c r="BI26" s="548">
        <f>_xlfn.IFNA(VLOOKUP(CONCATENATE($BI$5,$B26,$C26),SCSAT!$A$6:$M$528,13,FALSE),0)</f>
        <v>0</v>
      </c>
      <c r="BJ26" s="548">
        <f>_xlfn.IFNA(VLOOKUP(CONCATENATE($BJ$5,$B26,$C26),SCSUN!$A$6:$M$500,13,FALSE),0)</f>
        <v>0</v>
      </c>
      <c r="BK26" s="341">
        <f>_xlfn.IFNA(VLOOKUP(CONCATENATE($BK$5,$B26,$C26),SCSUN!$A$6:$M$500,13,FALSE),0)</f>
        <v>0</v>
      </c>
      <c r="BL26" s="56"/>
      <c r="BM26" s="341"/>
      <c r="BN26" s="56"/>
      <c r="BO26" s="56"/>
      <c r="BP26" s="56"/>
      <c r="BQ26" s="56"/>
      <c r="BR26" s="56"/>
      <c r="BS26" s="43"/>
    </row>
    <row r="27" spans="1:71" x14ac:dyDescent="0.25">
      <c r="A27" s="835"/>
      <c r="B27" s="51" t="s">
        <v>318</v>
      </c>
      <c r="C27" s="57" t="s">
        <v>319</v>
      </c>
      <c r="D27" s="57"/>
      <c r="E27" s="57" t="s">
        <v>320</v>
      </c>
      <c r="F27" s="58">
        <v>45433</v>
      </c>
      <c r="G27" s="571">
        <v>12</v>
      </c>
      <c r="H27" s="54">
        <f t="shared" si="3"/>
        <v>1</v>
      </c>
      <c r="I27" s="55">
        <f t="shared" si="4"/>
        <v>7</v>
      </c>
      <c r="J27" s="64">
        <f t="shared" si="5"/>
        <v>21</v>
      </c>
      <c r="K27" s="548">
        <f>_xlfn.IFNA(VLOOKUP(CONCATENATE($K$5,$B27,$C27),'ESP1'!$A$6:$M$500,13,FALSE),0)</f>
        <v>0</v>
      </c>
      <c r="L27" s="548">
        <f>_xlfn.IFNA(VLOOKUP(CONCATENATE($L$5,$B27,$C27),'ESP1'!$A$6:$M$500,13,FALSE),0)</f>
        <v>0</v>
      </c>
      <c r="M27" s="548">
        <f>_xlfn.IFNA(VLOOKUP(CONCATENATE($M$5,$B27,$C27),CAPE!$A$6:$M$300,13,FALSE),0)</f>
        <v>0</v>
      </c>
      <c r="N27" s="548">
        <f>_xlfn.IFNA(VLOOKUP(CONCATENATE($N$5,$B27,$C27),CAPE!$A$6:$M$300,13,FALSE),0)</f>
        <v>0</v>
      </c>
      <c r="O27" s="548">
        <f>_xlfn.IFNA(VLOOKUP(CONCATENATE($O$5,$B27,$C27),'SER1'!$A$6:$M$500,13,FALSE),0)</f>
        <v>0</v>
      </c>
      <c r="P27" s="548">
        <f>_xlfn.IFNA(VLOOKUP(CONCATENATE($P$5,$B27,$C27),'SER1'!$A$6:$M$500,13,FALSE),0)</f>
        <v>0</v>
      </c>
      <c r="Q27" s="548">
        <f>_xlfn.IFNA(VLOOKUP(CONCATENATE($Q$5,$B27,$C27),'MUR1'!$A$6:$M$500,13,FALSE),0)</f>
        <v>0</v>
      </c>
      <c r="R27" s="548">
        <f>_xlfn.IFNA(VLOOKUP(CONCATENATE($R$5,$B27,$C27),'MUR1'!$A$6:$M$500,13,FALSE),0)</f>
        <v>0</v>
      </c>
      <c r="S27" s="548">
        <f>_xlfn.IFNA(VLOOKUP(CONCATENATE($S$5,$B27,$C27),BAL!$A$6:$M$500,13,FALSE),0)</f>
        <v>0</v>
      </c>
      <c r="T27" s="548">
        <f>_xlfn.IFNA(VLOOKUP(CONCATENATE($T$5,$B27,$C27),BAL!$A$6:$M$500,13,FALSE),0)</f>
        <v>0</v>
      </c>
      <c r="U27" s="548">
        <f>_xlfn.IFNA(VLOOKUP(CONCATENATE($U$5,$B27,$C27),'OG1'!$A$6:$M$500,13,FALSE),0)</f>
        <v>0</v>
      </c>
      <c r="V27" s="548">
        <f>_xlfn.IFNA(VLOOKUP(CONCATENATE($V$5,$B27,$C27),'OG1'!$A$6:$M$500,13,FALSE),0)</f>
        <v>0</v>
      </c>
      <c r="W27" s="548">
        <f>_xlfn.IFNA(VLOOKUP(CONCATENATE($W$5,$B27,$C27),'DRY1'!$A$6:$M$500,13,FALSE),0)</f>
        <v>0</v>
      </c>
      <c r="X27" s="548">
        <f>_xlfn.IFNA(VLOOKUP(CONCATENATE($X$5,$B27,$C27),'HOR1'!$A$6:$M$500,13,FALSE),0)</f>
        <v>0</v>
      </c>
      <c r="Y27" s="548">
        <f>_xlfn.IFNA(VLOOKUP(CONCATENATE($Y$5,$B27,$C27),'HOR1'!$A$6:$M$500,13,FALSE),0)</f>
        <v>0</v>
      </c>
      <c r="Z27" s="548">
        <f>_xlfn.IFNA(VLOOKUP(CONCATENATE($Z$5,$B27,$C27),'SER2'!$A$6:$M$534,13,FALSE),0)</f>
        <v>0</v>
      </c>
      <c r="AA27" s="548">
        <f>_xlfn.IFNA(VLOOKUP(CONCATENATE($AA$5,$B27,$C27),'SER2'!$A$6:$M$534,13,FALSE),0)</f>
        <v>0</v>
      </c>
      <c r="AB27" s="548">
        <f>_xlfn.IFNA(VLOOKUP(CONCATENATE($AB$5,$B27,$C27),'DAR1'!$A$6:$M$500,13,FALSE),0)</f>
        <v>0</v>
      </c>
      <c r="AC27" s="548">
        <f>_xlfn.IFNA(VLOOKUP(CONCATENATE($AC$5,$B27,$C27),'DAR1'!$A$6:$M$500,13,FALSE),0)</f>
        <v>0</v>
      </c>
      <c r="AD27" s="548">
        <f>_xlfn.IFNA(VLOOKUP(CONCATENATE($AD$5,$B27,$C27),BEV!$A$6:$M$500,13,FALSE),0)</f>
        <v>0</v>
      </c>
      <c r="AE27" s="548">
        <f>_xlfn.IFNA(VLOOKUP(CONCATENATE($AE$5,$B27,$C27),'OG2'!$A$6:$M$500,13,FALSE),0)</f>
        <v>0</v>
      </c>
      <c r="AF27" s="548">
        <f>_xlfn.IFNA(VLOOKUP(CONCATENATE($AF$5,$B27,$C27),'OG2'!$A$6:$M$500,13,FALSE),0)</f>
        <v>0</v>
      </c>
      <c r="AG27" s="548">
        <f>_xlfn.IFNA(VLOOKUP(CONCATENATE($AG$5,$B27,$C27),'LOG1'!$A$6:$M$500,13,FALSE),0)</f>
        <v>0</v>
      </c>
      <c r="AH27" s="548">
        <f>_xlfn.IFNA(VLOOKUP(CONCATENATE($AH$5,$B27,$C27),'DRY2'!$A$6:$M$500,13,FALSE),0)</f>
        <v>0</v>
      </c>
      <c r="AI27" s="548">
        <f>_xlfn.IFNA(VLOOKUP(CONCATENATE($AI$5,$B27,$C27),'CAP2'!$A$6:$M$500,13,FALSE),0)</f>
        <v>0</v>
      </c>
      <c r="AJ27" s="548">
        <f>_xlfn.IFNA(VLOOKUP(CONCATENATE($AJ$5,$B27,$C27),'ESP2'!$A$6:$M$500,13,FALSE),0)</f>
        <v>0</v>
      </c>
      <c r="AK27" s="548">
        <f>_xlfn.IFNA(VLOOKUP(CONCATENATE($AKL$5,$B27,$C27),MR!$A$6:$M$468,13,FALSE),0)</f>
        <v>0</v>
      </c>
      <c r="AL27" s="548">
        <f>_xlfn.IFNA(VLOOKUP(CONCATENATE($AL$5,$B27,$C27),MR!$A$6:$M$468,13,FALSE),0)</f>
        <v>0</v>
      </c>
      <c r="AM27" s="548">
        <f>_xlfn.IFNA(VLOOKUP(CONCATENATE($AM$5,$B27,$C27),MR!$A$6:$M$468,13,FALSE),0)</f>
        <v>7</v>
      </c>
      <c r="AN27" s="548">
        <f>_xlfn.IFNA(VLOOKUP(CONCATENATE($AN$5,$B27,$C27),'OG3'!$A$6:$M$500,13,FALSE),0)</f>
        <v>0</v>
      </c>
      <c r="AO27" s="548">
        <f>_xlfn.IFNA(VLOOKUP(CONCATENATE($AO$5,$B27,$C27),'OG3'!$A$6:$M$500,13,FALSE),0)</f>
        <v>0</v>
      </c>
      <c r="AP27" s="548">
        <f>_xlfn.IFNA(VLOOKUP(CONCATENATE($AP$5,$B27,$C27),WEST!$A$6:$M$500,13,FALSE),0)</f>
        <v>0</v>
      </c>
      <c r="AQ27" s="548">
        <f>_xlfn.IFNA(VLOOKUP(CONCATENATE($AQ$5,$B27,$C27),WEST!$A$6:$M$500,13,FALSE),0)</f>
        <v>0</v>
      </c>
      <c r="AR27" s="548">
        <f>_xlfn.IFNA(VLOOKUP(CONCATENATE($AR$5,$B27,$C27),'SER3'!$A$6:$M$500,13,FALSE),0)</f>
        <v>0</v>
      </c>
      <c r="AS27" s="548">
        <f>_xlfn.IFNA(VLOOKUP(CONCATENATE($AS$5,$B27,$C27),'DAR2'!$A$6:$M$500,13,FALSE),0)</f>
        <v>0</v>
      </c>
      <c r="AT27" s="548">
        <f>_xlfn.IFNA(VLOOKUP(CONCATENATE($AT$5,$B27,$C27),'DAR2'!$A$6:$M$500,13,FALSE),0)</f>
        <v>0</v>
      </c>
      <c r="AU27" s="548">
        <f>_xlfn.IFNA(VLOOKUP(CONCATENATE($AU$5,$B27,$C27),'MUR2'!$A$6:$M$500,13,FALSE),0)</f>
        <v>0</v>
      </c>
      <c r="AV27" s="548">
        <f>_xlfn.IFNA(VLOOKUP(CONCATENATE($AV$5,$B27,$C27),RAS!$A$7:$M$501,13,FALSE),0)</f>
        <v>0</v>
      </c>
      <c r="AW27" s="548">
        <f>_xlfn.IFNA(VLOOKUP(CONCATENATE($AW$5,$B27,$C27),RAS!$A$7:$M$501,13,FALSE),0)</f>
        <v>0</v>
      </c>
      <c r="AX27" s="548">
        <f>_xlfn.IFNA(VLOOKUP(CONCATENATE($AX$5,$B27,$C27),'ESP3'!$A$6:$M$500,13,FALSE),0)</f>
        <v>0</v>
      </c>
      <c r="AY27" s="548">
        <f>_xlfn.IFNA(VLOOKUP(CONCATENATE($AY$5,$B27,$C27),FEST!$A$6:$M$500,13,FALSE),0)</f>
        <v>0</v>
      </c>
      <c r="AZ27" s="548">
        <f>_xlfn.IFNA(VLOOKUP(CONCATENATE($AZ$5,$B27,$C27),FEST!$A$6:$M$500,13,FALSE),0)</f>
        <v>0</v>
      </c>
      <c r="BA27" s="548">
        <f>_xlfn.IFNA(VLOOKUP(CONCATENATE($BA$5,$B27,$C27),'HOR2'!$A$6:$M$200,13,FALSE),0)</f>
        <v>0</v>
      </c>
      <c r="BB27" s="548">
        <f>_xlfn.IFNA(VLOOKUP(CONCATENATE($BB$5,$B27,$C27),'HOR2'!$A$6:$M$200,13,FALSE),0)</f>
        <v>0</v>
      </c>
      <c r="BC27" s="548">
        <f>_xlfn.IFNA(VLOOKUP(CONCATENATE($BC$5,$B27,$C27),GIDG!$A$6:$M$200,13,FALSE),0)</f>
        <v>0</v>
      </c>
      <c r="BD27" s="548">
        <f>_xlfn.IFNA(VLOOKUP(CONCATENATE($BD$5,$B27,$C27),GIDG!$A$6:$M$200,13,FALSE),0)</f>
        <v>0</v>
      </c>
      <c r="BE27" s="548">
        <f>_xlfn.IFNA(VLOOKUP(CONCATENATE($BE$5,$B27,$C27),[7]cap3!$A$6:$M$500,13,FALSE),0)</f>
        <v>0</v>
      </c>
      <c r="BF27" s="548">
        <f>_xlfn.IFNA(VLOOKUP(CONCATENATE($BF$5,$B27,$C27),SC!$A$6:$M$500,13,FALSE),0)</f>
        <v>0</v>
      </c>
      <c r="BG27" s="548">
        <f>_xlfn.IFNA(VLOOKUP(CONCATENATE($BG$5,$B27,$C27),SC!$A$6:$M$500,13,FALSE),0)</f>
        <v>0</v>
      </c>
      <c r="BH27" s="548">
        <f>_xlfn.IFNA(VLOOKUP(CONCATENATE($BH$5,$B27,$C27),SCSAT!$A$6:$M$528,13,FALSE),0)</f>
        <v>0</v>
      </c>
      <c r="BI27" s="548">
        <f>_xlfn.IFNA(VLOOKUP(CONCATENATE($BI$5,$B27,$C27),SCSAT!$A$6:$M$528,13,FALSE),0)</f>
        <v>0</v>
      </c>
      <c r="BJ27" s="548">
        <f>_xlfn.IFNA(VLOOKUP(CONCATENATE($BJ$5,$B27,$C27),SCSUN!$A$6:$M$500,13,FALSE),0)</f>
        <v>0</v>
      </c>
      <c r="BK27" s="341">
        <f>_xlfn.IFNA(VLOOKUP(CONCATENATE($BK$5,$B27,$C27),SCSUN!$A$6:$M$500,13,FALSE),0)</f>
        <v>0</v>
      </c>
      <c r="BL27" s="56"/>
      <c r="BM27" s="341"/>
      <c r="BN27" s="56"/>
      <c r="BO27" s="56"/>
      <c r="BP27" s="56"/>
      <c r="BQ27" s="56"/>
      <c r="BR27" s="56"/>
      <c r="BS27" s="43"/>
    </row>
    <row r="28" spans="1:71" x14ac:dyDescent="0.25">
      <c r="A28" s="835"/>
      <c r="B28" s="51" t="s">
        <v>223</v>
      </c>
      <c r="C28" s="57" t="s">
        <v>224</v>
      </c>
      <c r="D28" s="57"/>
      <c r="E28" s="57" t="s">
        <v>96</v>
      </c>
      <c r="F28" s="58">
        <v>45380</v>
      </c>
      <c r="G28" s="571">
        <v>12</v>
      </c>
      <c r="H28" s="54">
        <f t="shared" si="3"/>
        <v>1</v>
      </c>
      <c r="I28" s="55">
        <f t="shared" si="4"/>
        <v>7</v>
      </c>
      <c r="J28" s="64">
        <f t="shared" si="5"/>
        <v>21</v>
      </c>
      <c r="K28" s="548">
        <f>_xlfn.IFNA(VLOOKUP(CONCATENATE($K$5,$B28,$C28),'ESP1'!$A$6:$M$500,13,FALSE),0)</f>
        <v>0</v>
      </c>
      <c r="L28" s="548">
        <f>_xlfn.IFNA(VLOOKUP(CONCATENATE($L$5,$B28,$C28),'ESP1'!$A$6:$M$500,13,FALSE),0)</f>
        <v>0</v>
      </c>
      <c r="M28" s="548">
        <f>_xlfn.IFNA(VLOOKUP(CONCATENATE($M$5,$B28,$C28),CAPE!$A$6:$M$300,13,FALSE),0)</f>
        <v>0</v>
      </c>
      <c r="N28" s="548">
        <f>_xlfn.IFNA(VLOOKUP(CONCATENATE($N$5,$B28,$C28),CAPE!$A$6:$M$300,13,FALSE),0)</f>
        <v>0</v>
      </c>
      <c r="O28" s="548">
        <f>_xlfn.IFNA(VLOOKUP(CONCATENATE($O$5,$B28,$C28),'SER1'!$A$6:$M$500,13,FALSE),0)</f>
        <v>0</v>
      </c>
      <c r="P28" s="548">
        <f>_xlfn.IFNA(VLOOKUP(CONCATENATE($P$5,$B28,$C28),'SER1'!$A$6:$M$500,13,FALSE),0)</f>
        <v>0</v>
      </c>
      <c r="Q28" s="548">
        <f>_xlfn.IFNA(VLOOKUP(CONCATENATE($Q$5,$B28,$C28),'MUR1'!$A$6:$M$500,13,FALSE),0)</f>
        <v>0</v>
      </c>
      <c r="R28" s="548">
        <f>_xlfn.IFNA(VLOOKUP(CONCATENATE($R$5,$B28,$C28),'MUR1'!$A$6:$M$500,13,FALSE),0)</f>
        <v>0</v>
      </c>
      <c r="S28" s="548">
        <f>_xlfn.IFNA(VLOOKUP(CONCATENATE($S$5,$B28,$C28),BAL!$A$6:$M$500,13,FALSE),0)</f>
        <v>0</v>
      </c>
      <c r="T28" s="548">
        <f>_xlfn.IFNA(VLOOKUP(CONCATENATE($T$5,$B28,$C28),BAL!$A$6:$M$500,13,FALSE),0)</f>
        <v>0</v>
      </c>
      <c r="U28" s="548">
        <f>_xlfn.IFNA(VLOOKUP(CONCATENATE($U$5,$B28,$C28),'OG1'!$A$6:$M$500,13,FALSE),0)</f>
        <v>0</v>
      </c>
      <c r="V28" s="548">
        <f>_xlfn.IFNA(VLOOKUP(CONCATENATE($V$5,$B28,$C28),'OG1'!$A$6:$M$500,13,FALSE),0)</f>
        <v>0</v>
      </c>
      <c r="W28" s="548">
        <f>_xlfn.IFNA(VLOOKUP(CONCATENATE($W$5,$B28,$C28),'DRY1'!$A$6:$M$500,13,FALSE),0)</f>
        <v>0</v>
      </c>
      <c r="X28" s="548">
        <f>_xlfn.IFNA(VLOOKUP(CONCATENATE($X$5,$B28,$C28),'HOR1'!$A$6:$M$500,13,FALSE),0)</f>
        <v>0</v>
      </c>
      <c r="Y28" s="548">
        <f>_xlfn.IFNA(VLOOKUP(CONCATENATE($Y$5,$B28,$C28),'HOR1'!$A$6:$M$500,13,FALSE),0)</f>
        <v>0</v>
      </c>
      <c r="Z28" s="548">
        <f>_xlfn.IFNA(VLOOKUP(CONCATENATE($Z$5,$B28,$C28),'SER2'!$A$6:$M$534,13,FALSE),0)</f>
        <v>0</v>
      </c>
      <c r="AA28" s="548">
        <f>_xlfn.IFNA(VLOOKUP(CONCATENATE($AA$5,$B28,$C28),'SER2'!$A$6:$M$534,13,FALSE),0)</f>
        <v>7</v>
      </c>
      <c r="AB28" s="548">
        <f>_xlfn.IFNA(VLOOKUP(CONCATENATE($AB$5,$B28,$C28),'DAR1'!$A$6:$M$500,13,FALSE),0)</f>
        <v>0</v>
      </c>
      <c r="AC28" s="548">
        <f>_xlfn.IFNA(VLOOKUP(CONCATENATE($AC$5,$B28,$C28),'DAR1'!$A$6:$M$500,13,FALSE),0)</f>
        <v>0</v>
      </c>
      <c r="AD28" s="548">
        <f>_xlfn.IFNA(VLOOKUP(CONCATENATE($AD$5,$B28,$C28),BEV!$A$6:$M$500,13,FALSE),0)</f>
        <v>0</v>
      </c>
      <c r="AE28" s="548">
        <f>_xlfn.IFNA(VLOOKUP(CONCATENATE($AE$5,$B28,$C28),'OG2'!$A$6:$M$500,13,FALSE),0)</f>
        <v>0</v>
      </c>
      <c r="AF28" s="548">
        <f>_xlfn.IFNA(VLOOKUP(CONCATENATE($AF$5,$B28,$C28),'OG2'!$A$6:$M$500,13,FALSE),0)</f>
        <v>0</v>
      </c>
      <c r="AG28" s="548">
        <f>_xlfn.IFNA(VLOOKUP(CONCATENATE($AG$5,$B28,$C28),'LOG1'!$A$6:$M$500,13,FALSE),0)</f>
        <v>0</v>
      </c>
      <c r="AH28" s="548">
        <f>_xlfn.IFNA(VLOOKUP(CONCATENATE($AH$5,$B28,$C28),'DRY2'!$A$6:$M$500,13,FALSE),0)</f>
        <v>0</v>
      </c>
      <c r="AI28" s="548">
        <f>_xlfn.IFNA(VLOOKUP(CONCATENATE($AI$5,$B28,$C28),'CAP2'!$A$6:$M$500,13,FALSE),0)</f>
        <v>0</v>
      </c>
      <c r="AJ28" s="548">
        <f>_xlfn.IFNA(VLOOKUP(CONCATENATE($AJ$5,$B28,$C28),'ESP2'!$A$6:$M$500,13,FALSE),0)</f>
        <v>0</v>
      </c>
      <c r="AK28" s="548">
        <f>_xlfn.IFNA(VLOOKUP(CONCATENATE($AKL$5,$B28,$C28),MR!$A$6:$M$468,13,FALSE),0)</f>
        <v>0</v>
      </c>
      <c r="AL28" s="548">
        <f>_xlfn.IFNA(VLOOKUP(CONCATENATE($AL$5,$B28,$C28),MR!$A$6:$M$468,13,FALSE),0)</f>
        <v>0</v>
      </c>
      <c r="AM28" s="548">
        <f>_xlfn.IFNA(VLOOKUP(CONCATENATE($AM$5,$B28,$C28),MR!$A$6:$M$468,13,FALSE),0)</f>
        <v>0</v>
      </c>
      <c r="AN28" s="548">
        <f>_xlfn.IFNA(VLOOKUP(CONCATENATE($AN$5,$B28,$C28),'OG3'!$A$6:$M$500,13,FALSE),0)</f>
        <v>0</v>
      </c>
      <c r="AO28" s="548">
        <f>_xlfn.IFNA(VLOOKUP(CONCATENATE($AO$5,$B28,$C28),'OG3'!$A$6:$M$500,13,FALSE),0)</f>
        <v>0</v>
      </c>
      <c r="AP28" s="548">
        <f>_xlfn.IFNA(VLOOKUP(CONCATENATE($AP$5,$B28,$C28),WEST!$A$6:$M$500,13,FALSE),0)</f>
        <v>0</v>
      </c>
      <c r="AQ28" s="548">
        <f>_xlfn.IFNA(VLOOKUP(CONCATENATE($AQ$5,$B28,$C28),WEST!$A$6:$M$500,13,FALSE),0)</f>
        <v>0</v>
      </c>
      <c r="AR28" s="548">
        <f>_xlfn.IFNA(VLOOKUP(CONCATENATE($AR$5,$B28,$C28),'SER3'!$A$6:$M$500,13,FALSE),0)</f>
        <v>0</v>
      </c>
      <c r="AS28" s="548">
        <f>_xlfn.IFNA(VLOOKUP(CONCATENATE($AS$5,$B28,$C28),'DAR2'!$A$6:$M$500,13,FALSE),0)</f>
        <v>0</v>
      </c>
      <c r="AT28" s="548">
        <f>_xlfn.IFNA(VLOOKUP(CONCATENATE($AT$5,$B28,$C28),'DAR2'!$A$6:$M$500,13,FALSE),0)</f>
        <v>0</v>
      </c>
      <c r="AU28" s="548">
        <f>_xlfn.IFNA(VLOOKUP(CONCATENATE($AU$5,$B28,$C28),'MUR2'!$A$6:$M$500,13,FALSE),0)</f>
        <v>0</v>
      </c>
      <c r="AV28" s="548">
        <f>_xlfn.IFNA(VLOOKUP(CONCATENATE($AV$5,$B28,$C28),RAS!$A$7:$M$501,13,FALSE),0)</f>
        <v>0</v>
      </c>
      <c r="AW28" s="548">
        <f>_xlfn.IFNA(VLOOKUP(CONCATENATE($AW$5,$B28,$C28),RAS!$A$7:$M$501,13,FALSE),0)</f>
        <v>0</v>
      </c>
      <c r="AX28" s="548">
        <f>_xlfn.IFNA(VLOOKUP(CONCATENATE($AX$5,$B28,$C28),'ESP3'!$A$6:$M$500,13,FALSE),0)</f>
        <v>0</v>
      </c>
      <c r="AY28" s="548">
        <f>_xlfn.IFNA(VLOOKUP(CONCATENATE($AY$5,$B28,$C28),FEST!$A$6:$M$500,13,FALSE),0)</f>
        <v>0</v>
      </c>
      <c r="AZ28" s="548">
        <f>_xlfn.IFNA(VLOOKUP(CONCATENATE($AZ$5,$B28,$C28),FEST!$A$6:$M$500,13,FALSE),0)</f>
        <v>0</v>
      </c>
      <c r="BA28" s="548">
        <f>_xlfn.IFNA(VLOOKUP(CONCATENATE($BA$5,$B28,$C28),'HOR2'!$A$6:$M$200,13,FALSE),0)</f>
        <v>0</v>
      </c>
      <c r="BB28" s="548">
        <f>_xlfn.IFNA(VLOOKUP(CONCATENATE($BB$5,$B28,$C28),'HOR2'!$A$6:$M$200,13,FALSE),0)</f>
        <v>0</v>
      </c>
      <c r="BC28" s="548">
        <f>_xlfn.IFNA(VLOOKUP(CONCATENATE($BC$5,$B28,$C28),GIDG!$A$6:$M$200,13,FALSE),0)</f>
        <v>0</v>
      </c>
      <c r="BD28" s="548">
        <f>_xlfn.IFNA(VLOOKUP(CONCATENATE($BD$5,$B28,$C28),GIDG!$A$6:$M$200,13,FALSE),0)</f>
        <v>0</v>
      </c>
      <c r="BE28" s="548">
        <f>_xlfn.IFNA(VLOOKUP(CONCATENATE($BE$5,$B28,$C28),[7]cap3!$A$6:$M$500,13,FALSE),0)</f>
        <v>0</v>
      </c>
      <c r="BF28" s="548">
        <f>_xlfn.IFNA(VLOOKUP(CONCATENATE($BF$5,$B28,$C28),SC!$A$6:$M$500,13,FALSE),0)</f>
        <v>0</v>
      </c>
      <c r="BG28" s="548">
        <f>_xlfn.IFNA(VLOOKUP(CONCATENATE($BG$5,$B28,$C28),SC!$A$6:$M$500,13,FALSE),0)</f>
        <v>0</v>
      </c>
      <c r="BH28" s="548">
        <f>_xlfn.IFNA(VLOOKUP(CONCATENATE($BH$5,$B28,$C28),SCSAT!$A$6:$M$528,13,FALSE),0)</f>
        <v>0</v>
      </c>
      <c r="BI28" s="548">
        <f>_xlfn.IFNA(VLOOKUP(CONCATENATE($BI$5,$B28,$C28),SCSAT!$A$6:$M$528,13,FALSE),0)</f>
        <v>0</v>
      </c>
      <c r="BJ28" s="548">
        <f>_xlfn.IFNA(VLOOKUP(CONCATENATE($BJ$5,$B28,$C28),SCSUN!$A$6:$M$500,13,FALSE),0)</f>
        <v>0</v>
      </c>
      <c r="BK28" s="341">
        <f>_xlfn.IFNA(VLOOKUP(CONCATENATE($BK$5,$B28,$C28),SCSUN!$A$6:$M$500,13,FALSE),0)</f>
        <v>0</v>
      </c>
      <c r="BL28" s="56"/>
      <c r="BM28" s="341"/>
      <c r="BN28" s="56"/>
      <c r="BO28" s="56"/>
      <c r="BP28" s="56"/>
      <c r="BQ28" s="56"/>
      <c r="BR28" s="56"/>
      <c r="BS28" s="43"/>
    </row>
    <row r="29" spans="1:71" x14ac:dyDescent="0.25">
      <c r="A29" s="835"/>
      <c r="B29" s="51" t="s">
        <v>223</v>
      </c>
      <c r="C29" s="57" t="s">
        <v>305</v>
      </c>
      <c r="D29" s="57"/>
      <c r="E29" s="57" t="s">
        <v>96</v>
      </c>
      <c r="F29" s="58">
        <v>45380</v>
      </c>
      <c r="G29" s="571">
        <v>12</v>
      </c>
      <c r="H29" s="54">
        <f t="shared" si="3"/>
        <v>1</v>
      </c>
      <c r="I29" s="55">
        <f t="shared" si="4"/>
        <v>6</v>
      </c>
      <c r="J29" s="64">
        <f t="shared" si="5"/>
        <v>24</v>
      </c>
      <c r="K29" s="548">
        <f>_xlfn.IFNA(VLOOKUP(CONCATENATE($K$5,$B29,$C29),'ESP1'!$A$6:$M$500,13,FALSE),0)</f>
        <v>0</v>
      </c>
      <c r="L29" s="548">
        <f>_xlfn.IFNA(VLOOKUP(CONCATENATE($L$5,$B29,$C29),'ESP1'!$A$6:$M$500,13,FALSE),0)</f>
        <v>0</v>
      </c>
      <c r="M29" s="548">
        <f>_xlfn.IFNA(VLOOKUP(CONCATENATE($M$5,$B29,$C29),CAPE!$A$6:$M$300,13,FALSE),0)</f>
        <v>0</v>
      </c>
      <c r="N29" s="548">
        <f>_xlfn.IFNA(VLOOKUP(CONCATENATE($N$5,$B29,$C29),CAPE!$A$6:$M$300,13,FALSE),0)</f>
        <v>0</v>
      </c>
      <c r="O29" s="548">
        <f>_xlfn.IFNA(VLOOKUP(CONCATENATE($O$5,$B29,$C29),'SER1'!$A$6:$M$500,13,FALSE),0)</f>
        <v>0</v>
      </c>
      <c r="P29" s="548">
        <f>_xlfn.IFNA(VLOOKUP(CONCATENATE($P$5,$B29,$C29),'SER1'!$A$6:$M$500,13,FALSE),0)</f>
        <v>0</v>
      </c>
      <c r="Q29" s="548">
        <f>_xlfn.IFNA(VLOOKUP(CONCATENATE($Q$5,$B29,$C29),'MUR1'!$A$6:$M$500,13,FALSE),0)</f>
        <v>0</v>
      </c>
      <c r="R29" s="548">
        <f>_xlfn.IFNA(VLOOKUP(CONCATENATE($R$5,$B29,$C29),'MUR1'!$A$6:$M$500,13,FALSE),0)</f>
        <v>0</v>
      </c>
      <c r="S29" s="548">
        <f>_xlfn.IFNA(VLOOKUP(CONCATENATE($S$5,$B29,$C29),BAL!$A$6:$M$500,13,FALSE),0)</f>
        <v>6</v>
      </c>
      <c r="T29" s="548">
        <f>_xlfn.IFNA(VLOOKUP(CONCATENATE($T$5,$B29,$C29),BAL!$A$6:$M$500,13,FALSE),0)</f>
        <v>0</v>
      </c>
      <c r="U29" s="548">
        <f>_xlfn.IFNA(VLOOKUP(CONCATENATE($U$5,$B29,$C29),'OG1'!$A$6:$M$500,13,FALSE),0)</f>
        <v>0</v>
      </c>
      <c r="V29" s="548">
        <f>_xlfn.IFNA(VLOOKUP(CONCATENATE($V$5,$B29,$C29),'OG1'!$A$6:$M$500,13,FALSE),0)</f>
        <v>0</v>
      </c>
      <c r="W29" s="548">
        <f>_xlfn.IFNA(VLOOKUP(CONCATENATE($W$5,$B29,$C29),'DRY1'!$A$6:$M$500,13,FALSE),0)</f>
        <v>0</v>
      </c>
      <c r="X29" s="548">
        <f>_xlfn.IFNA(VLOOKUP(CONCATENATE($X$5,$B29,$C29),'HOR1'!$A$6:$M$500,13,FALSE),0)</f>
        <v>0</v>
      </c>
      <c r="Y29" s="548">
        <f>_xlfn.IFNA(VLOOKUP(CONCATENATE($Y$5,$B29,$C29),'HOR1'!$A$6:$M$500,13,FALSE),0)</f>
        <v>0</v>
      </c>
      <c r="Z29" s="548">
        <f>_xlfn.IFNA(VLOOKUP(CONCATENATE($Z$5,$B29,$C29),'SER2'!$A$6:$M$534,13,FALSE),0)</f>
        <v>0</v>
      </c>
      <c r="AA29" s="548">
        <f>_xlfn.IFNA(VLOOKUP(CONCATENATE($AA$5,$B29,$C29),'SER2'!$A$6:$M$534,13,FALSE),0)</f>
        <v>0</v>
      </c>
      <c r="AB29" s="548">
        <f>_xlfn.IFNA(VLOOKUP(CONCATENATE($AB$5,$B29,$C29),'DAR1'!$A$6:$M$500,13,FALSE),0)</f>
        <v>0</v>
      </c>
      <c r="AC29" s="548">
        <f>_xlfn.IFNA(VLOOKUP(CONCATENATE($AC$5,$B29,$C29),'DAR1'!$A$6:$M$500,13,FALSE),0)</f>
        <v>0</v>
      </c>
      <c r="AD29" s="548">
        <f>_xlfn.IFNA(VLOOKUP(CONCATENATE($AD$5,$B29,$C29),BEV!$A$6:$M$500,13,FALSE),0)</f>
        <v>0</v>
      </c>
      <c r="AE29" s="548">
        <f>_xlfn.IFNA(VLOOKUP(CONCATENATE($AE$5,$B29,$C29),'OG2'!$A$6:$M$500,13,FALSE),0)</f>
        <v>0</v>
      </c>
      <c r="AF29" s="548">
        <f>_xlfn.IFNA(VLOOKUP(CONCATENATE($AF$5,$B29,$C29),'OG2'!$A$6:$M$500,13,FALSE),0)</f>
        <v>0</v>
      </c>
      <c r="AG29" s="548">
        <f>_xlfn.IFNA(VLOOKUP(CONCATENATE($AG$5,$B29,$C29),'LOG1'!$A$6:$M$500,13,FALSE),0)</f>
        <v>0</v>
      </c>
      <c r="AH29" s="548">
        <f>_xlfn.IFNA(VLOOKUP(CONCATENATE($AH$5,$B29,$C29),'DRY2'!$A$6:$M$500,13,FALSE),0)</f>
        <v>0</v>
      </c>
      <c r="AI29" s="548">
        <f>_xlfn.IFNA(VLOOKUP(CONCATENATE($AI$5,$B29,$C29),'CAP2'!$A$6:$M$500,13,FALSE),0)</f>
        <v>0</v>
      </c>
      <c r="AJ29" s="548">
        <f>_xlfn.IFNA(VLOOKUP(CONCATENATE($AJ$5,$B29,$C29),'ESP2'!$A$6:$M$500,13,FALSE),0)</f>
        <v>0</v>
      </c>
      <c r="AK29" s="548">
        <f>_xlfn.IFNA(VLOOKUP(CONCATENATE($AKL$5,$B29,$C29),MR!$A$6:$M$468,13,FALSE),0)</f>
        <v>0</v>
      </c>
      <c r="AL29" s="548">
        <f>_xlfn.IFNA(VLOOKUP(CONCATENATE($AL$5,$B29,$C29),MR!$A$6:$M$468,13,FALSE),0)</f>
        <v>0</v>
      </c>
      <c r="AM29" s="548">
        <f>_xlfn.IFNA(VLOOKUP(CONCATENATE($AM$5,$B29,$C29),MR!$A$6:$M$468,13,FALSE),0)</f>
        <v>0</v>
      </c>
      <c r="AN29" s="548">
        <f>_xlfn.IFNA(VLOOKUP(CONCATENATE($AN$5,$B29,$C29),'OG3'!$A$6:$M$500,13,FALSE),0)</f>
        <v>0</v>
      </c>
      <c r="AO29" s="548">
        <f>_xlfn.IFNA(VLOOKUP(CONCATENATE($AO$5,$B29,$C29),'OG3'!$A$6:$M$500,13,FALSE),0)</f>
        <v>0</v>
      </c>
      <c r="AP29" s="548">
        <f>_xlfn.IFNA(VLOOKUP(CONCATENATE($AP$5,$B29,$C29),WEST!$A$6:$M$500,13,FALSE),0)</f>
        <v>0</v>
      </c>
      <c r="AQ29" s="548">
        <f>_xlfn.IFNA(VLOOKUP(CONCATENATE($AQ$5,$B29,$C29),WEST!$A$6:$M$500,13,FALSE),0)</f>
        <v>0</v>
      </c>
      <c r="AR29" s="548">
        <f>_xlfn.IFNA(VLOOKUP(CONCATENATE($AR$5,$B29,$C29),'SER3'!$A$6:$M$500,13,FALSE),0)</f>
        <v>0</v>
      </c>
      <c r="AS29" s="548">
        <f>_xlfn.IFNA(VLOOKUP(CONCATENATE($AS$5,$B29,$C29),'DAR2'!$A$6:$M$500,13,FALSE),0)</f>
        <v>0</v>
      </c>
      <c r="AT29" s="548">
        <f>_xlfn.IFNA(VLOOKUP(CONCATENATE($AT$5,$B29,$C29),'DAR2'!$A$6:$M$500,13,FALSE),0)</f>
        <v>0</v>
      </c>
      <c r="AU29" s="548">
        <f>_xlfn.IFNA(VLOOKUP(CONCATENATE($AU$5,$B29,$C29),'MUR2'!$A$6:$M$500,13,FALSE),0)</f>
        <v>0</v>
      </c>
      <c r="AV29" s="548">
        <f>_xlfn.IFNA(VLOOKUP(CONCATENATE($AV$5,$B29,$C29),RAS!$A$7:$M$501,13,FALSE),0)</f>
        <v>0</v>
      </c>
      <c r="AW29" s="548">
        <f>_xlfn.IFNA(VLOOKUP(CONCATENATE($AW$5,$B29,$C29),RAS!$A$7:$M$501,13,FALSE),0)</f>
        <v>0</v>
      </c>
      <c r="AX29" s="548">
        <f>_xlfn.IFNA(VLOOKUP(CONCATENATE($AX$5,$B29,$C29),'ESP3'!$A$6:$M$500,13,FALSE),0)</f>
        <v>0</v>
      </c>
      <c r="AY29" s="548">
        <f>_xlfn.IFNA(VLOOKUP(CONCATENATE($AY$5,$B29,$C29),FEST!$A$6:$M$500,13,FALSE),0)</f>
        <v>0</v>
      </c>
      <c r="AZ29" s="548">
        <f>_xlfn.IFNA(VLOOKUP(CONCATENATE($AZ$5,$B29,$C29),FEST!$A$6:$M$500,13,FALSE),0)</f>
        <v>0</v>
      </c>
      <c r="BA29" s="548">
        <f>_xlfn.IFNA(VLOOKUP(CONCATENATE($BA$5,$B29,$C29),'HOR2'!$A$6:$M$200,13,FALSE),0)</f>
        <v>0</v>
      </c>
      <c r="BB29" s="548">
        <f>_xlfn.IFNA(VLOOKUP(CONCATENATE($BB$5,$B29,$C29),'HOR2'!$A$6:$M$200,13,FALSE),0)</f>
        <v>0</v>
      </c>
      <c r="BC29" s="548">
        <f>_xlfn.IFNA(VLOOKUP(CONCATENATE($BC$5,$B29,$C29),GIDG!$A$6:$M$200,13,FALSE),0)</f>
        <v>0</v>
      </c>
      <c r="BD29" s="548">
        <f>_xlfn.IFNA(VLOOKUP(CONCATENATE($BD$5,$B29,$C29),GIDG!$A$6:$M$200,13,FALSE),0)</f>
        <v>0</v>
      </c>
      <c r="BE29" s="548">
        <f>_xlfn.IFNA(VLOOKUP(CONCATENATE($BE$5,$B29,$C29),[7]cap3!$A$6:$M$500,13,FALSE),0)</f>
        <v>0</v>
      </c>
      <c r="BF29" s="548">
        <f>_xlfn.IFNA(VLOOKUP(CONCATENATE($BF$5,$B29,$C29),SC!$A$6:$M$500,13,FALSE),0)</f>
        <v>0</v>
      </c>
      <c r="BG29" s="548">
        <f>_xlfn.IFNA(VLOOKUP(CONCATENATE($BG$5,$B29,$C29),SC!$A$6:$M$500,13,FALSE),0)</f>
        <v>0</v>
      </c>
      <c r="BH29" s="548">
        <f>_xlfn.IFNA(VLOOKUP(CONCATENATE($BH$5,$B29,$C29),SCSAT!$A$6:$M$528,13,FALSE),0)</f>
        <v>0</v>
      </c>
      <c r="BI29" s="548">
        <f>_xlfn.IFNA(VLOOKUP(CONCATENATE($BI$5,$B29,$C29),SCSAT!$A$6:$M$528,13,FALSE),0)</f>
        <v>0</v>
      </c>
      <c r="BJ29" s="548">
        <f>_xlfn.IFNA(VLOOKUP(CONCATENATE($BJ$5,$B29,$C29),SCSUN!$A$6:$M$500,13,FALSE),0)</f>
        <v>0</v>
      </c>
      <c r="BK29" s="341">
        <f>_xlfn.IFNA(VLOOKUP(CONCATENATE($BK$5,$B29,$C29),SCSUN!$A$6:$M$500,13,FALSE),0)</f>
        <v>0</v>
      </c>
      <c r="BL29" s="56"/>
      <c r="BM29" s="341"/>
      <c r="BN29" s="56"/>
      <c r="BO29" s="56"/>
      <c r="BP29" s="56"/>
      <c r="BQ29" s="56"/>
      <c r="BR29" s="56"/>
      <c r="BS29" s="44"/>
    </row>
    <row r="30" spans="1:71" x14ac:dyDescent="0.25">
      <c r="A30" s="835"/>
      <c r="B30" s="51" t="s">
        <v>327</v>
      </c>
      <c r="C30" s="57" t="s">
        <v>329</v>
      </c>
      <c r="D30" s="57"/>
      <c r="E30" s="57" t="s">
        <v>163</v>
      </c>
      <c r="F30" s="58">
        <v>45490</v>
      </c>
      <c r="G30" s="571">
        <v>9</v>
      </c>
      <c r="H30" s="54">
        <f t="shared" si="3"/>
        <v>1</v>
      </c>
      <c r="I30" s="55">
        <f t="shared" si="4"/>
        <v>6</v>
      </c>
      <c r="J30" s="64">
        <f t="shared" si="5"/>
        <v>24</v>
      </c>
      <c r="K30" s="548">
        <f>_xlfn.IFNA(VLOOKUP(CONCATENATE($K$5,$B30,$C30),'ESP1'!$A$6:$M$500,13,FALSE),0)</f>
        <v>0</v>
      </c>
      <c r="L30" s="548">
        <f>_xlfn.IFNA(VLOOKUP(CONCATENATE($L$5,$B30,$C30),'ESP1'!$A$6:$M$500,13,FALSE),0)</f>
        <v>0</v>
      </c>
      <c r="M30" s="548">
        <f>_xlfn.IFNA(VLOOKUP(CONCATENATE($M$5,$B30,$C30),CAPE!$A$6:$M$300,13,FALSE),0)</f>
        <v>0</v>
      </c>
      <c r="N30" s="548">
        <f>_xlfn.IFNA(VLOOKUP(CONCATENATE($N$5,$B30,$C30),CAPE!$A$6:$M$300,13,FALSE),0)</f>
        <v>0</v>
      </c>
      <c r="O30" s="548">
        <f>_xlfn.IFNA(VLOOKUP(CONCATENATE($O$5,$B30,$C30),'SER1'!$A$6:$M$500,13,FALSE),0)</f>
        <v>0</v>
      </c>
      <c r="P30" s="548">
        <f>_xlfn.IFNA(VLOOKUP(CONCATENATE($P$5,$B30,$C30),'SER1'!$A$6:$M$500,13,FALSE),0)</f>
        <v>0</v>
      </c>
      <c r="Q30" s="548">
        <f>_xlfn.IFNA(VLOOKUP(CONCATENATE($Q$5,$B30,$C30),'MUR1'!$A$6:$M$500,13,FALSE),0)</f>
        <v>0</v>
      </c>
      <c r="R30" s="548">
        <f>_xlfn.IFNA(VLOOKUP(CONCATENATE($R$5,$B30,$C30),'MUR1'!$A$6:$M$500,13,FALSE),0)</f>
        <v>0</v>
      </c>
      <c r="S30" s="548">
        <f>_xlfn.IFNA(VLOOKUP(CONCATENATE($S$5,$B30,$C30),BAL!$A$6:$M$500,13,FALSE),0)</f>
        <v>0</v>
      </c>
      <c r="T30" s="548">
        <f>_xlfn.IFNA(VLOOKUP(CONCATENATE($T$5,$B30,$C30),BAL!$A$6:$M$500,13,FALSE),0)</f>
        <v>0</v>
      </c>
      <c r="U30" s="548">
        <f>_xlfn.IFNA(VLOOKUP(CONCATENATE($U$5,$B30,$C30),'OG1'!$A$6:$M$500,13,FALSE),0)</f>
        <v>0</v>
      </c>
      <c r="V30" s="548">
        <f>_xlfn.IFNA(VLOOKUP(CONCATENATE($V$5,$B30,$C30),'OG1'!$A$6:$M$500,13,FALSE),0)</f>
        <v>0</v>
      </c>
      <c r="W30" s="548">
        <f>_xlfn.IFNA(VLOOKUP(CONCATENATE($W$5,$B30,$C30),'DRY1'!$A$6:$M$500,13,FALSE),0)</f>
        <v>0</v>
      </c>
      <c r="X30" s="548">
        <f>_xlfn.IFNA(VLOOKUP(CONCATENATE($X$5,$B30,$C30),'HOR1'!$A$6:$M$500,13,FALSE),0)</f>
        <v>0</v>
      </c>
      <c r="Y30" s="548">
        <f>_xlfn.IFNA(VLOOKUP(CONCATENATE($Y$5,$B30,$C30),'HOR1'!$A$6:$M$500,13,FALSE),0)</f>
        <v>0</v>
      </c>
      <c r="Z30" s="548">
        <f>_xlfn.IFNA(VLOOKUP(CONCATENATE($Z$5,$B30,$C30),'SER2'!$A$6:$M$534,13,FALSE),0)</f>
        <v>0</v>
      </c>
      <c r="AA30" s="548">
        <f>_xlfn.IFNA(VLOOKUP(CONCATENATE($AA$5,$B30,$C30),'SER2'!$A$6:$M$534,13,FALSE),0)</f>
        <v>0</v>
      </c>
      <c r="AB30" s="548">
        <f>_xlfn.IFNA(VLOOKUP(CONCATENATE($AB$5,$B30,$C30),'DAR1'!$A$6:$M$500,13,FALSE),0)</f>
        <v>0</v>
      </c>
      <c r="AC30" s="548">
        <f>_xlfn.IFNA(VLOOKUP(CONCATENATE($AC$5,$B30,$C30),'DAR1'!$A$6:$M$500,13,FALSE),0)</f>
        <v>0</v>
      </c>
      <c r="AD30" s="548">
        <f>_xlfn.IFNA(VLOOKUP(CONCATENATE($AD$5,$B30,$C30),BEV!$A$6:$M$500,13,FALSE),0)</f>
        <v>0</v>
      </c>
      <c r="AE30" s="548">
        <f>_xlfn.IFNA(VLOOKUP(CONCATENATE($AE$5,$B30,$C30),'OG2'!$A$6:$M$500,13,FALSE),0)</f>
        <v>0</v>
      </c>
      <c r="AF30" s="548">
        <f>_xlfn.IFNA(VLOOKUP(CONCATENATE($AF$5,$B30,$C30),'OG2'!$A$6:$M$500,13,FALSE),0)</f>
        <v>0</v>
      </c>
      <c r="AG30" s="548">
        <f>_xlfn.IFNA(VLOOKUP(CONCATENATE($AG$5,$B30,$C30),'LOG1'!$A$6:$M$500,13,FALSE),0)</f>
        <v>0</v>
      </c>
      <c r="AH30" s="548">
        <f>_xlfn.IFNA(VLOOKUP(CONCATENATE($AH$5,$B30,$C30),'DRY2'!$A$6:$M$500,13,FALSE),0)</f>
        <v>0</v>
      </c>
      <c r="AI30" s="548">
        <f>_xlfn.IFNA(VLOOKUP(CONCATENATE($AI$5,$B30,$C30),'CAP2'!$A$6:$M$500,13,FALSE),0)</f>
        <v>0</v>
      </c>
      <c r="AJ30" s="548">
        <f>_xlfn.IFNA(VLOOKUP(CONCATENATE($AJ$5,$B30,$C30),'ESP2'!$A$6:$M$500,13,FALSE),0)</f>
        <v>0</v>
      </c>
      <c r="AK30" s="548">
        <f>_xlfn.IFNA(VLOOKUP(CONCATENATE($AKL$5,$B30,$C30),MR!$A$6:$M$468,13,FALSE),0)</f>
        <v>0</v>
      </c>
      <c r="AL30" s="548">
        <f>_xlfn.IFNA(VLOOKUP(CONCATENATE($AL$5,$B30,$C30),MR!$A$6:$M$468,13,FALSE),0)</f>
        <v>0</v>
      </c>
      <c r="AM30" s="548">
        <f>_xlfn.IFNA(VLOOKUP(CONCATENATE($AM$5,$B30,$C30),MR!$A$6:$M$468,13,FALSE),0)</f>
        <v>0</v>
      </c>
      <c r="AN30" s="548">
        <f>_xlfn.IFNA(VLOOKUP(CONCATENATE($AN$5,$B30,$C30),'OG3'!$A$6:$M$500,13,FALSE),0)</f>
        <v>0</v>
      </c>
      <c r="AO30" s="548">
        <f>_xlfn.IFNA(VLOOKUP(CONCATENATE($AO$5,$B30,$C30),'OG3'!$A$6:$M$500,13,FALSE),0)</f>
        <v>0</v>
      </c>
      <c r="AP30" s="548">
        <f>_xlfn.IFNA(VLOOKUP(CONCATENATE($AP$5,$B30,$C30),WEST!$A$6:$M$500,13,FALSE),0)</f>
        <v>0</v>
      </c>
      <c r="AQ30" s="548">
        <f>_xlfn.IFNA(VLOOKUP(CONCATENATE($AQ$5,$B30,$C30),WEST!$A$6:$M$500,13,FALSE),0)</f>
        <v>0</v>
      </c>
      <c r="AR30" s="548">
        <f>_xlfn.IFNA(VLOOKUP(CONCATENATE($AR$5,$B30,$C30),'SER3'!$A$6:$M$500,13,FALSE),0)</f>
        <v>0</v>
      </c>
      <c r="AS30" s="548">
        <f>_xlfn.IFNA(VLOOKUP(CONCATENATE($AS$5,$B30,$C30),'DAR2'!$A$6:$M$500,13,FALSE),0)</f>
        <v>0</v>
      </c>
      <c r="AT30" s="548">
        <f>_xlfn.IFNA(VLOOKUP(CONCATENATE($AT$5,$B30,$C30),'DAR2'!$A$6:$M$500,13,FALSE),0)</f>
        <v>0</v>
      </c>
      <c r="AU30" s="548">
        <f>_xlfn.IFNA(VLOOKUP(CONCATENATE($AU$5,$B30,$C30),'MUR2'!$A$6:$M$500,13,FALSE),0)</f>
        <v>0</v>
      </c>
      <c r="AV30" s="548">
        <f>_xlfn.IFNA(VLOOKUP(CONCATENATE($AV$5,$B30,$C30),RAS!$A$7:$M$501,13,FALSE),0)</f>
        <v>0</v>
      </c>
      <c r="AW30" s="548">
        <f>_xlfn.IFNA(VLOOKUP(CONCATENATE($AW$5,$B30,$C30),RAS!$A$7:$M$501,13,FALSE),0)</f>
        <v>6</v>
      </c>
      <c r="AX30" s="548">
        <f>_xlfn.IFNA(VLOOKUP(CONCATENATE($AX$5,$B30,$C30),'ESP3'!$A$6:$M$500,13,FALSE),0)</f>
        <v>0</v>
      </c>
      <c r="AY30" s="548">
        <f>_xlfn.IFNA(VLOOKUP(CONCATENATE($AY$5,$B30,$C30),FEST!$A$6:$M$500,13,FALSE),0)</f>
        <v>0</v>
      </c>
      <c r="AZ30" s="548">
        <f>_xlfn.IFNA(VLOOKUP(CONCATENATE($AZ$5,$B30,$C30),FEST!$A$6:$M$500,13,FALSE),0)</f>
        <v>0</v>
      </c>
      <c r="BA30" s="548">
        <f>_xlfn.IFNA(VLOOKUP(CONCATENATE($BA$5,$B30,$C30),'HOR2'!$A$6:$M$200,13,FALSE),0)</f>
        <v>0</v>
      </c>
      <c r="BB30" s="548">
        <f>_xlfn.IFNA(VLOOKUP(CONCATENATE($BB$5,$B30,$C30),'HOR2'!$A$6:$M$200,13,FALSE),0)</f>
        <v>0</v>
      </c>
      <c r="BC30" s="548">
        <f>_xlfn.IFNA(VLOOKUP(CONCATENATE($BC$5,$B30,$C30),GIDG!$A$6:$M$200,13,FALSE),0)</f>
        <v>0</v>
      </c>
      <c r="BD30" s="548">
        <f>_xlfn.IFNA(VLOOKUP(CONCATENATE($BD$5,$B30,$C30),GIDG!$A$6:$M$200,13,FALSE),0)</f>
        <v>0</v>
      </c>
      <c r="BE30" s="548">
        <f>_xlfn.IFNA(VLOOKUP(CONCATENATE($BE$5,$B30,$C30),[7]cap3!$A$6:$M$500,13,FALSE),0)</f>
        <v>0</v>
      </c>
      <c r="BF30" s="548">
        <f>_xlfn.IFNA(VLOOKUP(CONCATENATE($BF$5,$B30,$C30),SC!$A$6:$M$500,13,FALSE),0)</f>
        <v>0</v>
      </c>
      <c r="BG30" s="548">
        <f>_xlfn.IFNA(VLOOKUP(CONCATENATE($BG$5,$B30,$C30),SC!$A$6:$M$500,13,FALSE),0)</f>
        <v>0</v>
      </c>
      <c r="BH30" s="548">
        <f>_xlfn.IFNA(VLOOKUP(CONCATENATE($BH$5,$B30,$C30),SCSAT!$A$6:$M$528,13,FALSE),0)</f>
        <v>0</v>
      </c>
      <c r="BI30" s="548">
        <f>_xlfn.IFNA(VLOOKUP(CONCATENATE($BI$5,$B30,$C30),SCSAT!$A$6:$M$528,13,FALSE),0)</f>
        <v>0</v>
      </c>
      <c r="BJ30" s="548">
        <f>_xlfn.IFNA(VLOOKUP(CONCATENATE($BJ$5,$B30,$C30),SCSUN!$A$6:$M$500,13,FALSE),0)</f>
        <v>0</v>
      </c>
      <c r="BK30" s="341">
        <f>_xlfn.IFNA(VLOOKUP(CONCATENATE($BK$5,$B30,$C30),SCSUN!$A$6:$M$500,13,FALSE),0)</f>
        <v>0</v>
      </c>
      <c r="BL30" s="56"/>
      <c r="BM30" s="341"/>
      <c r="BN30" s="56"/>
      <c r="BO30" s="56"/>
      <c r="BP30" s="56"/>
      <c r="BQ30" s="56"/>
      <c r="BR30" s="56"/>
      <c r="BS30" s="44"/>
    </row>
    <row r="31" spans="1:71" x14ac:dyDescent="0.25">
      <c r="A31" s="835"/>
      <c r="B31" s="51" t="s">
        <v>221</v>
      </c>
      <c r="C31" s="57" t="s">
        <v>222</v>
      </c>
      <c r="D31" s="57"/>
      <c r="E31" s="57" t="s">
        <v>1159</v>
      </c>
      <c r="F31" s="58">
        <v>45532</v>
      </c>
      <c r="G31" s="571">
        <v>11</v>
      </c>
      <c r="H31" s="54">
        <f t="shared" si="3"/>
        <v>1</v>
      </c>
      <c r="I31" s="55">
        <f t="shared" si="4"/>
        <v>6</v>
      </c>
      <c r="J31" s="64">
        <f t="shared" si="5"/>
        <v>24</v>
      </c>
      <c r="K31" s="548">
        <f>_xlfn.IFNA(VLOOKUP(CONCATENATE($K$5,$B31,$C31),'ESP1'!$A$6:$M$500,13,FALSE),0)</f>
        <v>0</v>
      </c>
      <c r="L31" s="548">
        <f>_xlfn.IFNA(VLOOKUP(CONCATENATE($L$5,$B31,$C31),'ESP1'!$A$6:$M$500,13,FALSE),0)</f>
        <v>0</v>
      </c>
      <c r="M31" s="548">
        <f>_xlfn.IFNA(VLOOKUP(CONCATENATE($M$5,$B31,$C31),CAPE!$A$6:$M$300,13,FALSE),0)</f>
        <v>0</v>
      </c>
      <c r="N31" s="548">
        <f>_xlfn.IFNA(VLOOKUP(CONCATENATE($N$5,$B31,$C31),CAPE!$A$6:$M$300,13,FALSE),0)</f>
        <v>0</v>
      </c>
      <c r="O31" s="548">
        <f>_xlfn.IFNA(VLOOKUP(CONCATENATE($O$5,$B31,$C31),'SER1'!$A$6:$M$500,13,FALSE),0)</f>
        <v>0</v>
      </c>
      <c r="P31" s="548">
        <f>_xlfn.IFNA(VLOOKUP(CONCATENATE($P$5,$B31,$C31),'SER1'!$A$6:$M$500,13,FALSE),0)</f>
        <v>0</v>
      </c>
      <c r="Q31" s="548">
        <f>_xlfn.IFNA(VLOOKUP(CONCATENATE($Q$5,$B31,$C31),'MUR1'!$A$6:$M$500,13,FALSE),0)</f>
        <v>0</v>
      </c>
      <c r="R31" s="548">
        <f>_xlfn.IFNA(VLOOKUP(CONCATENATE($R$5,$B31,$C31),'MUR1'!$A$6:$M$500,13,FALSE),0)</f>
        <v>0</v>
      </c>
      <c r="S31" s="548">
        <f>_xlfn.IFNA(VLOOKUP(CONCATENATE($S$5,$B31,$C31),BAL!$A$6:$M$500,13,FALSE),0)</f>
        <v>0</v>
      </c>
      <c r="T31" s="548">
        <f>_xlfn.IFNA(VLOOKUP(CONCATENATE($T$5,$B31,$C31),BAL!$A$6:$M$500,13,FALSE),0)</f>
        <v>0</v>
      </c>
      <c r="U31" s="548">
        <f>_xlfn.IFNA(VLOOKUP(CONCATENATE($U$5,$B31,$C31),'OG1'!$A$6:$M$500,13,FALSE),0)</f>
        <v>0</v>
      </c>
      <c r="V31" s="548">
        <f>_xlfn.IFNA(VLOOKUP(CONCATENATE($V$5,$B31,$C31),'OG1'!$A$6:$M$500,13,FALSE),0)</f>
        <v>0</v>
      </c>
      <c r="W31" s="548">
        <f>_xlfn.IFNA(VLOOKUP(CONCATENATE($W$5,$B31,$C31),'DRY1'!$A$6:$M$500,13,FALSE),0)</f>
        <v>0</v>
      </c>
      <c r="X31" s="548">
        <f>_xlfn.IFNA(VLOOKUP(CONCATENATE($X$5,$B31,$C31),'HOR1'!$A$6:$M$500,13,FALSE),0)</f>
        <v>0</v>
      </c>
      <c r="Y31" s="548">
        <f>_xlfn.IFNA(VLOOKUP(CONCATENATE($Y$5,$B31,$C31),'HOR1'!$A$6:$M$500,13,FALSE),0)</f>
        <v>0</v>
      </c>
      <c r="Z31" s="548">
        <f>_xlfn.IFNA(VLOOKUP(CONCATENATE($Z$5,$B31,$C31),'SER2'!$A$6:$M$534,13,FALSE),0)</f>
        <v>0</v>
      </c>
      <c r="AA31" s="548">
        <f>_xlfn.IFNA(VLOOKUP(CONCATENATE($AA$5,$B31,$C31),'SER2'!$A$6:$M$534,13,FALSE),0)</f>
        <v>0</v>
      </c>
      <c r="AB31" s="548">
        <f>_xlfn.IFNA(VLOOKUP(CONCATENATE($AB$5,$B31,$C31),'DAR1'!$A$6:$M$500,13,FALSE),0)</f>
        <v>0</v>
      </c>
      <c r="AC31" s="548">
        <f>_xlfn.IFNA(VLOOKUP(CONCATENATE($AC$5,$B31,$C31),'DAR1'!$A$6:$M$500,13,FALSE),0)</f>
        <v>6</v>
      </c>
      <c r="AD31" s="548">
        <f>_xlfn.IFNA(VLOOKUP(CONCATENATE($AD$5,$B31,$C31),BEV!$A$6:$M$500,13,FALSE),0)</f>
        <v>0</v>
      </c>
      <c r="AE31" s="548">
        <f>_xlfn.IFNA(VLOOKUP(CONCATENATE($AE$5,$B31,$C31),'OG2'!$A$6:$M$500,13,FALSE),0)</f>
        <v>0</v>
      </c>
      <c r="AF31" s="548">
        <f>_xlfn.IFNA(VLOOKUP(CONCATENATE($AF$5,$B31,$C31),'OG2'!$A$6:$M$500,13,FALSE),0)</f>
        <v>0</v>
      </c>
      <c r="AG31" s="548">
        <f>_xlfn.IFNA(VLOOKUP(CONCATENATE($AG$5,$B31,$C31),'LOG1'!$A$6:$M$500,13,FALSE),0)</f>
        <v>0</v>
      </c>
      <c r="AH31" s="548">
        <f>_xlfn.IFNA(VLOOKUP(CONCATENATE($AH$5,$B31,$C31),'DRY2'!$A$6:$M$500,13,FALSE),0)</f>
        <v>0</v>
      </c>
      <c r="AI31" s="548">
        <f>_xlfn.IFNA(VLOOKUP(CONCATENATE($AI$5,$B31,$C31),'CAP2'!$A$6:$M$500,13,FALSE),0)</f>
        <v>0</v>
      </c>
      <c r="AJ31" s="548">
        <f>_xlfn.IFNA(VLOOKUP(CONCATENATE($AJ$5,$B31,$C31),'ESP2'!$A$6:$M$500,13,FALSE),0)</f>
        <v>0</v>
      </c>
      <c r="AK31" s="548">
        <f>_xlfn.IFNA(VLOOKUP(CONCATENATE($AKL$5,$B31,$C31),MR!$A$6:$M$468,13,FALSE),0)</f>
        <v>0</v>
      </c>
      <c r="AL31" s="548">
        <f>_xlfn.IFNA(VLOOKUP(CONCATENATE($AL$5,$B31,$C31),MR!$A$6:$M$468,13,FALSE),0)</f>
        <v>0</v>
      </c>
      <c r="AM31" s="548">
        <f>_xlfn.IFNA(VLOOKUP(CONCATENATE($AM$5,$B31,$C31),MR!$A$6:$M$468,13,FALSE),0)</f>
        <v>0</v>
      </c>
      <c r="AN31" s="548">
        <f>_xlfn.IFNA(VLOOKUP(CONCATENATE($AN$5,$B31,$C31),'OG3'!$A$6:$M$500,13,FALSE),0)</f>
        <v>0</v>
      </c>
      <c r="AO31" s="548">
        <f>_xlfn.IFNA(VLOOKUP(CONCATENATE($AO$5,$B31,$C31),'OG3'!$A$6:$M$500,13,FALSE),0)</f>
        <v>0</v>
      </c>
      <c r="AP31" s="548">
        <f>_xlfn.IFNA(VLOOKUP(CONCATENATE($AP$5,$B31,$C31),WEST!$A$6:$M$500,13,FALSE),0)</f>
        <v>0</v>
      </c>
      <c r="AQ31" s="548">
        <f>_xlfn.IFNA(VLOOKUP(CONCATENATE($AQ$5,$B31,$C31),WEST!$A$6:$M$500,13,FALSE),0)</f>
        <v>0</v>
      </c>
      <c r="AR31" s="548">
        <f>_xlfn.IFNA(VLOOKUP(CONCATENATE($AR$5,$B31,$C31),'SER3'!$A$6:$M$500,13,FALSE),0)</f>
        <v>0</v>
      </c>
      <c r="AS31" s="548">
        <f>_xlfn.IFNA(VLOOKUP(CONCATENATE($AS$5,$B31,$C31),'DAR2'!$A$6:$M$500,13,FALSE),0)</f>
        <v>0</v>
      </c>
      <c r="AT31" s="548">
        <f>_xlfn.IFNA(VLOOKUP(CONCATENATE($AT$5,$B31,$C31),'DAR2'!$A$6:$M$500,13,FALSE),0)</f>
        <v>0</v>
      </c>
      <c r="AU31" s="548">
        <f>_xlfn.IFNA(VLOOKUP(CONCATENATE($AU$5,$B31,$C31),'MUR2'!$A$6:$M$500,13,FALSE),0)</f>
        <v>0</v>
      </c>
      <c r="AV31" s="548">
        <f>_xlfn.IFNA(VLOOKUP(CONCATENATE($AV$5,$B31,$C31),RAS!$A$7:$M$501,13,FALSE),0)</f>
        <v>0</v>
      </c>
      <c r="AW31" s="548">
        <f>_xlfn.IFNA(VLOOKUP(CONCATENATE($AW$5,$B31,$C31),RAS!$A$7:$M$501,13,FALSE),0)</f>
        <v>0</v>
      </c>
      <c r="AX31" s="548">
        <f>_xlfn.IFNA(VLOOKUP(CONCATENATE($AX$5,$B31,$C31),'ESP3'!$A$6:$M$500,13,FALSE),0)</f>
        <v>0</v>
      </c>
      <c r="AY31" s="548">
        <f>_xlfn.IFNA(VLOOKUP(CONCATENATE($AY$5,$B31,$C31),FEST!$A$6:$M$500,13,FALSE),0)</f>
        <v>0</v>
      </c>
      <c r="AZ31" s="548">
        <f>_xlfn.IFNA(VLOOKUP(CONCATENATE($AZ$5,$B31,$C31),FEST!$A$6:$M$500,13,FALSE),0)</f>
        <v>0</v>
      </c>
      <c r="BA31" s="548">
        <f>_xlfn.IFNA(VLOOKUP(CONCATENATE($BA$5,$B31,$C31),'HOR2'!$A$6:$M$200,13,FALSE),0)</f>
        <v>0</v>
      </c>
      <c r="BB31" s="548">
        <f>_xlfn.IFNA(VLOOKUP(CONCATENATE($BB$5,$B31,$C31),'HOR2'!$A$6:$M$200,13,FALSE),0)</f>
        <v>0</v>
      </c>
      <c r="BC31" s="548">
        <f>_xlfn.IFNA(VLOOKUP(CONCATENATE($BC$5,$B31,$C31),GIDG!$A$6:$M$200,13,FALSE),0)</f>
        <v>0</v>
      </c>
      <c r="BD31" s="548">
        <f>_xlfn.IFNA(VLOOKUP(CONCATENATE($BD$5,$B31,$C31),GIDG!$A$6:$M$200,13,FALSE),0)</f>
        <v>0</v>
      </c>
      <c r="BE31" s="548">
        <f>_xlfn.IFNA(VLOOKUP(CONCATENATE($BE$5,$B31,$C31),[7]cap3!$A$6:$M$500,13,FALSE),0)</f>
        <v>0</v>
      </c>
      <c r="BF31" s="548">
        <f>_xlfn.IFNA(VLOOKUP(CONCATENATE($BF$5,$B31,$C31),SC!$A$6:$M$500,13,FALSE),0)</f>
        <v>0</v>
      </c>
      <c r="BG31" s="548">
        <f>_xlfn.IFNA(VLOOKUP(CONCATENATE($BG$5,$B31,$C31),SC!$A$6:$M$500,13,FALSE),0)</f>
        <v>0</v>
      </c>
      <c r="BH31" s="548">
        <f>_xlfn.IFNA(VLOOKUP(CONCATENATE($BH$5,$B31,$C31),SCSAT!$A$6:$M$528,13,FALSE),0)</f>
        <v>0</v>
      </c>
      <c r="BI31" s="548">
        <f>_xlfn.IFNA(VLOOKUP(CONCATENATE($BI$5,$B31,$C31),SCSAT!$A$6:$M$528,13,FALSE),0)</f>
        <v>0</v>
      </c>
      <c r="BJ31" s="548">
        <f>_xlfn.IFNA(VLOOKUP(CONCATENATE($BJ$5,$B31,$C31),SCSUN!$A$6:$M$500,13,FALSE),0)</f>
        <v>0</v>
      </c>
      <c r="BK31" s="341">
        <f>_xlfn.IFNA(VLOOKUP(CONCATENATE($BK$5,$B31,$C31),SCSUN!$A$6:$M$500,13,FALSE),0)</f>
        <v>0</v>
      </c>
      <c r="BL31" s="56"/>
      <c r="BM31" s="341"/>
      <c r="BN31" s="56"/>
      <c r="BO31" s="56"/>
      <c r="BP31" s="56"/>
      <c r="BQ31" s="56"/>
      <c r="BR31" s="56"/>
      <c r="BS31" s="44"/>
    </row>
    <row r="32" spans="1:71" x14ac:dyDescent="0.25">
      <c r="A32" s="835"/>
      <c r="B32" s="51" t="s">
        <v>335</v>
      </c>
      <c r="C32" s="57" t="s">
        <v>336</v>
      </c>
      <c r="D32" s="52"/>
      <c r="E32" s="52" t="s">
        <v>109</v>
      </c>
      <c r="F32" s="58">
        <v>45492</v>
      </c>
      <c r="G32" s="571">
        <v>9</v>
      </c>
      <c r="H32" s="54">
        <f t="shared" si="3"/>
        <v>1</v>
      </c>
      <c r="I32" s="55">
        <f t="shared" si="4"/>
        <v>5</v>
      </c>
      <c r="J32" s="64">
        <f t="shared" si="5"/>
        <v>27</v>
      </c>
      <c r="K32" s="548">
        <f>_xlfn.IFNA(VLOOKUP(CONCATENATE($K$5,$B32,$C32),'ESP1'!$A$6:$M$500,13,FALSE),0)</f>
        <v>0</v>
      </c>
      <c r="L32" s="548">
        <f>_xlfn.IFNA(VLOOKUP(CONCATENATE($L$5,$B32,$C32),'ESP1'!$A$6:$M$500,13,FALSE),0)</f>
        <v>0</v>
      </c>
      <c r="M32" s="548">
        <f>_xlfn.IFNA(VLOOKUP(CONCATENATE($M$5,$B32,$C32),CAPE!$A$6:$M$300,13,FALSE),0)</f>
        <v>0</v>
      </c>
      <c r="N32" s="548">
        <f>_xlfn.IFNA(VLOOKUP(CONCATENATE($N$5,$B32,$C32),CAPE!$A$6:$M$300,13,FALSE),0)</f>
        <v>0</v>
      </c>
      <c r="O32" s="548">
        <f>_xlfn.IFNA(VLOOKUP(CONCATENATE($O$5,$B32,$C32),'SER1'!$A$6:$M$500,13,FALSE),0)</f>
        <v>0</v>
      </c>
      <c r="P32" s="548">
        <f>_xlfn.IFNA(VLOOKUP(CONCATENATE($P$5,$B32,$C32),'SER1'!$A$6:$M$500,13,FALSE),0)</f>
        <v>0</v>
      </c>
      <c r="Q32" s="548">
        <f>_xlfn.IFNA(VLOOKUP(CONCATENATE($Q$5,$B32,$C32),'MUR1'!$A$6:$M$500,13,FALSE),0)</f>
        <v>0</v>
      </c>
      <c r="R32" s="548">
        <f>_xlfn.IFNA(VLOOKUP(CONCATENATE($R$5,$B32,$C32),'MUR1'!$A$6:$M$500,13,FALSE),0)</f>
        <v>0</v>
      </c>
      <c r="S32" s="548">
        <f>_xlfn.IFNA(VLOOKUP(CONCATENATE($S$5,$B32,$C32),BAL!$A$6:$M$500,13,FALSE),0)</f>
        <v>0</v>
      </c>
      <c r="T32" s="548">
        <f>_xlfn.IFNA(VLOOKUP(CONCATENATE($T$5,$B32,$C32),BAL!$A$6:$M$500,13,FALSE),0)</f>
        <v>0</v>
      </c>
      <c r="U32" s="548">
        <f>_xlfn.IFNA(VLOOKUP(CONCATENATE($U$5,$B32,$C32),'OG1'!$A$6:$M$500,13,FALSE),0)</f>
        <v>0</v>
      </c>
      <c r="V32" s="548">
        <f>_xlfn.IFNA(VLOOKUP(CONCATENATE($V$5,$B32,$C32),'OG1'!$A$6:$M$500,13,FALSE),0)</f>
        <v>0</v>
      </c>
      <c r="W32" s="548">
        <f>_xlfn.IFNA(VLOOKUP(CONCATENATE($W$5,$B32,$C32),'DRY1'!$A$6:$M$500,13,FALSE),0)</f>
        <v>0</v>
      </c>
      <c r="X32" s="548">
        <f>_xlfn.IFNA(VLOOKUP(CONCATENATE($X$5,$B32,$C32),'HOR1'!$A$6:$M$500,13,FALSE),0)</f>
        <v>0</v>
      </c>
      <c r="Y32" s="548">
        <f>_xlfn.IFNA(VLOOKUP(CONCATENATE($Y$5,$B32,$C32),'HOR1'!$A$6:$M$500,13,FALSE),0)</f>
        <v>0</v>
      </c>
      <c r="Z32" s="548">
        <f>_xlfn.IFNA(VLOOKUP(CONCATENATE($Z$5,$B32,$C32),'SER2'!$A$6:$M$534,13,FALSE),0)</f>
        <v>0</v>
      </c>
      <c r="AA32" s="548">
        <f>_xlfn.IFNA(VLOOKUP(CONCATENATE($AA$5,$B32,$C32),'SER2'!$A$6:$M$534,13,FALSE),0)</f>
        <v>0</v>
      </c>
      <c r="AB32" s="548">
        <f>_xlfn.IFNA(VLOOKUP(CONCATENATE($AB$5,$B32,$C32),'DAR1'!$A$6:$M$500,13,FALSE),0)</f>
        <v>0</v>
      </c>
      <c r="AC32" s="548">
        <f>_xlfn.IFNA(VLOOKUP(CONCATENATE($AC$5,$B32,$C32),'DAR1'!$A$6:$M$500,13,FALSE),0)</f>
        <v>0</v>
      </c>
      <c r="AD32" s="548">
        <f>_xlfn.IFNA(VLOOKUP(CONCATENATE($AD$5,$B32,$C32),BEV!$A$6:$M$500,13,FALSE),0)</f>
        <v>0</v>
      </c>
      <c r="AE32" s="548">
        <f>_xlfn.IFNA(VLOOKUP(CONCATENATE($AE$5,$B32,$C32),'OG2'!$A$6:$M$500,13,FALSE),0)</f>
        <v>0</v>
      </c>
      <c r="AF32" s="548">
        <f>_xlfn.IFNA(VLOOKUP(CONCATENATE($AF$5,$B32,$C32),'OG2'!$A$6:$M$500,13,FALSE),0)</f>
        <v>0</v>
      </c>
      <c r="AG32" s="548">
        <f>_xlfn.IFNA(VLOOKUP(CONCATENATE($AG$5,$B32,$C32),'LOG1'!$A$6:$M$500,13,FALSE),0)</f>
        <v>0</v>
      </c>
      <c r="AH32" s="548">
        <f>_xlfn.IFNA(VLOOKUP(CONCATENATE($AH$5,$B32,$C32),'DRY2'!$A$6:$M$500,13,FALSE),0)</f>
        <v>0</v>
      </c>
      <c r="AI32" s="548">
        <f>_xlfn.IFNA(VLOOKUP(CONCATENATE($AI$5,$B32,$C32),'CAP2'!$A$6:$M$500,13,FALSE),0)</f>
        <v>0</v>
      </c>
      <c r="AJ32" s="548">
        <f>_xlfn.IFNA(VLOOKUP(CONCATENATE($AJ$5,$B32,$C32),'ESP2'!$A$6:$M$500,13,FALSE),0)</f>
        <v>0</v>
      </c>
      <c r="AK32" s="548">
        <f>_xlfn.IFNA(VLOOKUP(CONCATENATE($AKL$5,$B32,$C32),MR!$A$6:$M$468,13,FALSE),0)</f>
        <v>0</v>
      </c>
      <c r="AL32" s="548">
        <f>_xlfn.IFNA(VLOOKUP(CONCATENATE($AL$5,$B32,$C32),MR!$A$6:$M$468,13,FALSE),0)</f>
        <v>0</v>
      </c>
      <c r="AM32" s="548">
        <f>_xlfn.IFNA(VLOOKUP(CONCATENATE($AM$5,$B32,$C32),MR!$A$6:$M$468,13,FALSE),0)</f>
        <v>0</v>
      </c>
      <c r="AN32" s="548">
        <f>_xlfn.IFNA(VLOOKUP(CONCATENATE($AN$5,$B32,$C32),'OG3'!$A$6:$M$500,13,FALSE),0)</f>
        <v>0</v>
      </c>
      <c r="AO32" s="548">
        <f>_xlfn.IFNA(VLOOKUP(CONCATENATE($AO$5,$B32,$C32),'OG3'!$A$6:$M$500,13,FALSE),0)</f>
        <v>0</v>
      </c>
      <c r="AP32" s="548">
        <f>_xlfn.IFNA(VLOOKUP(CONCATENATE($AP$5,$B32,$C32),WEST!$A$6:$M$500,13,FALSE),0)</f>
        <v>0</v>
      </c>
      <c r="AQ32" s="548">
        <f>_xlfn.IFNA(VLOOKUP(CONCATENATE($AQ$5,$B32,$C32),WEST!$A$6:$M$500,13,FALSE),0)</f>
        <v>0</v>
      </c>
      <c r="AR32" s="548">
        <f>_xlfn.IFNA(VLOOKUP(CONCATENATE($AR$5,$B32,$C32),'SER3'!$A$6:$M$500,13,FALSE),0)</f>
        <v>0</v>
      </c>
      <c r="AS32" s="548">
        <f>_xlfn.IFNA(VLOOKUP(CONCATENATE($AS$5,$B32,$C32),'DAR2'!$A$6:$M$500,13,FALSE),0)</f>
        <v>0</v>
      </c>
      <c r="AT32" s="548">
        <f>_xlfn.IFNA(VLOOKUP(CONCATENATE($AT$5,$B32,$C32),'DAR2'!$A$6:$M$500,13,FALSE),0)</f>
        <v>0</v>
      </c>
      <c r="AU32" s="548">
        <f>_xlfn.IFNA(VLOOKUP(CONCATENATE($AU$5,$B32,$C32),'MUR2'!$A$6:$M$500,13,FALSE),0)</f>
        <v>0</v>
      </c>
      <c r="AV32" s="548">
        <f>_xlfn.IFNA(VLOOKUP(CONCATENATE($AV$5,$B32,$C32),RAS!$A$7:$M$501,13,FALSE),0)</f>
        <v>0</v>
      </c>
      <c r="AW32" s="548">
        <f>_xlfn.IFNA(VLOOKUP(CONCATENATE($AW$5,$B32,$C32),RAS!$A$7:$M$501,13,FALSE),0)</f>
        <v>0</v>
      </c>
      <c r="AX32" s="548">
        <f>_xlfn.IFNA(VLOOKUP(CONCATENATE($AX$5,$B32,$C32),'ESP3'!$A$6:$M$500,13,FALSE),0)</f>
        <v>0</v>
      </c>
      <c r="AY32" s="548">
        <f>_xlfn.IFNA(VLOOKUP(CONCATENATE($AY$5,$B32,$C32),FEST!$A$6:$M$500,13,FALSE),0)</f>
        <v>0</v>
      </c>
      <c r="AZ32" s="548">
        <f>_xlfn.IFNA(VLOOKUP(CONCATENATE($AZ$5,$B32,$C32),FEST!$A$6:$M$500,13,FALSE),0)</f>
        <v>0</v>
      </c>
      <c r="BA32" s="548">
        <f>_xlfn.IFNA(VLOOKUP(CONCATENATE($BA$5,$B32,$C32),'HOR2'!$A$6:$M$200,13,FALSE),0)</f>
        <v>0</v>
      </c>
      <c r="BB32" s="548">
        <f>_xlfn.IFNA(VLOOKUP(CONCATENATE($BB$5,$B32,$C32),'HOR2'!$A$6:$M$200,13,FALSE),0)</f>
        <v>0</v>
      </c>
      <c r="BC32" s="548">
        <f>_xlfn.IFNA(VLOOKUP(CONCATENATE($BC$5,$B32,$C32),GIDG!$A$6:$M$200,13,FALSE),0)</f>
        <v>5</v>
      </c>
      <c r="BD32" s="548">
        <f>_xlfn.IFNA(VLOOKUP(CONCATENATE($BD$5,$B32,$C32),GIDG!$A$6:$M$200,13,FALSE),0)</f>
        <v>0</v>
      </c>
      <c r="BE32" s="548">
        <f>_xlfn.IFNA(VLOOKUP(CONCATENATE($BE$5,$B32,$C32),[7]cap3!$A$6:$M$500,13,FALSE),0)</f>
        <v>0</v>
      </c>
      <c r="BF32" s="548">
        <f>_xlfn.IFNA(VLOOKUP(CONCATENATE($BF$5,$B32,$C32),SC!$A$6:$M$500,13,FALSE),0)</f>
        <v>0</v>
      </c>
      <c r="BG32" s="548">
        <f>_xlfn.IFNA(VLOOKUP(CONCATENATE($BG$5,$B32,$C32),SC!$A$6:$M$500,13,FALSE),0)</f>
        <v>0</v>
      </c>
      <c r="BH32" s="548">
        <f>_xlfn.IFNA(VLOOKUP(CONCATENATE($BH$5,$B32,$C32),SCSAT!$A$6:$M$528,13,FALSE),0)</f>
        <v>0</v>
      </c>
      <c r="BI32" s="548">
        <f>_xlfn.IFNA(VLOOKUP(CONCATENATE($BI$5,$B32,$C32),SCSAT!$A$6:$M$528,13,FALSE),0)</f>
        <v>0</v>
      </c>
      <c r="BJ32" s="548">
        <f>_xlfn.IFNA(VLOOKUP(CONCATENATE($BJ$5,$B32,$C32),SCSUN!$A$6:$M$500,13,FALSE),0)</f>
        <v>0</v>
      </c>
      <c r="BK32" s="341">
        <f>_xlfn.IFNA(VLOOKUP(CONCATENATE($BK$5,$B32,$C32),SCSUN!$A$6:$M$500,13,FALSE),0)</f>
        <v>0</v>
      </c>
      <c r="BL32" s="56"/>
      <c r="BM32" s="341"/>
      <c r="BN32" s="56"/>
      <c r="BO32" s="56"/>
      <c r="BP32" s="56"/>
      <c r="BQ32" s="56"/>
      <c r="BR32" s="56"/>
      <c r="BS32" s="44"/>
    </row>
    <row r="33" spans="1:71" x14ac:dyDescent="0.25">
      <c r="A33" s="835"/>
      <c r="B33" s="51" t="s">
        <v>554</v>
      </c>
      <c r="C33" s="57" t="s">
        <v>555</v>
      </c>
      <c r="D33" s="57"/>
      <c r="E33" s="57" t="s">
        <v>115</v>
      </c>
      <c r="F33" s="58">
        <v>45526</v>
      </c>
      <c r="G33" s="571">
        <v>12</v>
      </c>
      <c r="H33" s="54">
        <f t="shared" si="3"/>
        <v>1</v>
      </c>
      <c r="I33" s="55">
        <f t="shared" si="4"/>
        <v>4</v>
      </c>
      <c r="J33" s="64">
        <f t="shared" si="5"/>
        <v>29</v>
      </c>
      <c r="K33" s="548">
        <f>_xlfn.IFNA(VLOOKUP(CONCATENATE($K$5,$B33,$C33),'ESP1'!$A$6:$M$500,13,FALSE),0)</f>
        <v>0</v>
      </c>
      <c r="L33" s="548">
        <f>_xlfn.IFNA(VLOOKUP(CONCATENATE($L$5,$B33,$C33),'ESP1'!$A$6:$M$500,13,FALSE),0)</f>
        <v>0</v>
      </c>
      <c r="M33" s="548">
        <f>_xlfn.IFNA(VLOOKUP(CONCATENATE($M$5,$B33,$C33),CAPE!$A$6:$M$300,13,FALSE),0)</f>
        <v>0</v>
      </c>
      <c r="N33" s="548">
        <f>_xlfn.IFNA(VLOOKUP(CONCATENATE($N$5,$B33,$C33),CAPE!$A$6:$M$300,13,FALSE),0)</f>
        <v>0</v>
      </c>
      <c r="O33" s="548">
        <f>_xlfn.IFNA(VLOOKUP(CONCATENATE($O$5,$B33,$C33),'SER1'!$A$6:$M$500,13,FALSE),0)</f>
        <v>0</v>
      </c>
      <c r="P33" s="548">
        <f>_xlfn.IFNA(VLOOKUP(CONCATENATE($P$5,$B33,$C33),'SER1'!$A$6:$M$500,13,FALSE),0)</f>
        <v>0</v>
      </c>
      <c r="Q33" s="548">
        <f>_xlfn.IFNA(VLOOKUP(CONCATENATE($Q$5,$B33,$C33),'MUR1'!$A$6:$M$500,13,FALSE),0)</f>
        <v>0</v>
      </c>
      <c r="R33" s="548">
        <f>_xlfn.IFNA(VLOOKUP(CONCATENATE($R$5,$B33,$C33),'MUR1'!$A$6:$M$500,13,FALSE),0)</f>
        <v>0</v>
      </c>
      <c r="S33" s="548">
        <f>_xlfn.IFNA(VLOOKUP(CONCATENATE($S$5,$B33,$C33),BAL!$A$6:$M$500,13,FALSE),0)</f>
        <v>0</v>
      </c>
      <c r="T33" s="548">
        <f>_xlfn.IFNA(VLOOKUP(CONCATENATE($T$5,$B33,$C33),BAL!$A$6:$M$500,13,FALSE),0)</f>
        <v>0</v>
      </c>
      <c r="U33" s="548">
        <f>_xlfn.IFNA(VLOOKUP(CONCATENATE($U$5,$B33,$C33),'OG1'!$A$6:$M$500,13,FALSE),0)</f>
        <v>0</v>
      </c>
      <c r="V33" s="548">
        <f>_xlfn.IFNA(VLOOKUP(CONCATENATE($V$5,$B33,$C33),'OG1'!$A$6:$M$500,13,FALSE),0)</f>
        <v>0</v>
      </c>
      <c r="W33" s="548">
        <f>_xlfn.IFNA(VLOOKUP(CONCATENATE($W$5,$B33,$C33),'DRY1'!$A$6:$M$500,13,FALSE),0)</f>
        <v>0</v>
      </c>
      <c r="X33" s="548">
        <f>_xlfn.IFNA(VLOOKUP(CONCATENATE($X$5,$B33,$C33),'HOR1'!$A$6:$M$500,13,FALSE),0)</f>
        <v>0</v>
      </c>
      <c r="Y33" s="548">
        <f>_xlfn.IFNA(VLOOKUP(CONCATENATE($Y$5,$B33,$C33),'HOR1'!$A$6:$M$500,13,FALSE),0)</f>
        <v>0</v>
      </c>
      <c r="Z33" s="548">
        <f>_xlfn.IFNA(VLOOKUP(CONCATENATE($Z$5,$B33,$C33),'SER2'!$A$6:$M$534,13,FALSE),0)</f>
        <v>0</v>
      </c>
      <c r="AA33" s="548">
        <f>_xlfn.IFNA(VLOOKUP(CONCATENATE($AA$5,$B33,$C33),'SER2'!$A$6:$M$534,13,FALSE),0)</f>
        <v>0</v>
      </c>
      <c r="AB33" s="548">
        <f>_xlfn.IFNA(VLOOKUP(CONCATENATE($AB$5,$B33,$C33),'DAR1'!$A$6:$M$500,13,FALSE),0)</f>
        <v>0</v>
      </c>
      <c r="AC33" s="548">
        <f>_xlfn.IFNA(VLOOKUP(CONCATENATE($AC$5,$B33,$C33),'DAR1'!$A$6:$M$500,13,FALSE),0)</f>
        <v>4</v>
      </c>
      <c r="AD33" s="548">
        <f>_xlfn.IFNA(VLOOKUP(CONCATENATE($AD$5,$B33,$C33),BEV!$A$6:$M$500,13,FALSE),0)</f>
        <v>0</v>
      </c>
      <c r="AE33" s="548">
        <f>_xlfn.IFNA(VLOOKUP(CONCATENATE($AE$5,$B33,$C33),'OG2'!$A$6:$M$500,13,FALSE),0)</f>
        <v>0</v>
      </c>
      <c r="AF33" s="548">
        <f>_xlfn.IFNA(VLOOKUP(CONCATENATE($AF$5,$B33,$C33),'OG2'!$A$6:$M$500,13,FALSE),0)</f>
        <v>0</v>
      </c>
      <c r="AG33" s="548">
        <f>_xlfn.IFNA(VLOOKUP(CONCATENATE($AG$5,$B33,$C33),'LOG1'!$A$6:$M$500,13,FALSE),0)</f>
        <v>0</v>
      </c>
      <c r="AH33" s="548">
        <f>_xlfn.IFNA(VLOOKUP(CONCATENATE($AH$5,$B33,$C33),'DRY2'!$A$6:$M$500,13,FALSE),0)</f>
        <v>0</v>
      </c>
      <c r="AI33" s="548">
        <f>_xlfn.IFNA(VLOOKUP(CONCATENATE($AI$5,$B33,$C33),'CAP2'!$A$6:$M$500,13,FALSE),0)</f>
        <v>0</v>
      </c>
      <c r="AJ33" s="548">
        <f>_xlfn.IFNA(VLOOKUP(CONCATENATE($AJ$5,$B33,$C33),'ESP2'!$A$6:$M$500,13,FALSE),0)</f>
        <v>0</v>
      </c>
      <c r="AK33" s="548">
        <f>_xlfn.IFNA(VLOOKUP(CONCATENATE($AKL$5,$B33,$C33),MR!$A$6:$M$468,13,FALSE),0)</f>
        <v>0</v>
      </c>
      <c r="AL33" s="548">
        <f>_xlfn.IFNA(VLOOKUP(CONCATENATE($AL$5,$B33,$C33),MR!$A$6:$M$468,13,FALSE),0)</f>
        <v>0</v>
      </c>
      <c r="AM33" s="548">
        <f>_xlfn.IFNA(VLOOKUP(CONCATENATE($AM$5,$B33,$C33),MR!$A$6:$M$468,13,FALSE),0)</f>
        <v>0</v>
      </c>
      <c r="AN33" s="548">
        <f>_xlfn.IFNA(VLOOKUP(CONCATENATE($AN$5,$B33,$C33),'OG3'!$A$6:$M$500,13,FALSE),0)</f>
        <v>0</v>
      </c>
      <c r="AO33" s="548">
        <f>_xlfn.IFNA(VLOOKUP(CONCATENATE($AO$5,$B33,$C33),'OG3'!$A$6:$M$500,13,FALSE),0)</f>
        <v>0</v>
      </c>
      <c r="AP33" s="548">
        <f>_xlfn.IFNA(VLOOKUP(CONCATENATE($AP$5,$B33,$C33),WEST!$A$6:$M$500,13,FALSE),0)</f>
        <v>0</v>
      </c>
      <c r="AQ33" s="548">
        <f>_xlfn.IFNA(VLOOKUP(CONCATENATE($AQ$5,$B33,$C33),WEST!$A$6:$M$500,13,FALSE),0)</f>
        <v>0</v>
      </c>
      <c r="AR33" s="548">
        <f>_xlfn.IFNA(VLOOKUP(CONCATENATE($AR$5,$B33,$C33),'SER3'!$A$6:$M$500,13,FALSE),0)</f>
        <v>0</v>
      </c>
      <c r="AS33" s="548">
        <f>_xlfn.IFNA(VLOOKUP(CONCATENATE($AS$5,$B33,$C33),'DAR2'!$A$6:$M$500,13,FALSE),0)</f>
        <v>0</v>
      </c>
      <c r="AT33" s="548">
        <f>_xlfn.IFNA(VLOOKUP(CONCATENATE($AT$5,$B33,$C33),'DAR2'!$A$6:$M$500,13,FALSE),0)</f>
        <v>0</v>
      </c>
      <c r="AU33" s="548">
        <f>_xlfn.IFNA(VLOOKUP(CONCATENATE($AU$5,$B33,$C33),'MUR2'!$A$6:$M$500,13,FALSE),0)</f>
        <v>0</v>
      </c>
      <c r="AV33" s="548">
        <f>_xlfn.IFNA(VLOOKUP(CONCATENATE($AV$5,$B33,$C33),RAS!$A$7:$M$501,13,FALSE),0)</f>
        <v>0</v>
      </c>
      <c r="AW33" s="548">
        <f>_xlfn.IFNA(VLOOKUP(CONCATENATE($AW$5,$B33,$C33),RAS!$A$7:$M$501,13,FALSE),0)</f>
        <v>0</v>
      </c>
      <c r="AX33" s="548">
        <f>_xlfn.IFNA(VLOOKUP(CONCATENATE($AX$5,$B33,$C33),'ESP3'!$A$6:$M$500,13,FALSE),0)</f>
        <v>0</v>
      </c>
      <c r="AY33" s="548">
        <f>_xlfn.IFNA(VLOOKUP(CONCATENATE($AY$5,$B33,$C33),FEST!$A$6:$M$500,13,FALSE),0)</f>
        <v>0</v>
      </c>
      <c r="AZ33" s="548">
        <f>_xlfn.IFNA(VLOOKUP(CONCATENATE($AZ$5,$B33,$C33),FEST!$A$6:$M$500,13,FALSE),0)</f>
        <v>0</v>
      </c>
      <c r="BA33" s="548">
        <f>_xlfn.IFNA(VLOOKUP(CONCATENATE($BA$5,$B33,$C33),'HOR2'!$A$6:$M$200,13,FALSE),0)</f>
        <v>0</v>
      </c>
      <c r="BB33" s="548">
        <f>_xlfn.IFNA(VLOOKUP(CONCATENATE($BB$5,$B33,$C33),'HOR2'!$A$6:$M$200,13,FALSE),0)</f>
        <v>0</v>
      </c>
      <c r="BC33" s="548">
        <f>_xlfn.IFNA(VLOOKUP(CONCATENATE($BC$5,$B33,$C33),GIDG!$A$6:$M$200,13,FALSE),0)</f>
        <v>0</v>
      </c>
      <c r="BD33" s="548">
        <f>_xlfn.IFNA(VLOOKUP(CONCATENATE($BD$5,$B33,$C33),GIDG!$A$6:$M$200,13,FALSE),0)</f>
        <v>0</v>
      </c>
      <c r="BE33" s="548">
        <f>_xlfn.IFNA(VLOOKUP(CONCATENATE($BE$5,$B33,$C33),[7]cap3!$A$6:$M$500,13,FALSE),0)</f>
        <v>0</v>
      </c>
      <c r="BF33" s="548">
        <f>_xlfn.IFNA(VLOOKUP(CONCATENATE($BF$5,$B33,$C33),SC!$A$6:$M$500,13,FALSE),0)</f>
        <v>0</v>
      </c>
      <c r="BG33" s="548">
        <f>_xlfn.IFNA(VLOOKUP(CONCATENATE($BG$5,$B33,$C33),SC!$A$6:$M$500,13,FALSE),0)</f>
        <v>0</v>
      </c>
      <c r="BH33" s="548">
        <f>_xlfn.IFNA(VLOOKUP(CONCATENATE($BH$5,$B33,$C33),SCSAT!$A$6:$M$528,13,FALSE),0)</f>
        <v>0</v>
      </c>
      <c r="BI33" s="548">
        <f>_xlfn.IFNA(VLOOKUP(CONCATENATE($BI$5,$B33,$C33),SCSAT!$A$6:$M$528,13,FALSE),0)</f>
        <v>0</v>
      </c>
      <c r="BJ33" s="548">
        <f>_xlfn.IFNA(VLOOKUP(CONCATENATE($BJ$5,$B33,$C33),SCSUN!$A$6:$M$500,13,FALSE),0)</f>
        <v>0</v>
      </c>
      <c r="BK33" s="341">
        <f>_xlfn.IFNA(VLOOKUP(CONCATENATE($BK$5,$B33,$C33),SCSUN!$A$6:$M$500,13,FALSE),0)</f>
        <v>0</v>
      </c>
      <c r="BL33" s="56"/>
      <c r="BM33" s="341"/>
      <c r="BN33" s="56"/>
      <c r="BO33" s="56"/>
      <c r="BP33" s="56"/>
      <c r="BQ33" s="56"/>
      <c r="BR33" s="56"/>
      <c r="BS33" s="43"/>
    </row>
    <row r="34" spans="1:71" x14ac:dyDescent="0.25">
      <c r="A34" s="835"/>
      <c r="B34" s="51" t="s">
        <v>602</v>
      </c>
      <c r="C34" s="57" t="s">
        <v>610</v>
      </c>
      <c r="D34" s="57"/>
      <c r="E34" s="57" t="s">
        <v>96</v>
      </c>
      <c r="F34" s="58">
        <v>45423</v>
      </c>
      <c r="G34" s="571">
        <v>12</v>
      </c>
      <c r="H34" s="54">
        <f t="shared" si="3"/>
        <v>1</v>
      </c>
      <c r="I34" s="55">
        <f t="shared" si="4"/>
        <v>3</v>
      </c>
      <c r="J34" s="64">
        <f t="shared" si="5"/>
        <v>30</v>
      </c>
      <c r="K34" s="548">
        <f>_xlfn.IFNA(VLOOKUP(CONCATENATE($K$5,$B34,$C34),'ESP1'!$A$6:$M$500,13,FALSE),0)</f>
        <v>0</v>
      </c>
      <c r="L34" s="548">
        <f>_xlfn.IFNA(VLOOKUP(CONCATENATE($L$5,$B34,$C34),'ESP1'!$A$6:$M$500,13,FALSE),0)</f>
        <v>0</v>
      </c>
      <c r="M34" s="548">
        <f>_xlfn.IFNA(VLOOKUP(CONCATENATE($M$5,$B34,$C34),CAPE!$A$6:$M$300,13,FALSE),0)</f>
        <v>0</v>
      </c>
      <c r="N34" s="548">
        <f>_xlfn.IFNA(VLOOKUP(CONCATENATE($N$5,$B34,$C34),CAPE!$A$6:$M$300,13,FALSE),0)</f>
        <v>0</v>
      </c>
      <c r="O34" s="548">
        <f>_xlfn.IFNA(VLOOKUP(CONCATENATE($O$5,$B34,$C34),'SER1'!$A$6:$M$500,13,FALSE),0)</f>
        <v>0</v>
      </c>
      <c r="P34" s="548">
        <f>_xlfn.IFNA(VLOOKUP(CONCATENATE($P$5,$B34,$C34),'SER1'!$A$6:$M$500,13,FALSE),0)</f>
        <v>0</v>
      </c>
      <c r="Q34" s="548">
        <f>_xlfn.IFNA(VLOOKUP(CONCATENATE($Q$5,$B34,$C34),'MUR1'!$A$6:$M$500,13,FALSE),0)</f>
        <v>0</v>
      </c>
      <c r="R34" s="548">
        <f>_xlfn.IFNA(VLOOKUP(CONCATENATE($R$5,$B34,$C34),'MUR1'!$A$6:$M$500,13,FALSE),0)</f>
        <v>0</v>
      </c>
      <c r="S34" s="548">
        <f>_xlfn.IFNA(VLOOKUP(CONCATENATE($S$5,$B34,$C34),BAL!$A$6:$M$500,13,FALSE),0)</f>
        <v>0</v>
      </c>
      <c r="T34" s="548">
        <f>_xlfn.IFNA(VLOOKUP(CONCATENATE($T$5,$B34,$C34),BAL!$A$6:$M$500,13,FALSE),0)</f>
        <v>0</v>
      </c>
      <c r="U34" s="548">
        <f>_xlfn.IFNA(VLOOKUP(CONCATENATE($U$5,$B34,$C34),'OG1'!$A$6:$M$500,13,FALSE),0)</f>
        <v>0</v>
      </c>
      <c r="V34" s="548">
        <f>_xlfn.IFNA(VLOOKUP(CONCATENATE($V$5,$B34,$C34),'OG1'!$A$6:$M$500,13,FALSE),0)</f>
        <v>0</v>
      </c>
      <c r="W34" s="548">
        <f>_xlfn.IFNA(VLOOKUP(CONCATENATE($W$5,$B34,$C34),'DRY1'!$A$6:$M$500,13,FALSE),0)</f>
        <v>0</v>
      </c>
      <c r="X34" s="548">
        <f>_xlfn.IFNA(VLOOKUP(CONCATENATE($X$5,$B34,$C34),'HOR1'!$A$6:$M$500,13,FALSE),0)</f>
        <v>0</v>
      </c>
      <c r="Y34" s="548">
        <f>_xlfn.IFNA(VLOOKUP(CONCATENATE($Y$5,$B34,$C34),'HOR1'!$A$6:$M$500,13,FALSE),0)</f>
        <v>0</v>
      </c>
      <c r="Z34" s="548">
        <f>_xlfn.IFNA(VLOOKUP(CONCATENATE($Z$5,$B34,$C34),'SER2'!$A$6:$M$534,13,FALSE),0)</f>
        <v>0</v>
      </c>
      <c r="AA34" s="548">
        <f>_xlfn.IFNA(VLOOKUP(CONCATENATE($AA$5,$B34,$C34),'SER2'!$A$6:$M$534,13,FALSE),0)</f>
        <v>3</v>
      </c>
      <c r="AB34" s="548">
        <f>_xlfn.IFNA(VLOOKUP(CONCATENATE($AB$5,$B34,$C34),'DAR1'!$A$6:$M$500,13,FALSE),0)</f>
        <v>0</v>
      </c>
      <c r="AC34" s="548">
        <f>_xlfn.IFNA(VLOOKUP(CONCATENATE($AC$5,$B34,$C34),'DAR1'!$A$6:$M$500,13,FALSE),0)</f>
        <v>0</v>
      </c>
      <c r="AD34" s="548">
        <f>_xlfn.IFNA(VLOOKUP(CONCATENATE($AD$5,$B34,$C34),BEV!$A$6:$M$500,13,FALSE),0)</f>
        <v>0</v>
      </c>
      <c r="AE34" s="548">
        <f>_xlfn.IFNA(VLOOKUP(CONCATENATE($AE$5,$B34,$C34),'OG2'!$A$6:$M$500,13,FALSE),0)</f>
        <v>0</v>
      </c>
      <c r="AF34" s="548">
        <f>_xlfn.IFNA(VLOOKUP(CONCATENATE($AF$5,$B34,$C34),'OG2'!$A$6:$M$500,13,FALSE),0)</f>
        <v>0</v>
      </c>
      <c r="AG34" s="548">
        <f>_xlfn.IFNA(VLOOKUP(CONCATENATE($AG$5,$B34,$C34),'LOG1'!$A$6:$M$500,13,FALSE),0)</f>
        <v>0</v>
      </c>
      <c r="AH34" s="548">
        <f>_xlfn.IFNA(VLOOKUP(CONCATENATE($AH$5,$B34,$C34),'DRY2'!$A$6:$M$500,13,FALSE),0)</f>
        <v>0</v>
      </c>
      <c r="AI34" s="548">
        <f>_xlfn.IFNA(VLOOKUP(CONCATENATE($AI$5,$B34,$C34),'CAP2'!$A$6:$M$500,13,FALSE),0)</f>
        <v>0</v>
      </c>
      <c r="AJ34" s="548">
        <f>_xlfn.IFNA(VLOOKUP(CONCATENATE($AJ$5,$B34,$C34),'ESP2'!$A$6:$M$500,13,FALSE),0)</f>
        <v>0</v>
      </c>
      <c r="AK34" s="548">
        <f>_xlfn.IFNA(VLOOKUP(CONCATENATE($AKL$5,$B34,$C34),MR!$A$6:$M$468,13,FALSE),0)</f>
        <v>0</v>
      </c>
      <c r="AL34" s="548">
        <f>_xlfn.IFNA(VLOOKUP(CONCATENATE($AL$5,$B34,$C34),MR!$A$6:$M$468,13,FALSE),0)</f>
        <v>0</v>
      </c>
      <c r="AM34" s="548">
        <f>_xlfn.IFNA(VLOOKUP(CONCATENATE($AM$5,$B34,$C34),MR!$A$6:$M$468,13,FALSE),0)</f>
        <v>0</v>
      </c>
      <c r="AN34" s="548">
        <f>_xlfn.IFNA(VLOOKUP(CONCATENATE($AN$5,$B34,$C34),'OG3'!$A$6:$M$500,13,FALSE),0)</f>
        <v>0</v>
      </c>
      <c r="AO34" s="548">
        <f>_xlfn.IFNA(VLOOKUP(CONCATENATE($AO$5,$B34,$C34),'OG3'!$A$6:$M$500,13,FALSE),0)</f>
        <v>0</v>
      </c>
      <c r="AP34" s="548">
        <f>_xlfn.IFNA(VLOOKUP(CONCATENATE($AP$5,$B34,$C34),WEST!$A$6:$M$500,13,FALSE),0)</f>
        <v>0</v>
      </c>
      <c r="AQ34" s="548">
        <f>_xlfn.IFNA(VLOOKUP(CONCATENATE($AQ$5,$B34,$C34),WEST!$A$6:$M$500,13,FALSE),0)</f>
        <v>0</v>
      </c>
      <c r="AR34" s="548">
        <f>_xlfn.IFNA(VLOOKUP(CONCATENATE($AR$5,$B34,$C34),'SER3'!$A$6:$M$500,13,FALSE),0)</f>
        <v>0</v>
      </c>
      <c r="AS34" s="548">
        <f>_xlfn.IFNA(VLOOKUP(CONCATENATE($AS$5,$B34,$C34),'DAR2'!$A$6:$M$500,13,FALSE),0)</f>
        <v>0</v>
      </c>
      <c r="AT34" s="548">
        <f>_xlfn.IFNA(VLOOKUP(CONCATENATE($AT$5,$B34,$C34),'DAR2'!$A$6:$M$500,13,FALSE),0)</f>
        <v>0</v>
      </c>
      <c r="AU34" s="548">
        <f>_xlfn.IFNA(VLOOKUP(CONCATENATE($AU$5,$B34,$C34),'MUR2'!$A$6:$M$500,13,FALSE),0)</f>
        <v>0</v>
      </c>
      <c r="AV34" s="548">
        <f>_xlfn.IFNA(VLOOKUP(CONCATENATE($AV$5,$B34,$C34),RAS!$A$7:$M$501,13,FALSE),0)</f>
        <v>0</v>
      </c>
      <c r="AW34" s="548">
        <f>_xlfn.IFNA(VLOOKUP(CONCATENATE($AW$5,$B34,$C34),RAS!$A$7:$M$501,13,FALSE),0)</f>
        <v>0</v>
      </c>
      <c r="AX34" s="548">
        <f>_xlfn.IFNA(VLOOKUP(CONCATENATE($AX$5,$B34,$C34),'ESP3'!$A$6:$M$500,13,FALSE),0)</f>
        <v>0</v>
      </c>
      <c r="AY34" s="548">
        <f>_xlfn.IFNA(VLOOKUP(CONCATENATE($AY$5,$B34,$C34),FEST!$A$6:$M$500,13,FALSE),0)</f>
        <v>0</v>
      </c>
      <c r="AZ34" s="548">
        <f>_xlfn.IFNA(VLOOKUP(CONCATENATE($AZ$5,$B34,$C34),FEST!$A$6:$M$500,13,FALSE),0)</f>
        <v>0</v>
      </c>
      <c r="BA34" s="548">
        <f>_xlfn.IFNA(VLOOKUP(CONCATENATE($BA$5,$B34,$C34),'HOR2'!$A$6:$M$200,13,FALSE),0)</f>
        <v>0</v>
      </c>
      <c r="BB34" s="548">
        <f>_xlfn.IFNA(VLOOKUP(CONCATENATE($BB$5,$B34,$C34),'HOR2'!$A$6:$M$200,13,FALSE),0)</f>
        <v>0</v>
      </c>
      <c r="BC34" s="548">
        <f>_xlfn.IFNA(VLOOKUP(CONCATENATE($BC$5,$B34,$C34),GIDG!$A$6:$M$200,13,FALSE),0)</f>
        <v>0</v>
      </c>
      <c r="BD34" s="548">
        <f>_xlfn.IFNA(VLOOKUP(CONCATENATE($BD$5,$B34,$C34),GIDG!$A$6:$M$200,13,FALSE),0)</f>
        <v>0</v>
      </c>
      <c r="BE34" s="548">
        <f>_xlfn.IFNA(VLOOKUP(CONCATENATE($BE$5,$B34,$C34),[7]cap3!$A$6:$M$500,13,FALSE),0)</f>
        <v>0</v>
      </c>
      <c r="BF34" s="548">
        <f>_xlfn.IFNA(VLOOKUP(CONCATENATE($BF$5,$B34,$C34),SC!$A$6:$M$500,13,FALSE),0)</f>
        <v>0</v>
      </c>
      <c r="BG34" s="548">
        <f>_xlfn.IFNA(VLOOKUP(CONCATENATE($BG$5,$B34,$C34),SC!$A$6:$M$500,13,FALSE),0)</f>
        <v>0</v>
      </c>
      <c r="BH34" s="548">
        <f>_xlfn.IFNA(VLOOKUP(CONCATENATE($BH$5,$B34,$C34),SCSAT!$A$6:$M$528,13,FALSE),0)</f>
        <v>0</v>
      </c>
      <c r="BI34" s="548">
        <f>_xlfn.IFNA(VLOOKUP(CONCATENATE($BI$5,$B34,$C34),SCSAT!$A$6:$M$528,13,FALSE),0)</f>
        <v>0</v>
      </c>
      <c r="BJ34" s="548">
        <f>_xlfn.IFNA(VLOOKUP(CONCATENATE($BJ$5,$B34,$C34),SCSUN!$A$6:$M$500,13,FALSE),0)</f>
        <v>0</v>
      </c>
      <c r="BK34" s="341">
        <f>_xlfn.IFNA(VLOOKUP(CONCATENATE($BK$5,$B34,$C34),SCSUN!$A$6:$M$500,13,FALSE),0)</f>
        <v>0</v>
      </c>
      <c r="BL34" s="56"/>
      <c r="BM34" s="341"/>
      <c r="BN34" s="56"/>
      <c r="BO34" s="56"/>
      <c r="BP34" s="56"/>
      <c r="BQ34" s="56"/>
      <c r="BR34" s="56"/>
      <c r="BS34" s="43"/>
    </row>
    <row r="35" spans="1:71" x14ac:dyDescent="0.25">
      <c r="A35" s="835"/>
      <c r="B35" s="51" t="s">
        <v>232</v>
      </c>
      <c r="C35" s="57" t="s">
        <v>605</v>
      </c>
      <c r="D35" s="57"/>
      <c r="E35" s="57" t="s">
        <v>196</v>
      </c>
      <c r="F35" s="58">
        <v>45376</v>
      </c>
      <c r="G35" s="571">
        <v>12</v>
      </c>
      <c r="H35" s="54">
        <f t="shared" si="3"/>
        <v>1</v>
      </c>
      <c r="I35" s="55">
        <f t="shared" si="4"/>
        <v>2</v>
      </c>
      <c r="J35" s="64">
        <f t="shared" si="5"/>
        <v>31</v>
      </c>
      <c r="K35" s="548">
        <f>_xlfn.IFNA(VLOOKUP(CONCATENATE($K$5,$B35,$C35),'ESP1'!$A$6:$M$500,13,FALSE),0)</f>
        <v>0</v>
      </c>
      <c r="L35" s="548">
        <f>_xlfn.IFNA(VLOOKUP(CONCATENATE($L$5,$B35,$C35),'ESP1'!$A$6:$M$500,13,FALSE),0)</f>
        <v>0</v>
      </c>
      <c r="M35" s="548">
        <f>_xlfn.IFNA(VLOOKUP(CONCATENATE($M$5,$B35,$C35),CAPE!$A$6:$M$300,13,FALSE),0)</f>
        <v>0</v>
      </c>
      <c r="N35" s="548">
        <f>_xlfn.IFNA(VLOOKUP(CONCATENATE($N$5,$B35,$C35),CAPE!$A$6:$M$300,13,FALSE),0)</f>
        <v>0</v>
      </c>
      <c r="O35" s="548">
        <f>_xlfn.IFNA(VLOOKUP(CONCATENATE($O$5,$B35,$C35),'SER1'!$A$6:$M$500,13,FALSE),0)</f>
        <v>0</v>
      </c>
      <c r="P35" s="548">
        <f>_xlfn.IFNA(VLOOKUP(CONCATENATE($P$5,$B35,$C35),'SER1'!$A$6:$M$500,13,FALSE),0)</f>
        <v>0</v>
      </c>
      <c r="Q35" s="548">
        <f>_xlfn.IFNA(VLOOKUP(CONCATENATE($Q$5,$B35,$C35),'MUR1'!$A$6:$M$500,13,FALSE),0)</f>
        <v>0</v>
      </c>
      <c r="R35" s="548">
        <f>_xlfn.IFNA(VLOOKUP(CONCATENATE($R$5,$B35,$C35),'MUR1'!$A$6:$M$500,13,FALSE),0)</f>
        <v>0</v>
      </c>
      <c r="S35" s="548">
        <f>_xlfn.IFNA(VLOOKUP(CONCATENATE($S$5,$B35,$C35),BAL!$A$6:$M$500,13,FALSE),0)</f>
        <v>0</v>
      </c>
      <c r="T35" s="548">
        <f>_xlfn.IFNA(VLOOKUP(CONCATENATE($T$5,$B35,$C35),BAL!$A$6:$M$500,13,FALSE),0)</f>
        <v>0</v>
      </c>
      <c r="U35" s="548">
        <f>_xlfn.IFNA(VLOOKUP(CONCATENATE($U$5,$B35,$C35),'OG1'!$A$6:$M$500,13,FALSE),0)</f>
        <v>0</v>
      </c>
      <c r="V35" s="548">
        <f>_xlfn.IFNA(VLOOKUP(CONCATENATE($V$5,$B35,$C35),'OG1'!$A$6:$M$500,13,FALSE),0)</f>
        <v>0</v>
      </c>
      <c r="W35" s="548">
        <f>_xlfn.IFNA(VLOOKUP(CONCATENATE($W$5,$B35,$C35),'DRY1'!$A$6:$M$500,13,FALSE),0)</f>
        <v>0</v>
      </c>
      <c r="X35" s="548">
        <f>_xlfn.IFNA(VLOOKUP(CONCATENATE($X$5,$B35,$C35),'HOR1'!$A$6:$M$500,13,FALSE),0)</f>
        <v>0</v>
      </c>
      <c r="Y35" s="548">
        <f>_xlfn.IFNA(VLOOKUP(CONCATENATE($Y$5,$B35,$C35),'HOR1'!$A$6:$M$500,13,FALSE),0)</f>
        <v>0</v>
      </c>
      <c r="Z35" s="548">
        <f>_xlfn.IFNA(VLOOKUP(CONCATENATE($Z$5,$B35,$C35),'SER2'!$A$6:$M$534,13,FALSE),0)</f>
        <v>0</v>
      </c>
      <c r="AA35" s="548">
        <f>_xlfn.IFNA(VLOOKUP(CONCATENATE($AA$5,$B35,$C35),'SER2'!$A$6:$M$534,13,FALSE),0)</f>
        <v>0</v>
      </c>
      <c r="AB35" s="548">
        <f>_xlfn.IFNA(VLOOKUP(CONCATENATE($AB$5,$B35,$C35),'DAR1'!$A$6:$M$500,13,FALSE),0)</f>
        <v>0</v>
      </c>
      <c r="AC35" s="548">
        <f>_xlfn.IFNA(VLOOKUP(CONCATENATE($AC$5,$B35,$C35),'DAR1'!$A$6:$M$500,13,FALSE),0)</f>
        <v>0</v>
      </c>
      <c r="AD35" s="548">
        <f>_xlfn.IFNA(VLOOKUP(CONCATENATE($AD$5,$B35,$C35),BEV!$A$6:$M$500,13,FALSE),0)</f>
        <v>0</v>
      </c>
      <c r="AE35" s="548">
        <f>_xlfn.IFNA(VLOOKUP(CONCATENATE($AE$5,$B35,$C35),'OG2'!$A$6:$M$500,13,FALSE),0)</f>
        <v>2</v>
      </c>
      <c r="AF35" s="548">
        <f>_xlfn.IFNA(VLOOKUP(CONCATENATE($AF$5,$B35,$C35),'OG2'!$A$6:$M$500,13,FALSE),0)</f>
        <v>0</v>
      </c>
      <c r="AG35" s="548">
        <f>_xlfn.IFNA(VLOOKUP(CONCATENATE($AG$5,$B35,$C35),'LOG1'!$A$6:$M$500,13,FALSE),0)</f>
        <v>0</v>
      </c>
      <c r="AH35" s="548">
        <f>_xlfn.IFNA(VLOOKUP(CONCATENATE($AH$5,$B35,$C35),'DRY2'!$A$6:$M$500,13,FALSE),0)</f>
        <v>0</v>
      </c>
      <c r="AI35" s="548">
        <f>_xlfn.IFNA(VLOOKUP(CONCATENATE($AI$5,$B35,$C35),'CAP2'!$A$6:$M$500,13,FALSE),0)</f>
        <v>0</v>
      </c>
      <c r="AJ35" s="548">
        <f>_xlfn.IFNA(VLOOKUP(CONCATENATE($AJ$5,$B35,$C35),'ESP2'!$A$6:$M$500,13,FALSE),0)</f>
        <v>0</v>
      </c>
      <c r="AK35" s="548">
        <f>_xlfn.IFNA(VLOOKUP(CONCATENATE($AKL$5,$B35,$C35),MR!$A$6:$M$468,13,FALSE),0)</f>
        <v>0</v>
      </c>
      <c r="AL35" s="548">
        <f>_xlfn.IFNA(VLOOKUP(CONCATENATE($AL$5,$B35,$C35),MR!$A$6:$M$468,13,FALSE),0)</f>
        <v>0</v>
      </c>
      <c r="AM35" s="548">
        <f>_xlfn.IFNA(VLOOKUP(CONCATENATE($AM$5,$B35,$C35),MR!$A$6:$M$468,13,FALSE),0)</f>
        <v>0</v>
      </c>
      <c r="AN35" s="548">
        <f>_xlfn.IFNA(VLOOKUP(CONCATENATE($AN$5,$B35,$C35),'OG3'!$A$6:$M$500,13,FALSE),0)</f>
        <v>0</v>
      </c>
      <c r="AO35" s="548">
        <f>_xlfn.IFNA(VLOOKUP(CONCATENATE($AO$5,$B35,$C35),'OG3'!$A$6:$M$500,13,FALSE),0)</f>
        <v>0</v>
      </c>
      <c r="AP35" s="548">
        <f>_xlfn.IFNA(VLOOKUP(CONCATENATE($AP$5,$B35,$C35),WEST!$A$6:$M$500,13,FALSE),0)</f>
        <v>0</v>
      </c>
      <c r="AQ35" s="548">
        <f>_xlfn.IFNA(VLOOKUP(CONCATENATE($AQ$5,$B35,$C35),WEST!$A$6:$M$500,13,FALSE),0)</f>
        <v>0</v>
      </c>
      <c r="AR35" s="548">
        <f>_xlfn.IFNA(VLOOKUP(CONCATENATE($AR$5,$B35,$C35),'SER3'!$A$6:$M$500,13,FALSE),0)</f>
        <v>0</v>
      </c>
      <c r="AS35" s="548">
        <f>_xlfn.IFNA(VLOOKUP(CONCATENATE($AS$5,$B35,$C35),'DAR2'!$A$6:$M$500,13,FALSE),0)</f>
        <v>0</v>
      </c>
      <c r="AT35" s="548">
        <f>_xlfn.IFNA(VLOOKUP(CONCATENATE($AT$5,$B35,$C35),'DAR2'!$A$6:$M$500,13,FALSE),0)</f>
        <v>0</v>
      </c>
      <c r="AU35" s="548">
        <f>_xlfn.IFNA(VLOOKUP(CONCATENATE($AU$5,$B35,$C35),'MUR2'!$A$6:$M$500,13,FALSE),0)</f>
        <v>0</v>
      </c>
      <c r="AV35" s="548">
        <f>_xlfn.IFNA(VLOOKUP(CONCATENATE($AV$5,$B35,$C35),RAS!$A$7:$M$501,13,FALSE),0)</f>
        <v>0</v>
      </c>
      <c r="AW35" s="548">
        <f>_xlfn.IFNA(VLOOKUP(CONCATENATE($AW$5,$B35,$C35),RAS!$A$7:$M$501,13,FALSE),0)</f>
        <v>0</v>
      </c>
      <c r="AX35" s="548">
        <f>_xlfn.IFNA(VLOOKUP(CONCATENATE($AX$5,$B35,$C35),'ESP3'!$A$6:$M$500,13,FALSE),0)</f>
        <v>0</v>
      </c>
      <c r="AY35" s="548">
        <f>_xlfn.IFNA(VLOOKUP(CONCATENATE($AY$5,$B35,$C35),FEST!$A$6:$M$500,13,FALSE),0)</f>
        <v>0</v>
      </c>
      <c r="AZ35" s="548">
        <f>_xlfn.IFNA(VLOOKUP(CONCATENATE($AZ$5,$B35,$C35),FEST!$A$6:$M$500,13,FALSE),0)</f>
        <v>0</v>
      </c>
      <c r="BA35" s="548">
        <f>_xlfn.IFNA(VLOOKUP(CONCATENATE($BA$5,$B35,$C35),'HOR2'!$A$6:$M$200,13,FALSE),0)</f>
        <v>0</v>
      </c>
      <c r="BB35" s="548">
        <f>_xlfn.IFNA(VLOOKUP(CONCATENATE($BB$5,$B35,$C35),'HOR2'!$A$6:$M$200,13,FALSE),0)</f>
        <v>0</v>
      </c>
      <c r="BC35" s="548">
        <f>_xlfn.IFNA(VLOOKUP(CONCATENATE($BC$5,$B35,$C35),GIDG!$A$6:$M$200,13,FALSE),0)</f>
        <v>0</v>
      </c>
      <c r="BD35" s="548">
        <f>_xlfn.IFNA(VLOOKUP(CONCATENATE($BD$5,$B35,$C35),GIDG!$A$6:$M$200,13,FALSE),0)</f>
        <v>0</v>
      </c>
      <c r="BE35" s="548">
        <f>_xlfn.IFNA(VLOOKUP(CONCATENATE($BE$5,$B35,$C35),[7]cap3!$A$6:$M$500,13,FALSE),0)</f>
        <v>0</v>
      </c>
      <c r="BF35" s="548">
        <f>_xlfn.IFNA(VLOOKUP(CONCATENATE($BF$5,$B35,$C35),SC!$A$6:$M$500,13,FALSE),0)</f>
        <v>0</v>
      </c>
      <c r="BG35" s="548">
        <f>_xlfn.IFNA(VLOOKUP(CONCATENATE($BG$5,$B35,$C35),SC!$A$6:$M$500,13,FALSE),0)</f>
        <v>0</v>
      </c>
      <c r="BH35" s="548">
        <f>_xlfn.IFNA(VLOOKUP(CONCATENATE($BH$5,$B35,$C35),SCSAT!$A$6:$M$528,13,FALSE),0)</f>
        <v>0</v>
      </c>
      <c r="BI35" s="548">
        <f>_xlfn.IFNA(VLOOKUP(CONCATENATE($BI$5,$B35,$C35),SCSAT!$A$6:$M$528,13,FALSE),0)</f>
        <v>0</v>
      </c>
      <c r="BJ35" s="548">
        <f>_xlfn.IFNA(VLOOKUP(CONCATENATE($BJ$5,$B35,$C35),SCSUN!$A$6:$M$500,13,FALSE),0)</f>
        <v>0</v>
      </c>
      <c r="BK35" s="341">
        <f>_xlfn.IFNA(VLOOKUP(CONCATENATE($BK$5,$B35,$C35),SCSUN!$A$6:$M$500,13,FALSE),0)</f>
        <v>0</v>
      </c>
      <c r="BL35" s="56"/>
      <c r="BM35" s="341"/>
      <c r="BN35" s="56"/>
      <c r="BO35" s="56"/>
      <c r="BP35" s="56"/>
      <c r="BQ35" s="56"/>
      <c r="BR35" s="56"/>
      <c r="BS35" s="43"/>
    </row>
    <row r="36" spans="1:71" s="3" customFormat="1" x14ac:dyDescent="0.25">
      <c r="A36" s="835"/>
      <c r="B36" s="51" t="s">
        <v>286</v>
      </c>
      <c r="C36" s="57" t="s">
        <v>287</v>
      </c>
      <c r="D36" s="57"/>
      <c r="E36" s="57" t="s">
        <v>288</v>
      </c>
      <c r="F36" s="58">
        <v>45366</v>
      </c>
      <c r="G36" s="571">
        <v>12</v>
      </c>
      <c r="H36" s="54">
        <f t="shared" si="3"/>
        <v>0</v>
      </c>
      <c r="I36" s="55">
        <f t="shared" si="4"/>
        <v>0</v>
      </c>
      <c r="J36" s="64">
        <f t="shared" si="5"/>
        <v>32</v>
      </c>
      <c r="K36" s="548">
        <f>_xlfn.IFNA(VLOOKUP(CONCATENATE($K$5,$B36,$C36),'ESP1'!$A$6:$M$500,13,FALSE),0)</f>
        <v>0</v>
      </c>
      <c r="L36" s="548">
        <f>_xlfn.IFNA(VLOOKUP(CONCATENATE($L$5,$B36,$C36),'ESP1'!$A$6:$M$500,13,FALSE),0)</f>
        <v>0</v>
      </c>
      <c r="M36" s="548">
        <f>_xlfn.IFNA(VLOOKUP(CONCATENATE($M$5,$B36,$C36),CAPE!$A$6:$M$300,13,FALSE),0)</f>
        <v>0</v>
      </c>
      <c r="N36" s="548">
        <f>_xlfn.IFNA(VLOOKUP(CONCATENATE($N$5,$B36,$C36),CAPE!$A$6:$M$300,13,FALSE),0)</f>
        <v>0</v>
      </c>
      <c r="O36" s="548">
        <f>_xlfn.IFNA(VLOOKUP(CONCATENATE($O$5,$B36,$C36),'SER1'!$A$6:$M$500,13,FALSE),0)</f>
        <v>0</v>
      </c>
      <c r="P36" s="548">
        <f>_xlfn.IFNA(VLOOKUP(CONCATENATE($P$5,$B36,$C36),'SER1'!$A$6:$M$500,13,FALSE),0)</f>
        <v>0</v>
      </c>
      <c r="Q36" s="548">
        <f>_xlfn.IFNA(VLOOKUP(CONCATENATE($Q$5,$B36,$C36),'MUR1'!$A$6:$M$500,13,FALSE),0)</f>
        <v>0</v>
      </c>
      <c r="R36" s="548">
        <f>_xlfn.IFNA(VLOOKUP(CONCATENATE($R$5,$B36,$C36),'MUR1'!$A$6:$M$500,13,FALSE),0)</f>
        <v>0</v>
      </c>
      <c r="S36" s="548">
        <f>_xlfn.IFNA(VLOOKUP(CONCATENATE($S$5,$B36,$C36),BAL!$A$6:$M$500,13,FALSE),0)</f>
        <v>0</v>
      </c>
      <c r="T36" s="548">
        <f>_xlfn.IFNA(VLOOKUP(CONCATENATE($T$5,$B36,$C36),BAL!$A$6:$M$500,13,FALSE),0)</f>
        <v>0</v>
      </c>
      <c r="U36" s="548">
        <f>_xlfn.IFNA(VLOOKUP(CONCATENATE($U$5,$B36,$C36),'OG1'!$A$6:$M$500,13,FALSE),0)</f>
        <v>0</v>
      </c>
      <c r="V36" s="548">
        <f>_xlfn.IFNA(VLOOKUP(CONCATENATE($V$5,$B36,$C36),'OG1'!$A$6:$M$500,13,FALSE),0)</f>
        <v>0</v>
      </c>
      <c r="W36" s="548">
        <f>_xlfn.IFNA(VLOOKUP(CONCATENATE($W$5,$B36,$C36),'DRY1'!$A$6:$M$500,13,FALSE),0)</f>
        <v>0</v>
      </c>
      <c r="X36" s="548">
        <f>_xlfn.IFNA(VLOOKUP(CONCATENATE($X$5,$B36,$C36),'HOR1'!$A$6:$M$500,13,FALSE),0)</f>
        <v>0</v>
      </c>
      <c r="Y36" s="548">
        <f>_xlfn.IFNA(VLOOKUP(CONCATENATE($Y$5,$B36,$C36),'HOR1'!$A$6:$M$500,13,FALSE),0)</f>
        <v>0</v>
      </c>
      <c r="Z36" s="548">
        <f>_xlfn.IFNA(VLOOKUP(CONCATENATE($Z$5,$B36,$C36),'SER2'!$A$6:$M$534,13,FALSE),0)</f>
        <v>0</v>
      </c>
      <c r="AA36" s="548">
        <f>_xlfn.IFNA(VLOOKUP(CONCATENATE($AA$5,$B36,$C36),'SER2'!$A$6:$M$534,13,FALSE),0)</f>
        <v>0</v>
      </c>
      <c r="AB36" s="548">
        <f>_xlfn.IFNA(VLOOKUP(CONCATENATE($AB$5,$B36,$C36),'DAR1'!$A$6:$M$500,13,FALSE),0)</f>
        <v>0</v>
      </c>
      <c r="AC36" s="548">
        <f>_xlfn.IFNA(VLOOKUP(CONCATENATE($AC$5,$B36,$C36),'DAR1'!$A$6:$M$500,13,FALSE),0)</f>
        <v>0</v>
      </c>
      <c r="AD36" s="548">
        <f>_xlfn.IFNA(VLOOKUP(CONCATENATE($AD$5,$B36,$C36),BEV!$A$6:$M$500,13,FALSE),0)</f>
        <v>0</v>
      </c>
      <c r="AE36" s="548">
        <f>_xlfn.IFNA(VLOOKUP(CONCATENATE($AE$5,$B36,$C36),'OG2'!$A$6:$M$500,13,FALSE),0)</f>
        <v>0</v>
      </c>
      <c r="AF36" s="548">
        <f>_xlfn.IFNA(VLOOKUP(CONCATENATE($AF$5,$B36,$C36),'OG2'!$A$6:$M$500,13,FALSE),0)</f>
        <v>0</v>
      </c>
      <c r="AG36" s="548">
        <f>_xlfn.IFNA(VLOOKUP(CONCATENATE($AG$5,$B36,$C36),'LOG1'!$A$6:$M$500,13,FALSE),0)</f>
        <v>0</v>
      </c>
      <c r="AH36" s="548">
        <f>_xlfn.IFNA(VLOOKUP(CONCATENATE($AH$5,$B36,$C36),'DRY2'!$A$6:$M$500,13,FALSE),0)</f>
        <v>0</v>
      </c>
      <c r="AI36" s="548">
        <f>_xlfn.IFNA(VLOOKUP(CONCATENATE($AI$5,$B36,$C36),'CAP2'!$A$6:$M$500,13,FALSE),0)</f>
        <v>0</v>
      </c>
      <c r="AJ36" s="548">
        <f>_xlfn.IFNA(VLOOKUP(CONCATENATE($AJ$5,$B36,$C36),'ESP2'!$A$6:$M$500,13,FALSE),0)</f>
        <v>0</v>
      </c>
      <c r="AK36" s="548">
        <f>_xlfn.IFNA(VLOOKUP(CONCATENATE($AKL$5,$B36,$C36),MR!$A$6:$M$468,13,FALSE),0)</f>
        <v>0</v>
      </c>
      <c r="AL36" s="548">
        <f>_xlfn.IFNA(VLOOKUP(CONCATENATE($AL$5,$B36,$C36),MR!$A$6:$M$468,13,FALSE),0)</f>
        <v>0</v>
      </c>
      <c r="AM36" s="548">
        <f>_xlfn.IFNA(VLOOKUP(CONCATENATE($AM$5,$B36,$C36),MR!$A$6:$M$468,13,FALSE),0)</f>
        <v>0</v>
      </c>
      <c r="AN36" s="548">
        <f>_xlfn.IFNA(VLOOKUP(CONCATENATE($AN$5,$B36,$C36),'OG3'!$A$6:$M$500,13,FALSE),0)</f>
        <v>0</v>
      </c>
      <c r="AO36" s="548">
        <f>_xlfn.IFNA(VLOOKUP(CONCATENATE($AO$5,$B36,$C36),'OG3'!$A$6:$M$500,13,FALSE),0)</f>
        <v>0</v>
      </c>
      <c r="AP36" s="548">
        <f>_xlfn.IFNA(VLOOKUP(CONCATENATE($AP$5,$B36,$C36),WEST!$A$6:$M$500,13,FALSE),0)</f>
        <v>0</v>
      </c>
      <c r="AQ36" s="548">
        <f>_xlfn.IFNA(VLOOKUP(CONCATENATE($AQ$5,$B36,$C36),WEST!$A$6:$M$500,13,FALSE),0)</f>
        <v>0</v>
      </c>
      <c r="AR36" s="548">
        <f>_xlfn.IFNA(VLOOKUP(CONCATENATE($AR$5,$B36,$C36),'SER3'!$A$6:$M$500,13,FALSE),0)</f>
        <v>0</v>
      </c>
      <c r="AS36" s="548">
        <f>_xlfn.IFNA(VLOOKUP(CONCATENATE($AS$5,$B36,$C36),'DAR2'!$A$6:$M$500,13,FALSE),0)</f>
        <v>0</v>
      </c>
      <c r="AT36" s="548">
        <f>_xlfn.IFNA(VLOOKUP(CONCATENATE($AT$5,$B36,$C36),'DAR2'!$A$6:$M$500,13,FALSE),0)</f>
        <v>0</v>
      </c>
      <c r="AU36" s="548">
        <f>_xlfn.IFNA(VLOOKUP(CONCATENATE($AU$5,$B36,$C36),'MUR2'!$A$6:$M$500,13,FALSE),0)</f>
        <v>0</v>
      </c>
      <c r="AV36" s="548">
        <f>_xlfn.IFNA(VLOOKUP(CONCATENATE($AV$5,$B36,$C36),RAS!$A$7:$M$501,13,FALSE),0)</f>
        <v>0</v>
      </c>
      <c r="AW36" s="548">
        <f>_xlfn.IFNA(VLOOKUP(CONCATENATE($AW$5,$B36,$C36),RAS!$A$7:$M$501,13,FALSE),0)</f>
        <v>0</v>
      </c>
      <c r="AX36" s="548">
        <f>_xlfn.IFNA(VLOOKUP(CONCATENATE($AX$5,$B36,$C36),'ESP3'!$A$6:$M$500,13,FALSE),0)</f>
        <v>0</v>
      </c>
      <c r="AY36" s="548">
        <f>_xlfn.IFNA(VLOOKUP(CONCATENATE($AY$5,$B36,$C36),FEST!$A$6:$M$500,13,FALSE),0)</f>
        <v>0</v>
      </c>
      <c r="AZ36" s="548">
        <f>_xlfn.IFNA(VLOOKUP(CONCATENATE($AZ$5,$B36,$C36),FEST!$A$6:$M$500,13,FALSE),0)</f>
        <v>0</v>
      </c>
      <c r="BA36" s="548">
        <f>_xlfn.IFNA(VLOOKUP(CONCATENATE($BA$5,$B36,$C36),'HOR2'!$A$6:$M$200,13,FALSE),0)</f>
        <v>0</v>
      </c>
      <c r="BB36" s="548">
        <f>_xlfn.IFNA(VLOOKUP(CONCATENATE($BB$5,$B36,$C36),'HOR2'!$A$6:$M$200,13,FALSE),0)</f>
        <v>0</v>
      </c>
      <c r="BC36" s="548">
        <f>_xlfn.IFNA(VLOOKUP(CONCATENATE($BC$5,$B36,$C36),GIDG!$A$6:$M$200,13,FALSE),0)</f>
        <v>0</v>
      </c>
      <c r="BD36" s="548">
        <f>_xlfn.IFNA(VLOOKUP(CONCATENATE($BD$5,$B36,$C36),GIDG!$A$6:$M$200,13,FALSE),0)</f>
        <v>0</v>
      </c>
      <c r="BE36" s="548">
        <f>_xlfn.IFNA(VLOOKUP(CONCATENATE($BE$5,$B36,$C36),[7]cap3!$A$6:$M$500,13,FALSE),0)</f>
        <v>0</v>
      </c>
      <c r="BF36" s="548">
        <f>_xlfn.IFNA(VLOOKUP(CONCATENATE($BF$5,$B36,$C36),SC!$A$6:$M$500,13,FALSE),0)</f>
        <v>0</v>
      </c>
      <c r="BG36" s="548">
        <f>_xlfn.IFNA(VLOOKUP(CONCATENATE($BG$5,$B36,$C36),SC!$A$6:$M$500,13,FALSE),0)</f>
        <v>0</v>
      </c>
      <c r="BH36" s="548">
        <f>_xlfn.IFNA(VLOOKUP(CONCATENATE($BH$5,$B36,$C36),SCSAT!$A$6:$M$528,13,FALSE),0)</f>
        <v>0</v>
      </c>
      <c r="BI36" s="548">
        <f>_xlfn.IFNA(VLOOKUP(CONCATENATE($BI$5,$B36,$C36),SCSAT!$A$6:$M$528,13,FALSE),0)</f>
        <v>0</v>
      </c>
      <c r="BJ36" s="548">
        <f>_xlfn.IFNA(VLOOKUP(CONCATENATE($BJ$5,$B36,$C36),SCSUN!$A$6:$M$500,13,FALSE),0)</f>
        <v>0</v>
      </c>
      <c r="BK36" s="341">
        <f>_xlfn.IFNA(VLOOKUP(CONCATENATE($BK$5,$B36,$C36),SCSUN!$A$6:$M$500,13,FALSE),0)</f>
        <v>0</v>
      </c>
      <c r="BL36" s="56"/>
      <c r="BM36" s="341"/>
      <c r="BN36" s="56"/>
      <c r="BO36" s="56"/>
      <c r="BP36" s="56"/>
      <c r="BQ36" s="56"/>
      <c r="BR36" s="56"/>
      <c r="BS36" s="44"/>
    </row>
    <row r="37" spans="1:71" x14ac:dyDescent="0.25">
      <c r="A37" s="835"/>
      <c r="B37" s="51" t="s">
        <v>291</v>
      </c>
      <c r="C37" s="57" t="s">
        <v>292</v>
      </c>
      <c r="D37" s="57"/>
      <c r="E37" s="57" t="s">
        <v>96</v>
      </c>
      <c r="F37" s="58">
        <v>45368</v>
      </c>
      <c r="G37" s="571">
        <v>11</v>
      </c>
      <c r="H37" s="54">
        <f t="shared" si="3"/>
        <v>0</v>
      </c>
      <c r="I37" s="55">
        <f t="shared" si="4"/>
        <v>0</v>
      </c>
      <c r="J37" s="64">
        <f t="shared" si="5"/>
        <v>32</v>
      </c>
      <c r="K37" s="548">
        <f>_xlfn.IFNA(VLOOKUP(CONCATENATE($K$5,$B37,$C37),'ESP1'!$A$6:$M$500,13,FALSE),0)</f>
        <v>0</v>
      </c>
      <c r="L37" s="548">
        <f>_xlfn.IFNA(VLOOKUP(CONCATENATE($L$5,$B37,$C37),'ESP1'!$A$6:$M$500,13,FALSE),0)</f>
        <v>0</v>
      </c>
      <c r="M37" s="548">
        <f>_xlfn.IFNA(VLOOKUP(CONCATENATE($M$5,$B37,$C37),CAPE!$A$6:$M$300,13,FALSE),0)</f>
        <v>0</v>
      </c>
      <c r="N37" s="548">
        <f>_xlfn.IFNA(VLOOKUP(CONCATENATE($N$5,$B37,$C37),CAPE!$A$6:$M$300,13,FALSE),0)</f>
        <v>0</v>
      </c>
      <c r="O37" s="548">
        <f>_xlfn.IFNA(VLOOKUP(CONCATENATE($O$5,$B37,$C37),'SER1'!$A$6:$M$500,13,FALSE),0)</f>
        <v>0</v>
      </c>
      <c r="P37" s="548">
        <f>_xlfn.IFNA(VLOOKUP(CONCATENATE($P$5,$B37,$C37),'SER1'!$A$6:$M$500,13,FALSE),0)</f>
        <v>0</v>
      </c>
      <c r="Q37" s="548">
        <f>_xlfn.IFNA(VLOOKUP(CONCATENATE($Q$5,$B37,$C37),'MUR1'!$A$6:$M$500,13,FALSE),0)</f>
        <v>0</v>
      </c>
      <c r="R37" s="548">
        <f>_xlfn.IFNA(VLOOKUP(CONCATENATE($R$5,$B37,$C37),'MUR1'!$A$6:$M$500,13,FALSE),0)</f>
        <v>0</v>
      </c>
      <c r="S37" s="548">
        <f>_xlfn.IFNA(VLOOKUP(CONCATENATE($S$5,$B37,$C37),BAL!$A$6:$M$500,13,FALSE),0)</f>
        <v>0</v>
      </c>
      <c r="T37" s="548">
        <f>_xlfn.IFNA(VLOOKUP(CONCATENATE($T$5,$B37,$C37),BAL!$A$6:$M$500,13,FALSE),0)</f>
        <v>0</v>
      </c>
      <c r="U37" s="548">
        <f>_xlfn.IFNA(VLOOKUP(CONCATENATE($U$5,$B37,$C37),'OG1'!$A$6:$M$500,13,FALSE),0)</f>
        <v>0</v>
      </c>
      <c r="V37" s="548">
        <f>_xlfn.IFNA(VLOOKUP(CONCATENATE($V$5,$B37,$C37),'OG1'!$A$6:$M$500,13,FALSE),0)</f>
        <v>0</v>
      </c>
      <c r="W37" s="548">
        <f>_xlfn.IFNA(VLOOKUP(CONCATENATE($W$5,$B37,$C37),'DRY1'!$A$6:$M$500,13,FALSE),0)</f>
        <v>0</v>
      </c>
      <c r="X37" s="548">
        <f>_xlfn.IFNA(VLOOKUP(CONCATENATE($X$5,$B37,$C37),'HOR1'!$A$6:$M$500,13,FALSE),0)</f>
        <v>0</v>
      </c>
      <c r="Y37" s="548">
        <f>_xlfn.IFNA(VLOOKUP(CONCATENATE($Y$5,$B37,$C37),'HOR1'!$A$6:$M$500,13,FALSE),0)</f>
        <v>0</v>
      </c>
      <c r="Z37" s="548">
        <f>_xlfn.IFNA(VLOOKUP(CONCATENATE($Z$5,$B37,$C37),'SER2'!$A$6:$M$534,13,FALSE),0)</f>
        <v>0</v>
      </c>
      <c r="AA37" s="548">
        <f>_xlfn.IFNA(VLOOKUP(CONCATENATE($AA$5,$B37,$C37),'SER2'!$A$6:$M$534,13,FALSE),0)</f>
        <v>0</v>
      </c>
      <c r="AB37" s="548">
        <f>_xlfn.IFNA(VLOOKUP(CONCATENATE($AB$5,$B37,$C37),'DAR1'!$A$6:$M$500,13,FALSE),0)</f>
        <v>0</v>
      </c>
      <c r="AC37" s="548">
        <f>_xlfn.IFNA(VLOOKUP(CONCATENATE($AC$5,$B37,$C37),'DAR1'!$A$6:$M$500,13,FALSE),0)</f>
        <v>0</v>
      </c>
      <c r="AD37" s="548">
        <f>_xlfn.IFNA(VLOOKUP(CONCATENATE($AD$5,$B37,$C37),BEV!$A$6:$M$500,13,FALSE),0)</f>
        <v>0</v>
      </c>
      <c r="AE37" s="548">
        <f>_xlfn.IFNA(VLOOKUP(CONCATENATE($AE$5,$B37,$C37),'OG2'!$A$6:$M$500,13,FALSE),0)</f>
        <v>0</v>
      </c>
      <c r="AF37" s="548">
        <f>_xlfn.IFNA(VLOOKUP(CONCATENATE($AF$5,$B37,$C37),'OG2'!$A$6:$M$500,13,FALSE),0)</f>
        <v>0</v>
      </c>
      <c r="AG37" s="548">
        <f>_xlfn.IFNA(VLOOKUP(CONCATENATE($AG$5,$B37,$C37),'LOG1'!$A$6:$M$500,13,FALSE),0)</f>
        <v>0</v>
      </c>
      <c r="AH37" s="548">
        <f>_xlfn.IFNA(VLOOKUP(CONCATENATE($AH$5,$B37,$C37),'DRY2'!$A$6:$M$500,13,FALSE),0)</f>
        <v>0</v>
      </c>
      <c r="AI37" s="548">
        <f>_xlfn.IFNA(VLOOKUP(CONCATENATE($AI$5,$B37,$C37),'CAP2'!$A$6:$M$500,13,FALSE),0)</f>
        <v>0</v>
      </c>
      <c r="AJ37" s="548">
        <f>_xlfn.IFNA(VLOOKUP(CONCATENATE($AJ$5,$B37,$C37),'ESP2'!$A$6:$M$500,13,FALSE),0)</f>
        <v>0</v>
      </c>
      <c r="AK37" s="548">
        <f>_xlfn.IFNA(VLOOKUP(CONCATENATE($AKL$5,$B37,$C37),MR!$A$6:$M$468,13,FALSE),0)</f>
        <v>0</v>
      </c>
      <c r="AL37" s="548">
        <f>_xlfn.IFNA(VLOOKUP(CONCATENATE($AL$5,$B37,$C37),MR!$A$6:$M$468,13,FALSE),0)</f>
        <v>0</v>
      </c>
      <c r="AM37" s="548">
        <f>_xlfn.IFNA(VLOOKUP(CONCATENATE($AM$5,$B37,$C37),MR!$A$6:$M$468,13,FALSE),0)</f>
        <v>0</v>
      </c>
      <c r="AN37" s="548">
        <f>_xlfn.IFNA(VLOOKUP(CONCATENATE($AN$5,$B37,$C37),'OG3'!$A$6:$M$500,13,FALSE),0)</f>
        <v>0</v>
      </c>
      <c r="AO37" s="548">
        <f>_xlfn.IFNA(VLOOKUP(CONCATENATE($AO$5,$B37,$C37),'OG3'!$A$6:$M$500,13,FALSE),0)</f>
        <v>0</v>
      </c>
      <c r="AP37" s="548">
        <f>_xlfn.IFNA(VLOOKUP(CONCATENATE($AP$5,$B37,$C37),WEST!$A$6:$M$500,13,FALSE),0)</f>
        <v>0</v>
      </c>
      <c r="AQ37" s="548">
        <f>_xlfn.IFNA(VLOOKUP(CONCATENATE($AQ$5,$B37,$C37),WEST!$A$6:$M$500,13,FALSE),0)</f>
        <v>0</v>
      </c>
      <c r="AR37" s="548">
        <f>_xlfn.IFNA(VLOOKUP(CONCATENATE($AR$5,$B37,$C37),'SER3'!$A$6:$M$500,13,FALSE),0)</f>
        <v>0</v>
      </c>
      <c r="AS37" s="548">
        <f>_xlfn.IFNA(VLOOKUP(CONCATENATE($AS$5,$B37,$C37),'DAR2'!$A$6:$M$500,13,FALSE),0)</f>
        <v>0</v>
      </c>
      <c r="AT37" s="548">
        <f>_xlfn.IFNA(VLOOKUP(CONCATENATE($AT$5,$B37,$C37),'DAR2'!$A$6:$M$500,13,FALSE),0)</f>
        <v>0</v>
      </c>
      <c r="AU37" s="548">
        <f>_xlfn.IFNA(VLOOKUP(CONCATENATE($AU$5,$B37,$C37),'MUR2'!$A$6:$M$500,13,FALSE),0)</f>
        <v>0</v>
      </c>
      <c r="AV37" s="548">
        <f>_xlfn.IFNA(VLOOKUP(CONCATENATE($AV$5,$B37,$C37),RAS!$A$7:$M$501,13,FALSE),0)</f>
        <v>0</v>
      </c>
      <c r="AW37" s="548">
        <f>_xlfn.IFNA(VLOOKUP(CONCATENATE($AW$5,$B37,$C37),RAS!$A$7:$M$501,13,FALSE),0)</f>
        <v>0</v>
      </c>
      <c r="AX37" s="548">
        <f>_xlfn.IFNA(VLOOKUP(CONCATENATE($AX$5,$B37,$C37),'ESP3'!$A$6:$M$500,13,FALSE),0)</f>
        <v>0</v>
      </c>
      <c r="AY37" s="548">
        <f>_xlfn.IFNA(VLOOKUP(CONCATENATE($AY$5,$B37,$C37),FEST!$A$6:$M$500,13,FALSE),0)</f>
        <v>0</v>
      </c>
      <c r="AZ37" s="548">
        <f>_xlfn.IFNA(VLOOKUP(CONCATENATE($AZ$5,$B37,$C37),FEST!$A$6:$M$500,13,FALSE),0)</f>
        <v>0</v>
      </c>
      <c r="BA37" s="548">
        <f>_xlfn.IFNA(VLOOKUP(CONCATENATE($BA$5,$B37,$C37),'HOR2'!$A$6:$M$200,13,FALSE),0)</f>
        <v>0</v>
      </c>
      <c r="BB37" s="548">
        <f>_xlfn.IFNA(VLOOKUP(CONCATENATE($BB$5,$B37,$C37),'HOR2'!$A$6:$M$200,13,FALSE),0)</f>
        <v>0</v>
      </c>
      <c r="BC37" s="548">
        <f>_xlfn.IFNA(VLOOKUP(CONCATENATE($BC$5,$B37,$C37),GIDG!$A$6:$M$200,13,FALSE),0)</f>
        <v>0</v>
      </c>
      <c r="BD37" s="548">
        <f>_xlfn.IFNA(VLOOKUP(CONCATENATE($BD$5,$B37,$C37),GIDG!$A$6:$M$200,13,FALSE),0)</f>
        <v>0</v>
      </c>
      <c r="BE37" s="548">
        <f>_xlfn.IFNA(VLOOKUP(CONCATENATE($BE$5,$B37,$C37),[7]cap3!$A$6:$M$500,13,FALSE),0)</f>
        <v>0</v>
      </c>
      <c r="BF37" s="548">
        <f>_xlfn.IFNA(VLOOKUP(CONCATENATE($BF$5,$B37,$C37),SC!$A$6:$M$500,13,FALSE),0)</f>
        <v>0</v>
      </c>
      <c r="BG37" s="548">
        <f>_xlfn.IFNA(VLOOKUP(CONCATENATE($BG$5,$B37,$C37),SC!$A$6:$M$500,13,FALSE),0)</f>
        <v>0</v>
      </c>
      <c r="BH37" s="548">
        <f>_xlfn.IFNA(VLOOKUP(CONCATENATE($BH$5,$B37,$C37),SCSAT!$A$6:$M$528,13,FALSE),0)</f>
        <v>0</v>
      </c>
      <c r="BI37" s="548">
        <f>_xlfn.IFNA(VLOOKUP(CONCATENATE($BI$5,$B37,$C37),SCSAT!$A$6:$M$528,13,FALSE),0)</f>
        <v>0</v>
      </c>
      <c r="BJ37" s="548">
        <f>_xlfn.IFNA(VLOOKUP(CONCATENATE($BJ$5,$B37,$C37),SCSUN!$A$6:$M$500,13,FALSE),0)</f>
        <v>0</v>
      </c>
      <c r="BK37" s="341">
        <f>_xlfn.IFNA(VLOOKUP(CONCATENATE($BK$5,$B37,$C37),SCSUN!$A$6:$M$500,13,FALSE),0)</f>
        <v>0</v>
      </c>
      <c r="BL37" s="56"/>
      <c r="BM37" s="341"/>
      <c r="BN37" s="56"/>
      <c r="BO37" s="56"/>
      <c r="BP37" s="56"/>
      <c r="BQ37" s="56"/>
      <c r="BR37" s="56"/>
      <c r="BS37" s="44"/>
    </row>
    <row r="38" spans="1:71" x14ac:dyDescent="0.25">
      <c r="A38" s="835"/>
      <c r="B38" s="51" t="s">
        <v>293</v>
      </c>
      <c r="C38" s="57" t="s">
        <v>294</v>
      </c>
      <c r="D38" s="57"/>
      <c r="E38" s="57" t="s">
        <v>96</v>
      </c>
      <c r="F38" s="58">
        <v>45368</v>
      </c>
      <c r="G38" s="571">
        <v>9</v>
      </c>
      <c r="H38" s="54">
        <f t="shared" ref="H38:H59" si="6">COUNTIF(K38:BT38,"&gt;0")</f>
        <v>0</v>
      </c>
      <c r="I38" s="55">
        <f t="shared" ref="I38:I59" si="7">SUM(K38:CM38)</f>
        <v>0</v>
      </c>
      <c r="J38" s="64">
        <f t="shared" ref="J38:J59" si="8">RANK(I38,$I$6:$I$94)</f>
        <v>32</v>
      </c>
      <c r="K38" s="548">
        <f>_xlfn.IFNA(VLOOKUP(CONCATENATE($K$5,$B38,$C38),'ESP1'!$A$6:$M$500,13,FALSE),0)</f>
        <v>0</v>
      </c>
      <c r="L38" s="548">
        <f>_xlfn.IFNA(VLOOKUP(CONCATENATE($L$5,$B38,$C38),'ESP1'!$A$6:$M$500,13,FALSE),0)</f>
        <v>0</v>
      </c>
      <c r="M38" s="548">
        <f>_xlfn.IFNA(VLOOKUP(CONCATENATE($M$5,$B38,$C38),CAPE!$A$6:$M$300,13,FALSE),0)</f>
        <v>0</v>
      </c>
      <c r="N38" s="548">
        <f>_xlfn.IFNA(VLOOKUP(CONCATENATE($N$5,$B38,$C38),CAPE!$A$6:$M$300,13,FALSE),0)</f>
        <v>0</v>
      </c>
      <c r="O38" s="548">
        <f>_xlfn.IFNA(VLOOKUP(CONCATENATE($O$5,$B38,$C38),'SER1'!$A$6:$M$500,13,FALSE),0)</f>
        <v>0</v>
      </c>
      <c r="P38" s="548">
        <f>_xlfn.IFNA(VLOOKUP(CONCATENATE($P$5,$B38,$C38),'SER1'!$A$6:$M$500,13,FALSE),0)</f>
        <v>0</v>
      </c>
      <c r="Q38" s="548">
        <f>_xlfn.IFNA(VLOOKUP(CONCATENATE($Q$5,$B38,$C38),'MUR1'!$A$6:$M$500,13,FALSE),0)</f>
        <v>0</v>
      </c>
      <c r="R38" s="548">
        <f>_xlfn.IFNA(VLOOKUP(CONCATENATE($R$5,$B38,$C38),'MUR1'!$A$6:$M$500,13,FALSE),0)</f>
        <v>0</v>
      </c>
      <c r="S38" s="548">
        <f>_xlfn.IFNA(VLOOKUP(CONCATENATE($S$5,$B38,$C38),BAL!$A$6:$M$500,13,FALSE),0)</f>
        <v>0</v>
      </c>
      <c r="T38" s="548">
        <f>_xlfn.IFNA(VLOOKUP(CONCATENATE($T$5,$B38,$C38),BAL!$A$6:$M$500,13,FALSE),0)</f>
        <v>0</v>
      </c>
      <c r="U38" s="548">
        <f>_xlfn.IFNA(VLOOKUP(CONCATENATE($U$5,$B38,$C38),'OG1'!$A$6:$M$500,13,FALSE),0)</f>
        <v>0</v>
      </c>
      <c r="V38" s="548">
        <f>_xlfn.IFNA(VLOOKUP(CONCATENATE($V$5,$B38,$C38),'OG1'!$A$6:$M$500,13,FALSE),0)</f>
        <v>0</v>
      </c>
      <c r="W38" s="548">
        <f>_xlfn.IFNA(VLOOKUP(CONCATENATE($W$5,$B38,$C38),'DRY1'!$A$6:$M$500,13,FALSE),0)</f>
        <v>0</v>
      </c>
      <c r="X38" s="548">
        <f>_xlfn.IFNA(VLOOKUP(CONCATENATE($X$5,$B38,$C38),'HOR1'!$A$6:$M$500,13,FALSE),0)</f>
        <v>0</v>
      </c>
      <c r="Y38" s="548">
        <f>_xlfn.IFNA(VLOOKUP(CONCATENATE($Y$5,$B38,$C38),'HOR1'!$A$6:$M$500,13,FALSE),0)</f>
        <v>0</v>
      </c>
      <c r="Z38" s="548">
        <f>_xlfn.IFNA(VLOOKUP(CONCATENATE($Z$5,$B38,$C38),'SER2'!$A$6:$M$534,13,FALSE),0)</f>
        <v>0</v>
      </c>
      <c r="AA38" s="548">
        <f>_xlfn.IFNA(VLOOKUP(CONCATENATE($AA$5,$B38,$C38),'SER2'!$A$6:$M$534,13,FALSE),0)</f>
        <v>0</v>
      </c>
      <c r="AB38" s="548">
        <f>_xlfn.IFNA(VLOOKUP(CONCATENATE($AB$5,$B38,$C38),'DAR1'!$A$6:$M$500,13,FALSE),0)</f>
        <v>0</v>
      </c>
      <c r="AC38" s="548">
        <f>_xlfn.IFNA(VLOOKUP(CONCATENATE($AC$5,$B38,$C38),'DAR1'!$A$6:$M$500,13,FALSE),0)</f>
        <v>0</v>
      </c>
      <c r="AD38" s="548">
        <f>_xlfn.IFNA(VLOOKUP(CONCATENATE($AD$5,$B38,$C38),BEV!$A$6:$M$500,13,FALSE),0)</f>
        <v>0</v>
      </c>
      <c r="AE38" s="548">
        <f>_xlfn.IFNA(VLOOKUP(CONCATENATE($AE$5,$B38,$C38),'OG2'!$A$6:$M$500,13,FALSE),0)</f>
        <v>0</v>
      </c>
      <c r="AF38" s="548">
        <f>_xlfn.IFNA(VLOOKUP(CONCATENATE($AF$5,$B38,$C38),'OG2'!$A$6:$M$500,13,FALSE),0)</f>
        <v>0</v>
      </c>
      <c r="AG38" s="548">
        <f>_xlfn.IFNA(VLOOKUP(CONCATENATE($AG$5,$B38,$C38),'LOG1'!$A$6:$M$500,13,FALSE),0)</f>
        <v>0</v>
      </c>
      <c r="AH38" s="548">
        <f>_xlfn.IFNA(VLOOKUP(CONCATENATE($AH$5,$B38,$C38),'DRY2'!$A$6:$M$500,13,FALSE),0)</f>
        <v>0</v>
      </c>
      <c r="AI38" s="548">
        <f>_xlfn.IFNA(VLOOKUP(CONCATENATE($AI$5,$B38,$C38),'CAP2'!$A$6:$M$500,13,FALSE),0)</f>
        <v>0</v>
      </c>
      <c r="AJ38" s="548">
        <f>_xlfn.IFNA(VLOOKUP(CONCATENATE($AJ$5,$B38,$C38),'ESP2'!$A$6:$M$500,13,FALSE),0)</f>
        <v>0</v>
      </c>
      <c r="AK38" s="548">
        <f>_xlfn.IFNA(VLOOKUP(CONCATENATE($AKL$5,$B38,$C38),MR!$A$6:$M$468,13,FALSE),0)</f>
        <v>0</v>
      </c>
      <c r="AL38" s="548">
        <f>_xlfn.IFNA(VLOOKUP(CONCATENATE($AL$5,$B38,$C38),MR!$A$6:$M$468,13,FALSE),0)</f>
        <v>0</v>
      </c>
      <c r="AM38" s="548">
        <f>_xlfn.IFNA(VLOOKUP(CONCATENATE($AM$5,$B38,$C38),MR!$A$6:$M$468,13,FALSE),0)</f>
        <v>0</v>
      </c>
      <c r="AN38" s="548">
        <f>_xlfn.IFNA(VLOOKUP(CONCATENATE($AN$5,$B38,$C38),'OG3'!$A$6:$M$500,13,FALSE),0)</f>
        <v>0</v>
      </c>
      <c r="AO38" s="548">
        <f>_xlfn.IFNA(VLOOKUP(CONCATENATE($AO$5,$B38,$C38),'OG3'!$A$6:$M$500,13,FALSE),0)</f>
        <v>0</v>
      </c>
      <c r="AP38" s="548">
        <f>_xlfn.IFNA(VLOOKUP(CONCATENATE($AP$5,$B38,$C38),WEST!$A$6:$M$500,13,FALSE),0)</f>
        <v>0</v>
      </c>
      <c r="AQ38" s="548">
        <f>_xlfn.IFNA(VLOOKUP(CONCATENATE($AQ$5,$B38,$C38),WEST!$A$6:$M$500,13,FALSE),0)</f>
        <v>0</v>
      </c>
      <c r="AR38" s="548">
        <f>_xlfn.IFNA(VLOOKUP(CONCATENATE($AR$5,$B38,$C38),'SER3'!$A$6:$M$500,13,FALSE),0)</f>
        <v>0</v>
      </c>
      <c r="AS38" s="548">
        <f>_xlfn.IFNA(VLOOKUP(CONCATENATE($AS$5,$B38,$C38),'DAR2'!$A$6:$M$500,13,FALSE),0)</f>
        <v>0</v>
      </c>
      <c r="AT38" s="548">
        <f>_xlfn.IFNA(VLOOKUP(CONCATENATE($AT$5,$B38,$C38),'DAR2'!$A$6:$M$500,13,FALSE),0)</f>
        <v>0</v>
      </c>
      <c r="AU38" s="548">
        <f>_xlfn.IFNA(VLOOKUP(CONCATENATE($AU$5,$B38,$C38),'MUR2'!$A$6:$M$500,13,FALSE),0)</f>
        <v>0</v>
      </c>
      <c r="AV38" s="548">
        <f>_xlfn.IFNA(VLOOKUP(CONCATENATE($AV$5,$B38,$C38),RAS!$A$7:$M$501,13,FALSE),0)</f>
        <v>0</v>
      </c>
      <c r="AW38" s="548">
        <f>_xlfn.IFNA(VLOOKUP(CONCATENATE($AW$5,$B38,$C38),RAS!$A$7:$M$501,13,FALSE),0)</f>
        <v>0</v>
      </c>
      <c r="AX38" s="548">
        <f>_xlfn.IFNA(VLOOKUP(CONCATENATE($AX$5,$B38,$C38),'ESP3'!$A$6:$M$500,13,FALSE),0)</f>
        <v>0</v>
      </c>
      <c r="AY38" s="548">
        <f>_xlfn.IFNA(VLOOKUP(CONCATENATE($AY$5,$B38,$C38),FEST!$A$6:$M$500,13,FALSE),0)</f>
        <v>0</v>
      </c>
      <c r="AZ38" s="548">
        <f>_xlfn.IFNA(VLOOKUP(CONCATENATE($AZ$5,$B38,$C38),FEST!$A$6:$M$500,13,FALSE),0)</f>
        <v>0</v>
      </c>
      <c r="BA38" s="548">
        <f>_xlfn.IFNA(VLOOKUP(CONCATENATE($BA$5,$B38,$C38),'HOR2'!$A$6:$M$200,13,FALSE),0)</f>
        <v>0</v>
      </c>
      <c r="BB38" s="548">
        <f>_xlfn.IFNA(VLOOKUP(CONCATENATE($BB$5,$B38,$C38),'HOR2'!$A$6:$M$200,13,FALSE),0)</f>
        <v>0</v>
      </c>
      <c r="BC38" s="548">
        <f>_xlfn.IFNA(VLOOKUP(CONCATENATE($BC$5,$B38,$C38),GIDG!$A$6:$M$200,13,FALSE),0)</f>
        <v>0</v>
      </c>
      <c r="BD38" s="548">
        <f>_xlfn.IFNA(VLOOKUP(CONCATENATE($BD$5,$B38,$C38),GIDG!$A$6:$M$200,13,FALSE),0)</f>
        <v>0</v>
      </c>
      <c r="BE38" s="548">
        <f>_xlfn.IFNA(VLOOKUP(CONCATENATE($BE$5,$B38,$C38),[7]cap3!$A$6:$M$500,13,FALSE),0)</f>
        <v>0</v>
      </c>
      <c r="BF38" s="548">
        <f>_xlfn.IFNA(VLOOKUP(CONCATENATE($BF$5,$B38,$C38),SC!$A$6:$M$500,13,FALSE),0)</f>
        <v>0</v>
      </c>
      <c r="BG38" s="548">
        <f>_xlfn.IFNA(VLOOKUP(CONCATENATE($BG$5,$B38,$C38),SC!$A$6:$M$500,13,FALSE),0)</f>
        <v>0</v>
      </c>
      <c r="BH38" s="548">
        <f>_xlfn.IFNA(VLOOKUP(CONCATENATE($BH$5,$B38,$C38),SCSAT!$A$6:$M$528,13,FALSE),0)</f>
        <v>0</v>
      </c>
      <c r="BI38" s="548">
        <f>_xlfn.IFNA(VLOOKUP(CONCATENATE($BI$5,$B38,$C38),SCSAT!$A$6:$M$528,13,FALSE),0)</f>
        <v>0</v>
      </c>
      <c r="BJ38" s="548">
        <f>_xlfn.IFNA(VLOOKUP(CONCATENATE($BJ$5,$B38,$C38),SCSUN!$A$6:$M$500,13,FALSE),0)</f>
        <v>0</v>
      </c>
      <c r="BK38" s="341">
        <f>_xlfn.IFNA(VLOOKUP(CONCATENATE($BK$5,$B38,$C38),SCSUN!$A$6:$M$500,13,FALSE),0)</f>
        <v>0</v>
      </c>
      <c r="BL38" s="56"/>
      <c r="BM38" s="341"/>
      <c r="BN38" s="56"/>
      <c r="BO38" s="56"/>
      <c r="BP38" s="56"/>
      <c r="BQ38" s="56"/>
      <c r="BR38" s="56"/>
      <c r="BS38" s="44"/>
    </row>
    <row r="39" spans="1:71" x14ac:dyDescent="0.25">
      <c r="A39" s="835"/>
      <c r="B39" s="51" t="s">
        <v>301</v>
      </c>
      <c r="C39" s="57" t="s">
        <v>604</v>
      </c>
      <c r="D39" s="57"/>
      <c r="E39" s="57" t="s">
        <v>199</v>
      </c>
      <c r="F39" s="58">
        <v>45372</v>
      </c>
      <c r="G39" s="571">
        <v>10</v>
      </c>
      <c r="H39" s="54">
        <f t="shared" si="6"/>
        <v>0</v>
      </c>
      <c r="I39" s="55">
        <f t="shared" si="7"/>
        <v>0</v>
      </c>
      <c r="J39" s="64">
        <f t="shared" si="8"/>
        <v>32</v>
      </c>
      <c r="K39" s="548">
        <f>_xlfn.IFNA(VLOOKUP(CONCATENATE($K$5,$B39,$C39),'ESP1'!$A$6:$M$500,13,FALSE),0)</f>
        <v>0</v>
      </c>
      <c r="L39" s="548">
        <f>_xlfn.IFNA(VLOOKUP(CONCATENATE($L$5,$B39,$C39),'ESP1'!$A$6:$M$500,13,FALSE),0)</f>
        <v>0</v>
      </c>
      <c r="M39" s="548">
        <f>_xlfn.IFNA(VLOOKUP(CONCATENATE($M$5,$B39,$C39),CAPE!$A$6:$M$300,13,FALSE),0)</f>
        <v>0</v>
      </c>
      <c r="N39" s="548">
        <f>_xlfn.IFNA(VLOOKUP(CONCATENATE($N$5,$B39,$C39),CAPE!$A$6:$M$300,13,FALSE),0)</f>
        <v>0</v>
      </c>
      <c r="O39" s="548">
        <f>_xlfn.IFNA(VLOOKUP(CONCATENATE($O$5,$B39,$C39),'SER1'!$A$6:$M$500,13,FALSE),0)</f>
        <v>0</v>
      </c>
      <c r="P39" s="548">
        <f>_xlfn.IFNA(VLOOKUP(CONCATENATE($P$5,$B39,$C39),'SER1'!$A$6:$M$500,13,FALSE),0)</f>
        <v>0</v>
      </c>
      <c r="Q39" s="548">
        <f>_xlfn.IFNA(VLOOKUP(CONCATENATE($Q$5,$B39,$C39),'MUR1'!$A$6:$M$500,13,FALSE),0)</f>
        <v>0</v>
      </c>
      <c r="R39" s="548">
        <f>_xlfn.IFNA(VLOOKUP(CONCATENATE($R$5,$B39,$C39),'MUR1'!$A$6:$M$500,13,FALSE),0)</f>
        <v>0</v>
      </c>
      <c r="S39" s="548">
        <f>_xlfn.IFNA(VLOOKUP(CONCATENATE($S$5,$B39,$C39),BAL!$A$6:$M$500,13,FALSE),0)</f>
        <v>0</v>
      </c>
      <c r="T39" s="548">
        <f>_xlfn.IFNA(VLOOKUP(CONCATENATE($T$5,$B39,$C39),BAL!$A$6:$M$500,13,FALSE),0)</f>
        <v>0</v>
      </c>
      <c r="U39" s="548">
        <f>_xlfn.IFNA(VLOOKUP(CONCATENATE($U$5,$B39,$C39),'OG1'!$A$6:$M$500,13,FALSE),0)</f>
        <v>0</v>
      </c>
      <c r="V39" s="548">
        <f>_xlfn.IFNA(VLOOKUP(CONCATENATE($V$5,$B39,$C39),'OG1'!$A$6:$M$500,13,FALSE),0)</f>
        <v>0</v>
      </c>
      <c r="W39" s="548">
        <f>_xlfn.IFNA(VLOOKUP(CONCATENATE($W$5,$B39,$C39),'DRY1'!$A$6:$M$500,13,FALSE),0)</f>
        <v>0</v>
      </c>
      <c r="X39" s="548">
        <f>_xlfn.IFNA(VLOOKUP(CONCATENATE($X$5,$B39,$C39),'HOR1'!$A$6:$M$500,13,FALSE),0)</f>
        <v>0</v>
      </c>
      <c r="Y39" s="548">
        <f>_xlfn.IFNA(VLOOKUP(CONCATENATE($Y$5,$B39,$C39),'HOR1'!$A$6:$M$500,13,FALSE),0)</f>
        <v>0</v>
      </c>
      <c r="Z39" s="548">
        <f>_xlfn.IFNA(VLOOKUP(CONCATENATE($Z$5,$B39,$C39),'SER2'!$A$6:$M$534,13,FALSE),0)</f>
        <v>0</v>
      </c>
      <c r="AA39" s="548">
        <f>_xlfn.IFNA(VLOOKUP(CONCATENATE($AA$5,$B39,$C39),'SER2'!$A$6:$M$534,13,FALSE),0)</f>
        <v>0</v>
      </c>
      <c r="AB39" s="548">
        <f>_xlfn.IFNA(VLOOKUP(CONCATENATE($AB$5,$B39,$C39),'DAR1'!$A$6:$M$500,13,FALSE),0)</f>
        <v>0</v>
      </c>
      <c r="AC39" s="548">
        <f>_xlfn.IFNA(VLOOKUP(CONCATENATE($AC$5,$B39,$C39),'DAR1'!$A$6:$M$500,13,FALSE),0)</f>
        <v>0</v>
      </c>
      <c r="AD39" s="548">
        <f>_xlfn.IFNA(VLOOKUP(CONCATENATE($AD$5,$B39,$C39),BEV!$A$6:$M$500,13,FALSE),0)</f>
        <v>0</v>
      </c>
      <c r="AE39" s="548">
        <f>_xlfn.IFNA(VLOOKUP(CONCATENATE($AE$5,$B39,$C39),'OG2'!$A$6:$M$500,13,FALSE),0)</f>
        <v>0</v>
      </c>
      <c r="AF39" s="548">
        <f>_xlfn.IFNA(VLOOKUP(CONCATENATE($AF$5,$B39,$C39),'OG2'!$A$6:$M$500,13,FALSE),0)</f>
        <v>0</v>
      </c>
      <c r="AG39" s="548">
        <f>_xlfn.IFNA(VLOOKUP(CONCATENATE($AG$5,$B39,$C39),'LOG1'!$A$6:$M$500,13,FALSE),0)</f>
        <v>0</v>
      </c>
      <c r="AH39" s="548">
        <f>_xlfn.IFNA(VLOOKUP(CONCATENATE($AH$5,$B39,$C39),'DRY2'!$A$6:$M$500,13,FALSE),0)</f>
        <v>0</v>
      </c>
      <c r="AI39" s="548">
        <f>_xlfn.IFNA(VLOOKUP(CONCATENATE($AI$5,$B39,$C39),'CAP2'!$A$6:$M$500,13,FALSE),0)</f>
        <v>0</v>
      </c>
      <c r="AJ39" s="548">
        <f>_xlfn.IFNA(VLOOKUP(CONCATENATE($AJ$5,$B39,$C39),'ESP2'!$A$6:$M$500,13,FALSE),0)</f>
        <v>0</v>
      </c>
      <c r="AK39" s="548">
        <f>_xlfn.IFNA(VLOOKUP(CONCATENATE($AKL$5,$B39,$C39),MR!$A$6:$M$468,13,FALSE),0)</f>
        <v>0</v>
      </c>
      <c r="AL39" s="548">
        <f>_xlfn.IFNA(VLOOKUP(CONCATENATE($AL$5,$B39,$C39),MR!$A$6:$M$468,13,FALSE),0)</f>
        <v>0</v>
      </c>
      <c r="AM39" s="548">
        <f>_xlfn.IFNA(VLOOKUP(CONCATENATE($AM$5,$B39,$C39),MR!$A$6:$M$468,13,FALSE),0)</f>
        <v>0</v>
      </c>
      <c r="AN39" s="548">
        <f>_xlfn.IFNA(VLOOKUP(CONCATENATE($AN$5,$B39,$C39),'OG3'!$A$6:$M$500,13,FALSE),0)</f>
        <v>0</v>
      </c>
      <c r="AO39" s="548">
        <f>_xlfn.IFNA(VLOOKUP(CONCATENATE($AO$5,$B39,$C39),'OG3'!$A$6:$M$500,13,FALSE),0)</f>
        <v>0</v>
      </c>
      <c r="AP39" s="548">
        <f>_xlfn.IFNA(VLOOKUP(CONCATENATE($AP$5,$B39,$C39),WEST!$A$6:$M$500,13,FALSE),0)</f>
        <v>0</v>
      </c>
      <c r="AQ39" s="548">
        <f>_xlfn.IFNA(VLOOKUP(CONCATENATE($AQ$5,$B39,$C39),WEST!$A$6:$M$500,13,FALSE),0)</f>
        <v>0</v>
      </c>
      <c r="AR39" s="548">
        <f>_xlfn.IFNA(VLOOKUP(CONCATENATE($AR$5,$B39,$C39),'SER3'!$A$6:$M$500,13,FALSE),0)</f>
        <v>0</v>
      </c>
      <c r="AS39" s="548">
        <f>_xlfn.IFNA(VLOOKUP(CONCATENATE($AS$5,$B39,$C39),'DAR2'!$A$6:$M$500,13,FALSE),0)</f>
        <v>0</v>
      </c>
      <c r="AT39" s="548">
        <f>_xlfn.IFNA(VLOOKUP(CONCATENATE($AT$5,$B39,$C39),'DAR2'!$A$6:$M$500,13,FALSE),0)</f>
        <v>0</v>
      </c>
      <c r="AU39" s="548">
        <f>_xlfn.IFNA(VLOOKUP(CONCATENATE($AU$5,$B39,$C39),'MUR2'!$A$6:$M$500,13,FALSE),0)</f>
        <v>0</v>
      </c>
      <c r="AV39" s="548">
        <f>_xlfn.IFNA(VLOOKUP(CONCATENATE($AV$5,$B39,$C39),RAS!$A$7:$M$501,13,FALSE),0)</f>
        <v>0</v>
      </c>
      <c r="AW39" s="548">
        <f>_xlfn.IFNA(VLOOKUP(CONCATENATE($AW$5,$B39,$C39),RAS!$A$7:$M$501,13,FALSE),0)</f>
        <v>0</v>
      </c>
      <c r="AX39" s="548">
        <f>_xlfn.IFNA(VLOOKUP(CONCATENATE($AX$5,$B39,$C39),'ESP3'!$A$6:$M$500,13,FALSE),0)</f>
        <v>0</v>
      </c>
      <c r="AY39" s="548">
        <f>_xlfn.IFNA(VLOOKUP(CONCATENATE($AY$5,$B39,$C39),FEST!$A$6:$M$500,13,FALSE),0)</f>
        <v>0</v>
      </c>
      <c r="AZ39" s="548">
        <f>_xlfn.IFNA(VLOOKUP(CONCATENATE($AZ$5,$B39,$C39),FEST!$A$6:$M$500,13,FALSE),0)</f>
        <v>0</v>
      </c>
      <c r="BA39" s="548">
        <f>_xlfn.IFNA(VLOOKUP(CONCATENATE($BA$5,$B39,$C39),'HOR2'!$A$6:$M$200,13,FALSE),0)</f>
        <v>0</v>
      </c>
      <c r="BB39" s="548">
        <f>_xlfn.IFNA(VLOOKUP(CONCATENATE($BB$5,$B39,$C39),'HOR2'!$A$6:$M$200,13,FALSE),0)</f>
        <v>0</v>
      </c>
      <c r="BC39" s="548">
        <f>_xlfn.IFNA(VLOOKUP(CONCATENATE($BC$5,$B39,$C39),GIDG!$A$6:$M$200,13,FALSE),0)</f>
        <v>0</v>
      </c>
      <c r="BD39" s="548">
        <f>_xlfn.IFNA(VLOOKUP(CONCATENATE($BD$5,$B39,$C39),GIDG!$A$6:$M$200,13,FALSE),0)</f>
        <v>0</v>
      </c>
      <c r="BE39" s="548">
        <f>_xlfn.IFNA(VLOOKUP(CONCATENATE($BE$5,$B39,$C39),[7]cap3!$A$6:$M$500,13,FALSE),0)</f>
        <v>0</v>
      </c>
      <c r="BF39" s="548">
        <f>_xlfn.IFNA(VLOOKUP(CONCATENATE($BF$5,$B39,$C39),SC!$A$6:$M$500,13,FALSE),0)</f>
        <v>0</v>
      </c>
      <c r="BG39" s="548">
        <f>_xlfn.IFNA(VLOOKUP(CONCATENATE($BG$5,$B39,$C39),SC!$A$6:$M$500,13,FALSE),0)</f>
        <v>0</v>
      </c>
      <c r="BH39" s="548">
        <f>_xlfn.IFNA(VLOOKUP(CONCATENATE($BH$5,$B39,$C39),SCSAT!$A$6:$M$528,13,FALSE),0)</f>
        <v>0</v>
      </c>
      <c r="BI39" s="548">
        <f>_xlfn.IFNA(VLOOKUP(CONCATENATE($BI$5,$B39,$C39),SCSAT!$A$6:$M$528,13,FALSE),0)</f>
        <v>0</v>
      </c>
      <c r="BJ39" s="548">
        <f>_xlfn.IFNA(VLOOKUP(CONCATENATE($BJ$5,$B39,$C39),SCSUN!$A$6:$M$500,13,FALSE),0)</f>
        <v>0</v>
      </c>
      <c r="BK39" s="341">
        <f>_xlfn.IFNA(VLOOKUP(CONCATENATE($BK$5,$B39,$C39),SCSUN!$A$6:$M$500,13,FALSE),0)</f>
        <v>0</v>
      </c>
      <c r="BL39" s="56"/>
      <c r="BM39" s="341"/>
      <c r="BN39" s="56"/>
      <c r="BO39" s="56"/>
      <c r="BP39" s="56"/>
      <c r="BQ39" s="56"/>
      <c r="BR39" s="56"/>
      <c r="BS39" s="44"/>
    </row>
    <row r="40" spans="1:71" x14ac:dyDescent="0.25">
      <c r="A40" s="835"/>
      <c r="B40" s="51" t="s">
        <v>301</v>
      </c>
      <c r="C40" s="57" t="s">
        <v>302</v>
      </c>
      <c r="D40" s="57"/>
      <c r="E40" s="57" t="s">
        <v>199</v>
      </c>
      <c r="F40" s="58">
        <v>45372</v>
      </c>
      <c r="G40" s="571">
        <v>10</v>
      </c>
      <c r="H40" s="54">
        <f t="shared" si="6"/>
        <v>0</v>
      </c>
      <c r="I40" s="55">
        <f t="shared" si="7"/>
        <v>0</v>
      </c>
      <c r="J40" s="64">
        <f t="shared" si="8"/>
        <v>32</v>
      </c>
      <c r="K40" s="548">
        <f>_xlfn.IFNA(VLOOKUP(CONCATENATE($K$5,$B40,$C40),'ESP1'!$A$6:$M$500,13,FALSE),0)</f>
        <v>0</v>
      </c>
      <c r="L40" s="548">
        <f>_xlfn.IFNA(VLOOKUP(CONCATENATE($L$5,$B40,$C40),'ESP1'!$A$6:$M$500,13,FALSE),0)</f>
        <v>0</v>
      </c>
      <c r="M40" s="548">
        <f>_xlfn.IFNA(VLOOKUP(CONCATENATE($M$5,$B40,$C40),CAPE!$A$6:$M$300,13,FALSE),0)</f>
        <v>0</v>
      </c>
      <c r="N40" s="548">
        <f>_xlfn.IFNA(VLOOKUP(CONCATENATE($N$5,$B40,$C40),CAPE!$A$6:$M$300,13,FALSE),0)</f>
        <v>0</v>
      </c>
      <c r="O40" s="548">
        <f>_xlfn.IFNA(VLOOKUP(CONCATENATE($O$5,$B40,$C40),'SER1'!$A$6:$M$500,13,FALSE),0)</f>
        <v>0</v>
      </c>
      <c r="P40" s="548">
        <f>_xlfn.IFNA(VLOOKUP(CONCATENATE($P$5,$B40,$C40),'SER1'!$A$6:$M$500,13,FALSE),0)</f>
        <v>0</v>
      </c>
      <c r="Q40" s="548">
        <f>_xlfn.IFNA(VLOOKUP(CONCATENATE($Q$5,$B40,$C40),'MUR1'!$A$6:$M$500,13,FALSE),0)</f>
        <v>0</v>
      </c>
      <c r="R40" s="548">
        <f>_xlfn.IFNA(VLOOKUP(CONCATENATE($R$5,$B40,$C40),'MUR1'!$A$6:$M$500,13,FALSE),0)</f>
        <v>0</v>
      </c>
      <c r="S40" s="548">
        <f>_xlfn.IFNA(VLOOKUP(CONCATENATE($S$5,$B40,$C40),BAL!$A$6:$M$500,13,FALSE),0)</f>
        <v>0</v>
      </c>
      <c r="T40" s="548">
        <f>_xlfn.IFNA(VLOOKUP(CONCATENATE($T$5,$B40,$C40),BAL!$A$6:$M$500,13,FALSE),0)</f>
        <v>0</v>
      </c>
      <c r="U40" s="548">
        <f>_xlfn.IFNA(VLOOKUP(CONCATENATE($U$5,$B40,$C40),'OG1'!$A$6:$M$500,13,FALSE),0)</f>
        <v>0</v>
      </c>
      <c r="V40" s="548">
        <f>_xlfn.IFNA(VLOOKUP(CONCATENATE($V$5,$B40,$C40),'OG1'!$A$6:$M$500,13,FALSE),0)</f>
        <v>0</v>
      </c>
      <c r="W40" s="548">
        <f>_xlfn.IFNA(VLOOKUP(CONCATENATE($W$5,$B40,$C40),'DRY1'!$A$6:$M$500,13,FALSE),0)</f>
        <v>0</v>
      </c>
      <c r="X40" s="548">
        <f>_xlfn.IFNA(VLOOKUP(CONCATENATE($X$5,$B40,$C40),'HOR1'!$A$6:$M$500,13,FALSE),0)</f>
        <v>0</v>
      </c>
      <c r="Y40" s="548">
        <f>_xlfn.IFNA(VLOOKUP(CONCATENATE($Y$5,$B40,$C40),'HOR1'!$A$6:$M$500,13,FALSE),0)</f>
        <v>0</v>
      </c>
      <c r="Z40" s="548">
        <f>_xlfn.IFNA(VLOOKUP(CONCATENATE($Z$5,$B40,$C40),'SER2'!$A$6:$M$534,13,FALSE),0)</f>
        <v>0</v>
      </c>
      <c r="AA40" s="548">
        <f>_xlfn.IFNA(VLOOKUP(CONCATENATE($AA$5,$B40,$C40),'SER2'!$A$6:$M$534,13,FALSE),0)</f>
        <v>0</v>
      </c>
      <c r="AB40" s="548">
        <f>_xlfn.IFNA(VLOOKUP(CONCATENATE($AB$5,$B40,$C40),'DAR1'!$A$6:$M$500,13,FALSE),0)</f>
        <v>0</v>
      </c>
      <c r="AC40" s="548">
        <f>_xlfn.IFNA(VLOOKUP(CONCATENATE($AC$5,$B40,$C40),'DAR1'!$A$6:$M$500,13,FALSE),0)</f>
        <v>0</v>
      </c>
      <c r="AD40" s="548">
        <f>_xlfn.IFNA(VLOOKUP(CONCATENATE($AD$5,$B40,$C40),BEV!$A$6:$M$500,13,FALSE),0)</f>
        <v>0</v>
      </c>
      <c r="AE40" s="548">
        <f>_xlfn.IFNA(VLOOKUP(CONCATENATE($AE$5,$B40,$C40),'OG2'!$A$6:$M$500,13,FALSE),0)</f>
        <v>0</v>
      </c>
      <c r="AF40" s="548">
        <f>_xlfn.IFNA(VLOOKUP(CONCATENATE($AF$5,$B40,$C40),'OG2'!$A$6:$M$500,13,FALSE),0)</f>
        <v>0</v>
      </c>
      <c r="AG40" s="548">
        <f>_xlfn.IFNA(VLOOKUP(CONCATENATE($AG$5,$B40,$C40),'LOG1'!$A$6:$M$500,13,FALSE),0)</f>
        <v>0</v>
      </c>
      <c r="AH40" s="548">
        <f>_xlfn.IFNA(VLOOKUP(CONCATENATE($AH$5,$B40,$C40),'DRY2'!$A$6:$M$500,13,FALSE),0)</f>
        <v>0</v>
      </c>
      <c r="AI40" s="548">
        <f>_xlfn.IFNA(VLOOKUP(CONCATENATE($AI$5,$B40,$C40),'CAP2'!$A$6:$M$500,13,FALSE),0)</f>
        <v>0</v>
      </c>
      <c r="AJ40" s="548">
        <f>_xlfn.IFNA(VLOOKUP(CONCATENATE($AJ$5,$B40,$C40),'ESP2'!$A$6:$M$500,13,FALSE),0)</f>
        <v>0</v>
      </c>
      <c r="AK40" s="548">
        <f>_xlfn.IFNA(VLOOKUP(CONCATENATE($AKL$5,$B40,$C40),MR!$A$6:$M$468,13,FALSE),0)</f>
        <v>0</v>
      </c>
      <c r="AL40" s="548">
        <f>_xlfn.IFNA(VLOOKUP(CONCATENATE($AL$5,$B40,$C40),MR!$A$6:$M$468,13,FALSE),0)</f>
        <v>0</v>
      </c>
      <c r="AM40" s="548">
        <f>_xlfn.IFNA(VLOOKUP(CONCATENATE($AM$5,$B40,$C40),MR!$A$6:$M$468,13,FALSE),0)</f>
        <v>0</v>
      </c>
      <c r="AN40" s="548">
        <f>_xlfn.IFNA(VLOOKUP(CONCATENATE($AN$5,$B40,$C40),'OG3'!$A$6:$M$500,13,FALSE),0)</f>
        <v>0</v>
      </c>
      <c r="AO40" s="548">
        <f>_xlfn.IFNA(VLOOKUP(CONCATENATE($AO$5,$B40,$C40),'OG3'!$A$6:$M$500,13,FALSE),0)</f>
        <v>0</v>
      </c>
      <c r="AP40" s="548">
        <f>_xlfn.IFNA(VLOOKUP(CONCATENATE($AP$5,$B40,$C40),WEST!$A$6:$M$500,13,FALSE),0)</f>
        <v>0</v>
      </c>
      <c r="AQ40" s="548">
        <f>_xlfn.IFNA(VLOOKUP(CONCATENATE($AQ$5,$B40,$C40),WEST!$A$6:$M$500,13,FALSE),0)</f>
        <v>0</v>
      </c>
      <c r="AR40" s="548">
        <f>_xlfn.IFNA(VLOOKUP(CONCATENATE($AR$5,$B40,$C40),'SER3'!$A$6:$M$500,13,FALSE),0)</f>
        <v>0</v>
      </c>
      <c r="AS40" s="548">
        <f>_xlfn.IFNA(VLOOKUP(CONCATENATE($AS$5,$B40,$C40),'DAR2'!$A$6:$M$500,13,FALSE),0)</f>
        <v>0</v>
      </c>
      <c r="AT40" s="548">
        <f>_xlfn.IFNA(VLOOKUP(CONCATENATE($AT$5,$B40,$C40),'DAR2'!$A$6:$M$500,13,FALSE),0)</f>
        <v>0</v>
      </c>
      <c r="AU40" s="548">
        <f>_xlfn.IFNA(VLOOKUP(CONCATENATE($AU$5,$B40,$C40),'MUR2'!$A$6:$M$500,13,FALSE),0)</f>
        <v>0</v>
      </c>
      <c r="AV40" s="548">
        <f>_xlfn.IFNA(VLOOKUP(CONCATENATE($AV$5,$B40,$C40),RAS!$A$7:$M$501,13,FALSE),0)</f>
        <v>0</v>
      </c>
      <c r="AW40" s="548">
        <f>_xlfn.IFNA(VLOOKUP(CONCATENATE($AW$5,$B40,$C40),RAS!$A$7:$M$501,13,FALSE),0)</f>
        <v>0</v>
      </c>
      <c r="AX40" s="548">
        <f>_xlfn.IFNA(VLOOKUP(CONCATENATE($AX$5,$B40,$C40),'ESP3'!$A$6:$M$500,13,FALSE),0)</f>
        <v>0</v>
      </c>
      <c r="AY40" s="548">
        <f>_xlfn.IFNA(VLOOKUP(CONCATENATE($AY$5,$B40,$C40),FEST!$A$6:$M$500,13,FALSE),0)</f>
        <v>0</v>
      </c>
      <c r="AZ40" s="548">
        <f>_xlfn.IFNA(VLOOKUP(CONCATENATE($AZ$5,$B40,$C40),FEST!$A$6:$M$500,13,FALSE),0)</f>
        <v>0</v>
      </c>
      <c r="BA40" s="548">
        <f>_xlfn.IFNA(VLOOKUP(CONCATENATE($BA$5,$B40,$C40),'HOR2'!$A$6:$M$200,13,FALSE),0)</f>
        <v>0</v>
      </c>
      <c r="BB40" s="548">
        <f>_xlfn.IFNA(VLOOKUP(CONCATENATE($BB$5,$B40,$C40),'HOR2'!$A$6:$M$200,13,FALSE),0)</f>
        <v>0</v>
      </c>
      <c r="BC40" s="548">
        <f>_xlfn.IFNA(VLOOKUP(CONCATENATE($BC$5,$B40,$C40),GIDG!$A$6:$M$200,13,FALSE),0)</f>
        <v>0</v>
      </c>
      <c r="BD40" s="548">
        <f>_xlfn.IFNA(VLOOKUP(CONCATENATE($BD$5,$B40,$C40),GIDG!$A$6:$M$200,13,FALSE),0)</f>
        <v>0</v>
      </c>
      <c r="BE40" s="548">
        <f>_xlfn.IFNA(VLOOKUP(CONCATENATE($BE$5,$B40,$C40),[7]cap3!$A$6:$M$500,13,FALSE),0)</f>
        <v>0</v>
      </c>
      <c r="BF40" s="548">
        <f>_xlfn.IFNA(VLOOKUP(CONCATENATE($BF$5,$B40,$C40),SC!$A$6:$M$500,13,FALSE),0)</f>
        <v>0</v>
      </c>
      <c r="BG40" s="548">
        <f>_xlfn.IFNA(VLOOKUP(CONCATENATE($BG$5,$B40,$C40),SC!$A$6:$M$500,13,FALSE),0)</f>
        <v>0</v>
      </c>
      <c r="BH40" s="548">
        <f>_xlfn.IFNA(VLOOKUP(CONCATENATE($BH$5,$B40,$C40),SCSAT!$A$6:$M$528,13,FALSE),0)</f>
        <v>0</v>
      </c>
      <c r="BI40" s="548">
        <f>_xlfn.IFNA(VLOOKUP(CONCATENATE($BI$5,$B40,$C40),SCSAT!$A$6:$M$528,13,FALSE),0)</f>
        <v>0</v>
      </c>
      <c r="BJ40" s="548">
        <f>_xlfn.IFNA(VLOOKUP(CONCATENATE($BJ$5,$B40,$C40),SCSUN!$A$6:$M$500,13,FALSE),0)</f>
        <v>0</v>
      </c>
      <c r="BK40" s="341">
        <f>_xlfn.IFNA(VLOOKUP(CONCATENATE($BK$5,$B40,$C40),SCSUN!$A$6:$M$500,13,FALSE),0)</f>
        <v>0</v>
      </c>
      <c r="BL40" s="56"/>
      <c r="BM40" s="341"/>
      <c r="BN40" s="56"/>
      <c r="BO40" s="56"/>
      <c r="BP40" s="56"/>
      <c r="BQ40" s="56"/>
      <c r="BR40" s="56"/>
      <c r="BS40" s="44"/>
    </row>
    <row r="41" spans="1:71" x14ac:dyDescent="0.25">
      <c r="A41" s="835"/>
      <c r="B41" s="51" t="s">
        <v>303</v>
      </c>
      <c r="C41" s="57" t="s">
        <v>304</v>
      </c>
      <c r="D41" s="57"/>
      <c r="E41" s="57" t="s">
        <v>199</v>
      </c>
      <c r="F41" s="58">
        <v>45373</v>
      </c>
      <c r="G41" s="571">
        <v>11</v>
      </c>
      <c r="H41" s="54">
        <f t="shared" si="6"/>
        <v>0</v>
      </c>
      <c r="I41" s="55">
        <f t="shared" si="7"/>
        <v>0</v>
      </c>
      <c r="J41" s="64">
        <f t="shared" si="8"/>
        <v>32</v>
      </c>
      <c r="K41" s="548">
        <f>_xlfn.IFNA(VLOOKUP(CONCATENATE($K$5,$B41,$C41),'ESP1'!$A$6:$M$500,13,FALSE),0)</f>
        <v>0</v>
      </c>
      <c r="L41" s="548">
        <f>_xlfn.IFNA(VLOOKUP(CONCATENATE($L$5,$B41,$C41),'ESP1'!$A$6:$M$500,13,FALSE),0)</f>
        <v>0</v>
      </c>
      <c r="M41" s="548">
        <f>_xlfn.IFNA(VLOOKUP(CONCATENATE($M$5,$B41,$C41),CAPE!$A$6:$M$300,13,FALSE),0)</f>
        <v>0</v>
      </c>
      <c r="N41" s="548">
        <f>_xlfn.IFNA(VLOOKUP(CONCATENATE($N$5,$B41,$C41),CAPE!$A$6:$M$300,13,FALSE),0)</f>
        <v>0</v>
      </c>
      <c r="O41" s="548">
        <f>_xlfn.IFNA(VLOOKUP(CONCATENATE($O$5,$B41,$C41),'SER1'!$A$6:$M$500,13,FALSE),0)</f>
        <v>0</v>
      </c>
      <c r="P41" s="548">
        <f>_xlfn.IFNA(VLOOKUP(CONCATENATE($P$5,$B41,$C41),'SER1'!$A$6:$M$500,13,FALSE),0)</f>
        <v>0</v>
      </c>
      <c r="Q41" s="548">
        <f>_xlfn.IFNA(VLOOKUP(CONCATENATE($Q$5,$B41,$C41),'MUR1'!$A$6:$M$500,13,FALSE),0)</f>
        <v>0</v>
      </c>
      <c r="R41" s="548">
        <f>_xlfn.IFNA(VLOOKUP(CONCATENATE($R$5,$B41,$C41),'MUR1'!$A$6:$M$500,13,FALSE),0)</f>
        <v>0</v>
      </c>
      <c r="S41" s="548">
        <f>_xlfn.IFNA(VLOOKUP(CONCATENATE($S$5,$B41,$C41),BAL!$A$6:$M$500,13,FALSE),0)</f>
        <v>0</v>
      </c>
      <c r="T41" s="548">
        <f>_xlfn.IFNA(VLOOKUP(CONCATENATE($T$5,$B41,$C41),BAL!$A$6:$M$500,13,FALSE),0)</f>
        <v>0</v>
      </c>
      <c r="U41" s="548">
        <f>_xlfn.IFNA(VLOOKUP(CONCATENATE($U$5,$B41,$C41),'OG1'!$A$6:$M$500,13,FALSE),0)</f>
        <v>0</v>
      </c>
      <c r="V41" s="548">
        <f>_xlfn.IFNA(VLOOKUP(CONCATENATE($V$5,$B41,$C41),'OG1'!$A$6:$M$500,13,FALSE),0)</f>
        <v>0</v>
      </c>
      <c r="W41" s="548">
        <f>_xlfn.IFNA(VLOOKUP(CONCATENATE($W$5,$B41,$C41),'DRY1'!$A$6:$M$500,13,FALSE),0)</f>
        <v>0</v>
      </c>
      <c r="X41" s="548">
        <f>_xlfn.IFNA(VLOOKUP(CONCATENATE($X$5,$B41,$C41),'HOR1'!$A$6:$M$500,13,FALSE),0)</f>
        <v>0</v>
      </c>
      <c r="Y41" s="548">
        <f>_xlfn.IFNA(VLOOKUP(CONCATENATE($Y$5,$B41,$C41),'HOR1'!$A$6:$M$500,13,FALSE),0)</f>
        <v>0</v>
      </c>
      <c r="Z41" s="548">
        <f>_xlfn.IFNA(VLOOKUP(CONCATENATE($Z$5,$B41,$C41),'SER2'!$A$6:$M$534,13,FALSE),0)</f>
        <v>0</v>
      </c>
      <c r="AA41" s="548">
        <f>_xlfn.IFNA(VLOOKUP(CONCATENATE($AA$5,$B41,$C41),'SER2'!$A$6:$M$534,13,FALSE),0)</f>
        <v>0</v>
      </c>
      <c r="AB41" s="548">
        <f>_xlfn.IFNA(VLOOKUP(CONCATENATE($AB$5,$B41,$C41),'DAR1'!$A$6:$M$500,13,FALSE),0)</f>
        <v>0</v>
      </c>
      <c r="AC41" s="548">
        <f>_xlfn.IFNA(VLOOKUP(CONCATENATE($AC$5,$B41,$C41),'DAR1'!$A$6:$M$500,13,FALSE),0)</f>
        <v>0</v>
      </c>
      <c r="AD41" s="548">
        <f>_xlfn.IFNA(VLOOKUP(CONCATENATE($AD$5,$B41,$C41),BEV!$A$6:$M$500,13,FALSE),0)</f>
        <v>0</v>
      </c>
      <c r="AE41" s="548">
        <f>_xlfn.IFNA(VLOOKUP(CONCATENATE($AE$5,$B41,$C41),'OG2'!$A$6:$M$500,13,FALSE),0)</f>
        <v>0</v>
      </c>
      <c r="AF41" s="548">
        <f>_xlfn.IFNA(VLOOKUP(CONCATENATE($AF$5,$B41,$C41),'OG2'!$A$6:$M$500,13,FALSE),0)</f>
        <v>0</v>
      </c>
      <c r="AG41" s="548">
        <f>_xlfn.IFNA(VLOOKUP(CONCATENATE($AG$5,$B41,$C41),'LOG1'!$A$6:$M$500,13,FALSE),0)</f>
        <v>0</v>
      </c>
      <c r="AH41" s="548">
        <f>_xlfn.IFNA(VLOOKUP(CONCATENATE($AH$5,$B41,$C41),'DRY2'!$A$6:$M$500,13,FALSE),0)</f>
        <v>0</v>
      </c>
      <c r="AI41" s="548">
        <f>_xlfn.IFNA(VLOOKUP(CONCATENATE($AI$5,$B41,$C41),'CAP2'!$A$6:$M$500,13,FALSE),0)</f>
        <v>0</v>
      </c>
      <c r="AJ41" s="548">
        <f>_xlfn.IFNA(VLOOKUP(CONCATENATE($AJ$5,$B41,$C41),'ESP2'!$A$6:$M$500,13,FALSE),0)</f>
        <v>0</v>
      </c>
      <c r="AK41" s="548">
        <f>_xlfn.IFNA(VLOOKUP(CONCATENATE($AKL$5,$B41,$C41),MR!$A$6:$M$468,13,FALSE),0)</f>
        <v>0</v>
      </c>
      <c r="AL41" s="548">
        <f>_xlfn.IFNA(VLOOKUP(CONCATENATE($AL$5,$B41,$C41),MR!$A$6:$M$468,13,FALSE),0)</f>
        <v>0</v>
      </c>
      <c r="AM41" s="548">
        <f>_xlfn.IFNA(VLOOKUP(CONCATENATE($AM$5,$B41,$C41),MR!$A$6:$M$468,13,FALSE),0)</f>
        <v>0</v>
      </c>
      <c r="AN41" s="548">
        <f>_xlfn.IFNA(VLOOKUP(CONCATENATE($AN$5,$B41,$C41),'OG3'!$A$6:$M$500,13,FALSE),0)</f>
        <v>0</v>
      </c>
      <c r="AO41" s="548">
        <f>_xlfn.IFNA(VLOOKUP(CONCATENATE($AO$5,$B41,$C41),'OG3'!$A$6:$M$500,13,FALSE),0)</f>
        <v>0</v>
      </c>
      <c r="AP41" s="548">
        <f>_xlfn.IFNA(VLOOKUP(CONCATENATE($AP$5,$B41,$C41),WEST!$A$6:$M$500,13,FALSE),0)</f>
        <v>0</v>
      </c>
      <c r="AQ41" s="548">
        <f>_xlfn.IFNA(VLOOKUP(CONCATENATE($AQ$5,$B41,$C41),WEST!$A$6:$M$500,13,FALSE),0)</f>
        <v>0</v>
      </c>
      <c r="AR41" s="548">
        <f>_xlfn.IFNA(VLOOKUP(CONCATENATE($AR$5,$B41,$C41),'SER3'!$A$6:$M$500,13,FALSE),0)</f>
        <v>0</v>
      </c>
      <c r="AS41" s="548">
        <f>_xlfn.IFNA(VLOOKUP(CONCATENATE($AS$5,$B41,$C41),'DAR2'!$A$6:$M$500,13,FALSE),0)</f>
        <v>0</v>
      </c>
      <c r="AT41" s="548">
        <f>_xlfn.IFNA(VLOOKUP(CONCATENATE($AT$5,$B41,$C41),'DAR2'!$A$6:$M$500,13,FALSE),0)</f>
        <v>0</v>
      </c>
      <c r="AU41" s="548">
        <f>_xlfn.IFNA(VLOOKUP(CONCATENATE($AU$5,$B41,$C41),'MUR2'!$A$6:$M$500,13,FALSE),0)</f>
        <v>0</v>
      </c>
      <c r="AV41" s="548">
        <f>_xlfn.IFNA(VLOOKUP(CONCATENATE($AV$5,$B41,$C41),RAS!$A$7:$M$501,13,FALSE),0)</f>
        <v>0</v>
      </c>
      <c r="AW41" s="548">
        <f>_xlfn.IFNA(VLOOKUP(CONCATENATE($AW$5,$B41,$C41),RAS!$A$7:$M$501,13,FALSE),0)</f>
        <v>0</v>
      </c>
      <c r="AX41" s="548">
        <f>_xlfn.IFNA(VLOOKUP(CONCATENATE($AX$5,$B41,$C41),'ESP3'!$A$6:$M$500,13,FALSE),0)</f>
        <v>0</v>
      </c>
      <c r="AY41" s="548">
        <f>_xlfn.IFNA(VLOOKUP(CONCATENATE($AY$5,$B41,$C41),FEST!$A$6:$M$500,13,FALSE),0)</f>
        <v>0</v>
      </c>
      <c r="AZ41" s="548">
        <f>_xlfn.IFNA(VLOOKUP(CONCATENATE($AZ$5,$B41,$C41),FEST!$A$6:$M$500,13,FALSE),0)</f>
        <v>0</v>
      </c>
      <c r="BA41" s="548">
        <f>_xlfn.IFNA(VLOOKUP(CONCATENATE($BA$5,$B41,$C41),'HOR2'!$A$6:$M$200,13,FALSE),0)</f>
        <v>0</v>
      </c>
      <c r="BB41" s="548">
        <f>_xlfn.IFNA(VLOOKUP(CONCATENATE($BB$5,$B41,$C41),'HOR2'!$A$6:$M$200,13,FALSE),0)</f>
        <v>0</v>
      </c>
      <c r="BC41" s="548">
        <f>_xlfn.IFNA(VLOOKUP(CONCATENATE($BC$5,$B41,$C41),GIDG!$A$6:$M$200,13,FALSE),0)</f>
        <v>0</v>
      </c>
      <c r="BD41" s="548">
        <f>_xlfn.IFNA(VLOOKUP(CONCATENATE($BD$5,$B41,$C41),GIDG!$A$6:$M$200,13,FALSE),0)</f>
        <v>0</v>
      </c>
      <c r="BE41" s="548">
        <f>_xlfn.IFNA(VLOOKUP(CONCATENATE($BE$5,$B41,$C41),[7]cap3!$A$6:$M$500,13,FALSE),0)</f>
        <v>0</v>
      </c>
      <c r="BF41" s="548">
        <f>_xlfn.IFNA(VLOOKUP(CONCATENATE($BF$5,$B41,$C41),SC!$A$6:$M$500,13,FALSE),0)</f>
        <v>0</v>
      </c>
      <c r="BG41" s="548">
        <f>_xlfn.IFNA(VLOOKUP(CONCATENATE($BG$5,$B41,$C41),SC!$A$6:$M$500,13,FALSE),0)</f>
        <v>0</v>
      </c>
      <c r="BH41" s="548">
        <f>_xlfn.IFNA(VLOOKUP(CONCATENATE($BH$5,$B41,$C41),SCSAT!$A$6:$M$528,13,FALSE),0)</f>
        <v>0</v>
      </c>
      <c r="BI41" s="548">
        <f>_xlfn.IFNA(VLOOKUP(CONCATENATE($BI$5,$B41,$C41),SCSAT!$A$6:$M$528,13,FALSE),0)</f>
        <v>0</v>
      </c>
      <c r="BJ41" s="548">
        <f>_xlfn.IFNA(VLOOKUP(CONCATENATE($BJ$5,$B41,$C41),SCSUN!$A$6:$M$500,13,FALSE),0)</f>
        <v>0</v>
      </c>
      <c r="BK41" s="341">
        <f>_xlfn.IFNA(VLOOKUP(CONCATENATE($BK$5,$B41,$C41),SCSUN!$A$6:$M$500,13,FALSE),0)</f>
        <v>0</v>
      </c>
      <c r="BL41" s="56"/>
      <c r="BM41" s="341"/>
      <c r="BN41" s="56"/>
      <c r="BO41" s="56"/>
      <c r="BP41" s="56"/>
      <c r="BQ41" s="56"/>
      <c r="BR41" s="56"/>
      <c r="BS41" s="43"/>
    </row>
    <row r="42" spans="1:71" x14ac:dyDescent="0.25">
      <c r="A42" s="835"/>
      <c r="B42" s="51" t="s">
        <v>598</v>
      </c>
      <c r="C42" s="57" t="s">
        <v>306</v>
      </c>
      <c r="D42" s="57"/>
      <c r="E42" s="57" t="s">
        <v>307</v>
      </c>
      <c r="F42" s="58">
        <v>45380</v>
      </c>
      <c r="G42" s="571">
        <v>12</v>
      </c>
      <c r="H42" s="54">
        <f t="shared" si="6"/>
        <v>0</v>
      </c>
      <c r="I42" s="55">
        <f t="shared" si="7"/>
        <v>0</v>
      </c>
      <c r="J42" s="64">
        <f t="shared" si="8"/>
        <v>32</v>
      </c>
      <c r="K42" s="548">
        <f>_xlfn.IFNA(VLOOKUP(CONCATENATE($K$5,$B42,$C42),'ESP1'!$A$6:$M$500,13,FALSE),0)</f>
        <v>0</v>
      </c>
      <c r="L42" s="548">
        <f>_xlfn.IFNA(VLOOKUP(CONCATENATE($L$5,$B42,$C42),'ESP1'!$A$6:$M$500,13,FALSE),0)</f>
        <v>0</v>
      </c>
      <c r="M42" s="548">
        <f>_xlfn.IFNA(VLOOKUP(CONCATENATE($M$5,$B42,$C42),CAPE!$A$6:$M$300,13,FALSE),0)</f>
        <v>0</v>
      </c>
      <c r="N42" s="548">
        <f>_xlfn.IFNA(VLOOKUP(CONCATENATE($N$5,$B42,$C42),CAPE!$A$6:$M$300,13,FALSE),0)</f>
        <v>0</v>
      </c>
      <c r="O42" s="548">
        <f>_xlfn.IFNA(VLOOKUP(CONCATENATE($O$5,$B42,$C42),'SER1'!$A$6:$M$500,13,FALSE),0)</f>
        <v>0</v>
      </c>
      <c r="P42" s="548">
        <f>_xlfn.IFNA(VLOOKUP(CONCATENATE($P$5,$B42,$C42),'SER1'!$A$6:$M$500,13,FALSE),0)</f>
        <v>0</v>
      </c>
      <c r="Q42" s="548">
        <f>_xlfn.IFNA(VLOOKUP(CONCATENATE($Q$5,$B42,$C42),'MUR1'!$A$6:$M$500,13,FALSE),0)</f>
        <v>0</v>
      </c>
      <c r="R42" s="548">
        <f>_xlfn.IFNA(VLOOKUP(CONCATENATE($R$5,$B42,$C42),'MUR1'!$A$6:$M$500,13,FALSE),0)</f>
        <v>0</v>
      </c>
      <c r="S42" s="548">
        <f>_xlfn.IFNA(VLOOKUP(CONCATENATE($S$5,$B42,$C42),BAL!$A$6:$M$500,13,FALSE),0)</f>
        <v>0</v>
      </c>
      <c r="T42" s="548">
        <f>_xlfn.IFNA(VLOOKUP(CONCATENATE($T$5,$B42,$C42),BAL!$A$6:$M$500,13,FALSE),0)</f>
        <v>0</v>
      </c>
      <c r="U42" s="548">
        <f>_xlfn.IFNA(VLOOKUP(CONCATENATE($U$5,$B42,$C42),'OG1'!$A$6:$M$500,13,FALSE),0)</f>
        <v>0</v>
      </c>
      <c r="V42" s="548">
        <f>_xlfn.IFNA(VLOOKUP(CONCATENATE($V$5,$B42,$C42),'OG1'!$A$6:$M$500,13,FALSE),0)</f>
        <v>0</v>
      </c>
      <c r="W42" s="548">
        <f>_xlfn.IFNA(VLOOKUP(CONCATENATE($W$5,$B42,$C42),'DRY1'!$A$6:$M$500,13,FALSE),0)</f>
        <v>0</v>
      </c>
      <c r="X42" s="548">
        <f>_xlfn.IFNA(VLOOKUP(CONCATENATE($X$5,$B42,$C42),'HOR1'!$A$6:$M$500,13,FALSE),0)</f>
        <v>0</v>
      </c>
      <c r="Y42" s="548">
        <f>_xlfn.IFNA(VLOOKUP(CONCATENATE($Y$5,$B42,$C42),'HOR1'!$A$6:$M$500,13,FALSE),0)</f>
        <v>0</v>
      </c>
      <c r="Z42" s="548">
        <f>_xlfn.IFNA(VLOOKUP(CONCATENATE($Z$5,$B42,$C42),'SER2'!$A$6:$M$534,13,FALSE),0)</f>
        <v>0</v>
      </c>
      <c r="AA42" s="548">
        <f>_xlfn.IFNA(VLOOKUP(CONCATENATE($AA$5,$B42,$C42),'SER2'!$A$6:$M$534,13,FALSE),0)</f>
        <v>0</v>
      </c>
      <c r="AB42" s="548">
        <f>_xlfn.IFNA(VLOOKUP(CONCATENATE($AB$5,$B42,$C42),'DAR1'!$A$6:$M$500,13,FALSE),0)</f>
        <v>0</v>
      </c>
      <c r="AC42" s="548">
        <f>_xlfn.IFNA(VLOOKUP(CONCATENATE($AC$5,$B42,$C42),'DAR1'!$A$6:$M$500,13,FALSE),0)</f>
        <v>0</v>
      </c>
      <c r="AD42" s="548">
        <f>_xlfn.IFNA(VLOOKUP(CONCATENATE($AD$5,$B42,$C42),BEV!$A$6:$M$500,13,FALSE),0)</f>
        <v>0</v>
      </c>
      <c r="AE42" s="548">
        <f>_xlfn.IFNA(VLOOKUP(CONCATENATE($AE$5,$B42,$C42),'OG2'!$A$6:$M$500,13,FALSE),0)</f>
        <v>0</v>
      </c>
      <c r="AF42" s="548">
        <f>_xlfn.IFNA(VLOOKUP(CONCATENATE($AF$5,$B42,$C42),'OG2'!$A$6:$M$500,13,FALSE),0)</f>
        <v>0</v>
      </c>
      <c r="AG42" s="548">
        <f>_xlfn.IFNA(VLOOKUP(CONCATENATE($AG$5,$B42,$C42),'LOG1'!$A$6:$M$500,13,FALSE),0)</f>
        <v>0</v>
      </c>
      <c r="AH42" s="548">
        <f>_xlfn.IFNA(VLOOKUP(CONCATENATE($AH$5,$B42,$C42),'DRY2'!$A$6:$M$500,13,FALSE),0)</f>
        <v>0</v>
      </c>
      <c r="AI42" s="548">
        <f>_xlfn.IFNA(VLOOKUP(CONCATENATE($AI$5,$B42,$C42),'CAP2'!$A$6:$M$500,13,FALSE),0)</f>
        <v>0</v>
      </c>
      <c r="AJ42" s="548">
        <f>_xlfn.IFNA(VLOOKUP(CONCATENATE($AJ$5,$B42,$C42),'ESP2'!$A$6:$M$500,13,FALSE),0)</f>
        <v>0</v>
      </c>
      <c r="AK42" s="548">
        <f>_xlfn.IFNA(VLOOKUP(CONCATENATE($AKL$5,$B42,$C42),MR!$A$6:$M$468,13,FALSE),0)</f>
        <v>0</v>
      </c>
      <c r="AL42" s="548">
        <f>_xlfn.IFNA(VLOOKUP(CONCATENATE($AL$5,$B42,$C42),MR!$A$6:$M$468,13,FALSE),0)</f>
        <v>0</v>
      </c>
      <c r="AM42" s="548">
        <f>_xlfn.IFNA(VLOOKUP(CONCATENATE($AM$5,$B42,$C42),MR!$A$6:$M$468,13,FALSE),0)</f>
        <v>0</v>
      </c>
      <c r="AN42" s="548">
        <f>_xlfn.IFNA(VLOOKUP(CONCATENATE($AN$5,$B42,$C42),'OG3'!$A$6:$M$500,13,FALSE),0)</f>
        <v>0</v>
      </c>
      <c r="AO42" s="548">
        <f>_xlfn.IFNA(VLOOKUP(CONCATENATE($AO$5,$B42,$C42),'OG3'!$A$6:$M$500,13,FALSE),0)</f>
        <v>0</v>
      </c>
      <c r="AP42" s="548">
        <f>_xlfn.IFNA(VLOOKUP(CONCATENATE($AP$5,$B42,$C42),WEST!$A$6:$M$500,13,FALSE),0)</f>
        <v>0</v>
      </c>
      <c r="AQ42" s="548">
        <f>_xlfn.IFNA(VLOOKUP(CONCATENATE($AQ$5,$B42,$C42),WEST!$A$6:$M$500,13,FALSE),0)</f>
        <v>0</v>
      </c>
      <c r="AR42" s="548">
        <f>_xlfn.IFNA(VLOOKUP(CONCATENATE($AR$5,$B42,$C42),'SER3'!$A$6:$M$500,13,FALSE),0)</f>
        <v>0</v>
      </c>
      <c r="AS42" s="548">
        <f>_xlfn.IFNA(VLOOKUP(CONCATENATE($AS$5,$B42,$C42),'DAR2'!$A$6:$M$500,13,FALSE),0)</f>
        <v>0</v>
      </c>
      <c r="AT42" s="548">
        <f>_xlfn.IFNA(VLOOKUP(CONCATENATE($AT$5,$B42,$C42),'DAR2'!$A$6:$M$500,13,FALSE),0)</f>
        <v>0</v>
      </c>
      <c r="AU42" s="548">
        <f>_xlfn.IFNA(VLOOKUP(CONCATENATE($AU$5,$B42,$C42),'MUR2'!$A$6:$M$500,13,FALSE),0)</f>
        <v>0</v>
      </c>
      <c r="AV42" s="548">
        <f>_xlfn.IFNA(VLOOKUP(CONCATENATE($AV$5,$B42,$C42),RAS!$A$7:$M$501,13,FALSE),0)</f>
        <v>0</v>
      </c>
      <c r="AW42" s="548">
        <f>_xlfn.IFNA(VLOOKUP(CONCATENATE($AW$5,$B42,$C42),RAS!$A$7:$M$501,13,FALSE),0)</f>
        <v>0</v>
      </c>
      <c r="AX42" s="548">
        <f>_xlfn.IFNA(VLOOKUP(CONCATENATE($AX$5,$B42,$C42),'ESP3'!$A$6:$M$500,13,FALSE),0)</f>
        <v>0</v>
      </c>
      <c r="AY42" s="548">
        <f>_xlfn.IFNA(VLOOKUP(CONCATENATE($AY$5,$B42,$C42),FEST!$A$6:$M$500,13,FALSE),0)</f>
        <v>0</v>
      </c>
      <c r="AZ42" s="548">
        <f>_xlfn.IFNA(VLOOKUP(CONCATENATE($AZ$5,$B42,$C42),FEST!$A$6:$M$500,13,FALSE),0)</f>
        <v>0</v>
      </c>
      <c r="BA42" s="548">
        <f>_xlfn.IFNA(VLOOKUP(CONCATENATE($BA$5,$B42,$C42),'HOR2'!$A$6:$M$200,13,FALSE),0)</f>
        <v>0</v>
      </c>
      <c r="BB42" s="548">
        <f>_xlfn.IFNA(VLOOKUP(CONCATENATE($BB$5,$B42,$C42),'HOR2'!$A$6:$M$200,13,FALSE),0)</f>
        <v>0</v>
      </c>
      <c r="BC42" s="548">
        <f>_xlfn.IFNA(VLOOKUP(CONCATENATE($BC$5,$B42,$C42),GIDG!$A$6:$M$200,13,FALSE),0)</f>
        <v>0</v>
      </c>
      <c r="BD42" s="548">
        <f>_xlfn.IFNA(VLOOKUP(CONCATENATE($BD$5,$B42,$C42),GIDG!$A$6:$M$200,13,FALSE),0)</f>
        <v>0</v>
      </c>
      <c r="BE42" s="548">
        <f>_xlfn.IFNA(VLOOKUP(CONCATENATE($BE$5,$B42,$C42),[7]cap3!$A$6:$M$500,13,FALSE),0)</f>
        <v>0</v>
      </c>
      <c r="BF42" s="548">
        <f>_xlfn.IFNA(VLOOKUP(CONCATENATE($BF$5,$B42,$C42),SC!$A$6:$M$500,13,FALSE),0)</f>
        <v>0</v>
      </c>
      <c r="BG42" s="548">
        <f>_xlfn.IFNA(VLOOKUP(CONCATENATE($BG$5,$B42,$C42),SC!$A$6:$M$500,13,FALSE),0)</f>
        <v>0</v>
      </c>
      <c r="BH42" s="548">
        <f>_xlfn.IFNA(VLOOKUP(CONCATENATE($BH$5,$B42,$C42),SCSAT!$A$6:$M$528,13,FALSE),0)</f>
        <v>0</v>
      </c>
      <c r="BI42" s="548">
        <f>_xlfn.IFNA(VLOOKUP(CONCATENATE($BI$5,$B42,$C42),SCSAT!$A$6:$M$528,13,FALSE),0)</f>
        <v>0</v>
      </c>
      <c r="BJ42" s="548">
        <f>_xlfn.IFNA(VLOOKUP(CONCATENATE($BJ$5,$B42,$C42),SCSUN!$A$6:$M$500,13,FALSE),0)</f>
        <v>0</v>
      </c>
      <c r="BK42" s="341">
        <f>_xlfn.IFNA(VLOOKUP(CONCATENATE($BK$5,$B42,$C42),SCSUN!$A$6:$M$500,13,FALSE),0)</f>
        <v>0</v>
      </c>
      <c r="BL42" s="56"/>
      <c r="BM42" s="341"/>
      <c r="BN42" s="56"/>
      <c r="BO42" s="56"/>
      <c r="BP42" s="56"/>
      <c r="BQ42" s="56"/>
      <c r="BR42" s="56"/>
      <c r="BS42" s="43"/>
    </row>
    <row r="43" spans="1:71" x14ac:dyDescent="0.25">
      <c r="A43" s="835"/>
      <c r="B43" s="51" t="s">
        <v>599</v>
      </c>
      <c r="C43" s="57" t="s">
        <v>607</v>
      </c>
      <c r="D43" s="57"/>
      <c r="E43" s="57" t="s">
        <v>133</v>
      </c>
      <c r="F43" s="58">
        <v>45380</v>
      </c>
      <c r="G43" s="571">
        <v>11</v>
      </c>
      <c r="H43" s="54">
        <f t="shared" si="6"/>
        <v>0</v>
      </c>
      <c r="I43" s="55">
        <f t="shared" si="7"/>
        <v>0</v>
      </c>
      <c r="J43" s="64">
        <f t="shared" si="8"/>
        <v>32</v>
      </c>
      <c r="K43" s="548">
        <f>_xlfn.IFNA(VLOOKUP(CONCATENATE($K$5,$B43,$C43),'ESP1'!$A$6:$M$500,13,FALSE),0)</f>
        <v>0</v>
      </c>
      <c r="L43" s="548">
        <f>_xlfn.IFNA(VLOOKUP(CONCATENATE($L$5,$B43,$C43),'ESP1'!$A$6:$M$500,13,FALSE),0)</f>
        <v>0</v>
      </c>
      <c r="M43" s="548">
        <f>_xlfn.IFNA(VLOOKUP(CONCATENATE($M$5,$B43,$C43),CAPE!$A$6:$M$300,13,FALSE),0)</f>
        <v>0</v>
      </c>
      <c r="N43" s="548">
        <f>_xlfn.IFNA(VLOOKUP(CONCATENATE($N$5,$B43,$C43),CAPE!$A$6:$M$300,13,FALSE),0)</f>
        <v>0</v>
      </c>
      <c r="O43" s="548">
        <f>_xlfn.IFNA(VLOOKUP(CONCATENATE($O$5,$B43,$C43),'SER1'!$A$6:$M$500,13,FALSE),0)</f>
        <v>0</v>
      </c>
      <c r="P43" s="548">
        <f>_xlfn.IFNA(VLOOKUP(CONCATENATE($P$5,$B43,$C43),'SER1'!$A$6:$M$500,13,FALSE),0)</f>
        <v>0</v>
      </c>
      <c r="Q43" s="548">
        <f>_xlfn.IFNA(VLOOKUP(CONCATENATE($Q$5,$B43,$C43),'MUR1'!$A$6:$M$500,13,FALSE),0)</f>
        <v>0</v>
      </c>
      <c r="R43" s="548">
        <f>_xlfn.IFNA(VLOOKUP(CONCATENATE($R$5,$B43,$C43),'MUR1'!$A$6:$M$500,13,FALSE),0)</f>
        <v>0</v>
      </c>
      <c r="S43" s="548">
        <f>_xlfn.IFNA(VLOOKUP(CONCATENATE($S$5,$B43,$C43),BAL!$A$6:$M$500,13,FALSE),0)</f>
        <v>0</v>
      </c>
      <c r="T43" s="548">
        <f>_xlfn.IFNA(VLOOKUP(CONCATENATE($T$5,$B43,$C43),BAL!$A$6:$M$500,13,FALSE),0)</f>
        <v>0</v>
      </c>
      <c r="U43" s="548">
        <f>_xlfn.IFNA(VLOOKUP(CONCATENATE($U$5,$B43,$C43),'OG1'!$A$6:$M$500,13,FALSE),0)</f>
        <v>0</v>
      </c>
      <c r="V43" s="548">
        <f>_xlfn.IFNA(VLOOKUP(CONCATENATE($V$5,$B43,$C43),'OG1'!$A$6:$M$500,13,FALSE),0)</f>
        <v>0</v>
      </c>
      <c r="W43" s="548">
        <f>_xlfn.IFNA(VLOOKUP(CONCATENATE($W$5,$B43,$C43),'DRY1'!$A$6:$M$500,13,FALSE),0)</f>
        <v>0</v>
      </c>
      <c r="X43" s="548">
        <f>_xlfn.IFNA(VLOOKUP(CONCATENATE($X$5,$B43,$C43),'HOR1'!$A$6:$M$500,13,FALSE),0)</f>
        <v>0</v>
      </c>
      <c r="Y43" s="548">
        <f>_xlfn.IFNA(VLOOKUP(CONCATENATE($Y$5,$B43,$C43),'HOR1'!$A$6:$M$500,13,FALSE),0)</f>
        <v>0</v>
      </c>
      <c r="Z43" s="548">
        <f>_xlfn.IFNA(VLOOKUP(CONCATENATE($Z$5,$B43,$C43),'SER2'!$A$6:$M$534,13,FALSE),0)</f>
        <v>0</v>
      </c>
      <c r="AA43" s="548">
        <f>_xlfn.IFNA(VLOOKUP(CONCATENATE($AA$5,$B43,$C43),'SER2'!$A$6:$M$534,13,FALSE),0)</f>
        <v>0</v>
      </c>
      <c r="AB43" s="548">
        <f>_xlfn.IFNA(VLOOKUP(CONCATENATE($AB$5,$B43,$C43),'DAR1'!$A$6:$M$500,13,FALSE),0)</f>
        <v>0</v>
      </c>
      <c r="AC43" s="548">
        <f>_xlfn.IFNA(VLOOKUP(CONCATENATE($AC$5,$B43,$C43),'DAR1'!$A$6:$M$500,13,FALSE),0)</f>
        <v>0</v>
      </c>
      <c r="AD43" s="548">
        <f>_xlfn.IFNA(VLOOKUP(CONCATENATE($AD$5,$B43,$C43),BEV!$A$6:$M$500,13,FALSE),0)</f>
        <v>0</v>
      </c>
      <c r="AE43" s="548">
        <f>_xlfn.IFNA(VLOOKUP(CONCATENATE($AE$5,$B43,$C43),'OG2'!$A$6:$M$500,13,FALSE),0)</f>
        <v>0</v>
      </c>
      <c r="AF43" s="548">
        <f>_xlfn.IFNA(VLOOKUP(CONCATENATE($AF$5,$B43,$C43),'OG2'!$A$6:$M$500,13,FALSE),0)</f>
        <v>0</v>
      </c>
      <c r="AG43" s="548">
        <f>_xlfn.IFNA(VLOOKUP(CONCATENATE($AG$5,$B43,$C43),'LOG1'!$A$6:$M$500,13,FALSE),0)</f>
        <v>0</v>
      </c>
      <c r="AH43" s="548">
        <f>_xlfn.IFNA(VLOOKUP(CONCATENATE($AH$5,$B43,$C43),'DRY2'!$A$6:$M$500,13,FALSE),0)</f>
        <v>0</v>
      </c>
      <c r="AI43" s="548">
        <f>_xlfn.IFNA(VLOOKUP(CONCATENATE($AI$5,$B43,$C43),'CAP2'!$A$6:$M$500,13,FALSE),0)</f>
        <v>0</v>
      </c>
      <c r="AJ43" s="548">
        <f>_xlfn.IFNA(VLOOKUP(CONCATENATE($AJ$5,$B43,$C43),'ESP2'!$A$6:$M$500,13,FALSE),0)</f>
        <v>0</v>
      </c>
      <c r="AK43" s="548">
        <f>_xlfn.IFNA(VLOOKUP(CONCATENATE($AKL$5,$B43,$C43),MR!$A$6:$M$468,13,FALSE),0)</f>
        <v>0</v>
      </c>
      <c r="AL43" s="548">
        <f>_xlfn.IFNA(VLOOKUP(CONCATENATE($AL$5,$B43,$C43),MR!$A$6:$M$468,13,FALSE),0)</f>
        <v>0</v>
      </c>
      <c r="AM43" s="548">
        <f>_xlfn.IFNA(VLOOKUP(CONCATENATE($AM$5,$B43,$C43),MR!$A$6:$M$468,13,FALSE),0)</f>
        <v>0</v>
      </c>
      <c r="AN43" s="548">
        <f>_xlfn.IFNA(VLOOKUP(CONCATENATE($AN$5,$B43,$C43),'OG3'!$A$6:$M$500,13,FALSE),0)</f>
        <v>0</v>
      </c>
      <c r="AO43" s="548">
        <f>_xlfn.IFNA(VLOOKUP(CONCATENATE($AO$5,$B43,$C43),'OG3'!$A$6:$M$500,13,FALSE),0)</f>
        <v>0</v>
      </c>
      <c r="AP43" s="548">
        <f>_xlfn.IFNA(VLOOKUP(CONCATENATE($AP$5,$B43,$C43),WEST!$A$6:$M$500,13,FALSE),0)</f>
        <v>0</v>
      </c>
      <c r="AQ43" s="548">
        <f>_xlfn.IFNA(VLOOKUP(CONCATENATE($AQ$5,$B43,$C43),WEST!$A$6:$M$500,13,FALSE),0)</f>
        <v>0</v>
      </c>
      <c r="AR43" s="548">
        <f>_xlfn.IFNA(VLOOKUP(CONCATENATE($AR$5,$B43,$C43),'SER3'!$A$6:$M$500,13,FALSE),0)</f>
        <v>0</v>
      </c>
      <c r="AS43" s="548">
        <f>_xlfn.IFNA(VLOOKUP(CONCATENATE($AS$5,$B43,$C43),'DAR2'!$A$6:$M$500,13,FALSE),0)</f>
        <v>0</v>
      </c>
      <c r="AT43" s="548">
        <f>_xlfn.IFNA(VLOOKUP(CONCATENATE($AT$5,$B43,$C43),'DAR2'!$A$6:$M$500,13,FALSE),0)</f>
        <v>0</v>
      </c>
      <c r="AU43" s="548">
        <f>_xlfn.IFNA(VLOOKUP(CONCATENATE($AU$5,$B43,$C43),'MUR2'!$A$6:$M$500,13,FALSE),0)</f>
        <v>0</v>
      </c>
      <c r="AV43" s="548">
        <f>_xlfn.IFNA(VLOOKUP(CONCATENATE($AV$5,$B43,$C43),RAS!$A$7:$M$501,13,FALSE),0)</f>
        <v>0</v>
      </c>
      <c r="AW43" s="548">
        <f>_xlfn.IFNA(VLOOKUP(CONCATENATE($AW$5,$B43,$C43),RAS!$A$7:$M$501,13,FALSE),0)</f>
        <v>0</v>
      </c>
      <c r="AX43" s="548">
        <f>_xlfn.IFNA(VLOOKUP(CONCATENATE($AX$5,$B43,$C43),'ESP3'!$A$6:$M$500,13,FALSE),0)</f>
        <v>0</v>
      </c>
      <c r="AY43" s="548">
        <f>_xlfn.IFNA(VLOOKUP(CONCATENATE($AY$5,$B43,$C43),FEST!$A$6:$M$500,13,FALSE),0)</f>
        <v>0</v>
      </c>
      <c r="AZ43" s="548">
        <f>_xlfn.IFNA(VLOOKUP(CONCATENATE($AZ$5,$B43,$C43),FEST!$A$6:$M$500,13,FALSE),0)</f>
        <v>0</v>
      </c>
      <c r="BA43" s="548">
        <f>_xlfn.IFNA(VLOOKUP(CONCATENATE($BA$5,$B43,$C43),'HOR2'!$A$6:$M$200,13,FALSE),0)</f>
        <v>0</v>
      </c>
      <c r="BB43" s="548">
        <f>_xlfn.IFNA(VLOOKUP(CONCATENATE($BB$5,$B43,$C43),'HOR2'!$A$6:$M$200,13,FALSE),0)</f>
        <v>0</v>
      </c>
      <c r="BC43" s="548">
        <f>_xlfn.IFNA(VLOOKUP(CONCATENATE($BC$5,$B43,$C43),GIDG!$A$6:$M$200,13,FALSE),0)</f>
        <v>0</v>
      </c>
      <c r="BD43" s="548">
        <f>_xlfn.IFNA(VLOOKUP(CONCATENATE($BD$5,$B43,$C43),GIDG!$A$6:$M$200,13,FALSE),0)</f>
        <v>0</v>
      </c>
      <c r="BE43" s="548">
        <f>_xlfn.IFNA(VLOOKUP(CONCATENATE($BE$5,$B43,$C43),[7]cap3!$A$6:$M$500,13,FALSE),0)</f>
        <v>0</v>
      </c>
      <c r="BF43" s="548">
        <f>_xlfn.IFNA(VLOOKUP(CONCATENATE($BF$5,$B43,$C43),SC!$A$6:$M$500,13,FALSE),0)</f>
        <v>0</v>
      </c>
      <c r="BG43" s="548">
        <f>_xlfn.IFNA(VLOOKUP(CONCATENATE($BG$5,$B43,$C43),SC!$A$6:$M$500,13,FALSE),0)</f>
        <v>0</v>
      </c>
      <c r="BH43" s="548">
        <f>_xlfn.IFNA(VLOOKUP(CONCATENATE($BH$5,$B43,$C43),SCSAT!$A$6:$M$528,13,FALSE),0)</f>
        <v>0</v>
      </c>
      <c r="BI43" s="548">
        <f>_xlfn.IFNA(VLOOKUP(CONCATENATE($BI$5,$B43,$C43),SCSAT!$A$6:$M$528,13,FALSE),0)</f>
        <v>0</v>
      </c>
      <c r="BJ43" s="548">
        <f>_xlfn.IFNA(VLOOKUP(CONCATENATE($BJ$5,$B43,$C43),SCSUN!$A$6:$M$500,13,FALSE),0)</f>
        <v>0</v>
      </c>
      <c r="BK43" s="341">
        <f>_xlfn.IFNA(VLOOKUP(CONCATENATE($BK$5,$B43,$C43),SCSUN!$A$6:$M$500,13,FALSE),0)</f>
        <v>0</v>
      </c>
      <c r="BL43" s="56"/>
      <c r="BM43" s="341"/>
      <c r="BN43" s="56"/>
      <c r="BO43" s="56"/>
      <c r="BP43" s="56"/>
      <c r="BQ43" s="56"/>
      <c r="BR43" s="56"/>
      <c r="BS43" s="44"/>
    </row>
    <row r="44" spans="1:71" x14ac:dyDescent="0.25">
      <c r="A44" s="835"/>
      <c r="B44" s="51" t="s">
        <v>535</v>
      </c>
      <c r="C44" s="57" t="s">
        <v>536</v>
      </c>
      <c r="D44" s="57"/>
      <c r="E44" s="57" t="s">
        <v>151</v>
      </c>
      <c r="F44" s="58">
        <v>45380</v>
      </c>
      <c r="G44" s="571">
        <v>11</v>
      </c>
      <c r="H44" s="54">
        <f t="shared" si="6"/>
        <v>1</v>
      </c>
      <c r="I44" s="55">
        <f t="shared" si="7"/>
        <v>5</v>
      </c>
      <c r="J44" s="64">
        <f t="shared" si="8"/>
        <v>27</v>
      </c>
      <c r="K44" s="548">
        <f>_xlfn.IFNA(VLOOKUP(CONCATENATE($K$5,$B44,$C44),'ESP1'!$A$6:$M$500,13,FALSE),0)</f>
        <v>0</v>
      </c>
      <c r="L44" s="548">
        <f>_xlfn.IFNA(VLOOKUP(CONCATENATE($L$5,$B44,$C44),'ESP1'!$A$6:$M$500,13,FALSE),0)</f>
        <v>0</v>
      </c>
      <c r="M44" s="548">
        <f>_xlfn.IFNA(VLOOKUP(CONCATENATE($M$5,$B44,$C44),CAPE!$A$6:$M$300,13,FALSE),0)</f>
        <v>0</v>
      </c>
      <c r="N44" s="548">
        <f>_xlfn.IFNA(VLOOKUP(CONCATENATE($N$5,$B44,$C44),CAPE!$A$6:$M$300,13,FALSE),0)</f>
        <v>0</v>
      </c>
      <c r="O44" s="548">
        <f>_xlfn.IFNA(VLOOKUP(CONCATENATE($O$5,$B44,$C44),'SER1'!$A$6:$M$500,13,FALSE),0)</f>
        <v>0</v>
      </c>
      <c r="P44" s="548">
        <f>_xlfn.IFNA(VLOOKUP(CONCATENATE($P$5,$B44,$C44),'SER1'!$A$6:$M$500,13,FALSE),0)</f>
        <v>0</v>
      </c>
      <c r="Q44" s="548">
        <f>_xlfn.IFNA(VLOOKUP(CONCATENATE($Q$5,$B44,$C44),'MUR1'!$A$6:$M$500,13,FALSE),0)</f>
        <v>0</v>
      </c>
      <c r="R44" s="548">
        <f>_xlfn.IFNA(VLOOKUP(CONCATENATE($R$5,$B44,$C44),'MUR1'!$A$6:$M$500,13,FALSE),0)</f>
        <v>0</v>
      </c>
      <c r="S44" s="548">
        <f>_xlfn.IFNA(VLOOKUP(CONCATENATE($S$5,$B44,$C44),BAL!$A$6:$M$500,13,FALSE),0)</f>
        <v>0</v>
      </c>
      <c r="T44" s="548">
        <f>_xlfn.IFNA(VLOOKUP(CONCATENATE($T$5,$B44,$C44),BAL!$A$6:$M$500,13,FALSE),0)</f>
        <v>0</v>
      </c>
      <c r="U44" s="548">
        <f>_xlfn.IFNA(VLOOKUP(CONCATENATE($U$5,$B44,$C44),'OG1'!$A$6:$M$500,13,FALSE),0)</f>
        <v>0</v>
      </c>
      <c r="V44" s="548">
        <f>_xlfn.IFNA(VLOOKUP(CONCATENATE($V$5,$B44,$C44),'OG1'!$A$6:$M$500,13,FALSE),0)</f>
        <v>0</v>
      </c>
      <c r="W44" s="548">
        <f>_xlfn.IFNA(VLOOKUP(CONCATENATE($W$5,$B44,$C44),'DRY1'!$A$6:$M$500,13,FALSE),0)</f>
        <v>0</v>
      </c>
      <c r="X44" s="548">
        <f>_xlfn.IFNA(VLOOKUP(CONCATENATE($X$5,$B44,$C44),'HOR1'!$A$6:$M$500,13,FALSE),0)</f>
        <v>0</v>
      </c>
      <c r="Y44" s="548">
        <f>_xlfn.IFNA(VLOOKUP(CONCATENATE($Y$5,$B44,$C44),'HOR1'!$A$6:$M$500,13,FALSE),0)</f>
        <v>0</v>
      </c>
      <c r="Z44" s="548">
        <f>_xlfn.IFNA(VLOOKUP(CONCATENATE($Z$5,$B44,$C44),'SER2'!$A$6:$M$534,13,FALSE),0)</f>
        <v>0</v>
      </c>
      <c r="AA44" s="548">
        <f>_xlfn.IFNA(VLOOKUP(CONCATENATE($AA$5,$B44,$C44),'SER2'!$A$6:$M$534,13,FALSE),0)</f>
        <v>0</v>
      </c>
      <c r="AB44" s="548">
        <f>_xlfn.IFNA(VLOOKUP(CONCATENATE($AB$5,$B44,$C44),'DAR1'!$A$6:$M$500,13,FALSE),0)</f>
        <v>5</v>
      </c>
      <c r="AC44" s="548">
        <f>_xlfn.IFNA(VLOOKUP(CONCATENATE($AC$5,$B44,$C44),'DAR1'!$A$6:$M$500,13,FALSE),0)</f>
        <v>0</v>
      </c>
      <c r="AD44" s="548">
        <f>_xlfn.IFNA(VLOOKUP(CONCATENATE($AD$5,$B44,$C44),BEV!$A$6:$M$500,13,FALSE),0)</f>
        <v>0</v>
      </c>
      <c r="AE44" s="548">
        <f>_xlfn.IFNA(VLOOKUP(CONCATENATE($AE$5,$B44,$C44),'OG2'!$A$6:$M$500,13,FALSE),0)</f>
        <v>0</v>
      </c>
      <c r="AF44" s="548">
        <f>_xlfn.IFNA(VLOOKUP(CONCATENATE($AF$5,$B44,$C44),'OG2'!$A$6:$M$500,13,FALSE),0)</f>
        <v>0</v>
      </c>
      <c r="AG44" s="548">
        <f>_xlfn.IFNA(VLOOKUP(CONCATENATE($AG$5,$B44,$C44),'LOG1'!$A$6:$M$500,13,FALSE),0)</f>
        <v>0</v>
      </c>
      <c r="AH44" s="548">
        <f>_xlfn.IFNA(VLOOKUP(CONCATENATE($AH$5,$B44,$C44),'DRY2'!$A$6:$M$500,13,FALSE),0)</f>
        <v>0</v>
      </c>
      <c r="AI44" s="548">
        <f>_xlfn.IFNA(VLOOKUP(CONCATENATE($AI$5,$B44,$C44),'CAP2'!$A$6:$M$500,13,FALSE),0)</f>
        <v>0</v>
      </c>
      <c r="AJ44" s="548">
        <f>_xlfn.IFNA(VLOOKUP(CONCATENATE($AJ$5,$B44,$C44),'ESP2'!$A$6:$M$500,13,FALSE),0)</f>
        <v>0</v>
      </c>
      <c r="AK44" s="548">
        <f>_xlfn.IFNA(VLOOKUP(CONCATENATE($AKL$5,$B44,$C44),MR!$A$6:$M$468,13,FALSE),0)</f>
        <v>0</v>
      </c>
      <c r="AL44" s="548">
        <f>_xlfn.IFNA(VLOOKUP(CONCATENATE($AL$5,$B44,$C44),MR!$A$6:$M$468,13,FALSE),0)</f>
        <v>0</v>
      </c>
      <c r="AM44" s="548">
        <f>_xlfn.IFNA(VLOOKUP(CONCATENATE($AM$5,$B44,$C44),MR!$A$6:$M$468,13,FALSE),0)</f>
        <v>0</v>
      </c>
      <c r="AN44" s="548">
        <f>_xlfn.IFNA(VLOOKUP(CONCATENATE($AN$5,$B44,$C44),'OG3'!$A$6:$M$500,13,FALSE),0)</f>
        <v>0</v>
      </c>
      <c r="AO44" s="548">
        <f>_xlfn.IFNA(VLOOKUP(CONCATENATE($AO$5,$B44,$C44),'OG3'!$A$6:$M$500,13,FALSE),0)</f>
        <v>0</v>
      </c>
      <c r="AP44" s="548">
        <f>_xlfn.IFNA(VLOOKUP(CONCATENATE($AP$5,$B44,$C44),WEST!$A$6:$M$500,13,FALSE),0)</f>
        <v>0</v>
      </c>
      <c r="AQ44" s="548">
        <f>_xlfn.IFNA(VLOOKUP(CONCATENATE($AQ$5,$B44,$C44),WEST!$A$6:$M$500,13,FALSE),0)</f>
        <v>0</v>
      </c>
      <c r="AR44" s="548">
        <f>_xlfn.IFNA(VLOOKUP(CONCATENATE($AR$5,$B44,$C44),'SER3'!$A$6:$M$500,13,FALSE),0)</f>
        <v>0</v>
      </c>
      <c r="AS44" s="548">
        <f>_xlfn.IFNA(VLOOKUP(CONCATENATE($AS$5,$B44,$C44),'DAR2'!$A$6:$M$500,13,FALSE),0)</f>
        <v>0</v>
      </c>
      <c r="AT44" s="548">
        <f>_xlfn.IFNA(VLOOKUP(CONCATENATE($AT$5,$B44,$C44),'DAR2'!$A$6:$M$500,13,FALSE),0)</f>
        <v>0</v>
      </c>
      <c r="AU44" s="548">
        <f>_xlfn.IFNA(VLOOKUP(CONCATENATE($AU$5,$B44,$C44),'MUR2'!$A$6:$M$500,13,FALSE),0)</f>
        <v>0</v>
      </c>
      <c r="AV44" s="548">
        <f>_xlfn.IFNA(VLOOKUP(CONCATENATE($AV$5,$B44,$C44),RAS!$A$7:$M$501,13,FALSE),0)</f>
        <v>0</v>
      </c>
      <c r="AW44" s="548">
        <f>_xlfn.IFNA(VLOOKUP(CONCATENATE($AW$5,$B44,$C44),RAS!$A$7:$M$501,13,FALSE),0)</f>
        <v>0</v>
      </c>
      <c r="AX44" s="548">
        <f>_xlfn.IFNA(VLOOKUP(CONCATENATE($AX$5,$B44,$C44),'ESP3'!$A$6:$M$500,13,FALSE),0)</f>
        <v>0</v>
      </c>
      <c r="AY44" s="548">
        <f>_xlfn.IFNA(VLOOKUP(CONCATENATE($AY$5,$B44,$C44),FEST!$A$6:$M$500,13,FALSE),0)</f>
        <v>0</v>
      </c>
      <c r="AZ44" s="548">
        <f>_xlfn.IFNA(VLOOKUP(CONCATENATE($AZ$5,$B44,$C44),FEST!$A$6:$M$500,13,FALSE),0)</f>
        <v>0</v>
      </c>
      <c r="BA44" s="548">
        <f>_xlfn.IFNA(VLOOKUP(CONCATENATE($BA$5,$B44,$C44),'HOR2'!$A$6:$M$200,13,FALSE),0)</f>
        <v>0</v>
      </c>
      <c r="BB44" s="548">
        <f>_xlfn.IFNA(VLOOKUP(CONCATENATE($BB$5,$B44,$C44),'HOR2'!$A$6:$M$200,13,FALSE),0)</f>
        <v>0</v>
      </c>
      <c r="BC44" s="548">
        <f>_xlfn.IFNA(VLOOKUP(CONCATENATE($BC$5,$B44,$C44),GIDG!$A$6:$M$200,13,FALSE),0)</f>
        <v>0</v>
      </c>
      <c r="BD44" s="548">
        <f>_xlfn.IFNA(VLOOKUP(CONCATENATE($BD$5,$B44,$C44),GIDG!$A$6:$M$200,13,FALSE),0)</f>
        <v>0</v>
      </c>
      <c r="BE44" s="548">
        <f>_xlfn.IFNA(VLOOKUP(CONCATENATE($BE$5,$B44,$C44),[7]cap3!$A$6:$M$500,13,FALSE),0)</f>
        <v>0</v>
      </c>
      <c r="BF44" s="548">
        <f>_xlfn.IFNA(VLOOKUP(CONCATENATE($BF$5,$B44,$C44),SC!$A$6:$M$500,13,FALSE),0)</f>
        <v>0</v>
      </c>
      <c r="BG44" s="548">
        <f>_xlfn.IFNA(VLOOKUP(CONCATENATE($BG$5,$B44,$C44),SC!$A$6:$M$500,13,FALSE),0)</f>
        <v>0</v>
      </c>
      <c r="BH44" s="548">
        <f>_xlfn.IFNA(VLOOKUP(CONCATENATE($BH$5,$B44,$C44),SCSAT!$A$6:$M$528,13,FALSE),0)</f>
        <v>0</v>
      </c>
      <c r="BI44" s="548">
        <f>_xlfn.IFNA(VLOOKUP(CONCATENATE($BI$5,$B44,$C44),SCSAT!$A$6:$M$528,13,FALSE),0)</f>
        <v>0</v>
      </c>
      <c r="BJ44" s="548">
        <f>_xlfn.IFNA(VLOOKUP(CONCATENATE($BJ$5,$B44,$C44),SCSUN!$A$6:$M$500,13,FALSE),0)</f>
        <v>0</v>
      </c>
      <c r="BK44" s="341">
        <f>_xlfn.IFNA(VLOOKUP(CONCATENATE($BK$5,$B44,$C44),SCSUN!$A$6:$M$500,13,FALSE),0)</f>
        <v>0</v>
      </c>
      <c r="BL44" s="56"/>
      <c r="BM44" s="341"/>
      <c r="BN44" s="56"/>
      <c r="BO44" s="56"/>
      <c r="BP44" s="56"/>
      <c r="BQ44" s="56"/>
      <c r="BR44" s="56"/>
      <c r="BS44" s="44"/>
    </row>
    <row r="45" spans="1:71" x14ac:dyDescent="0.25">
      <c r="A45" s="835"/>
      <c r="B45" s="51" t="s">
        <v>237</v>
      </c>
      <c r="C45" s="57" t="s">
        <v>238</v>
      </c>
      <c r="D45" s="57"/>
      <c r="E45" s="57" t="s">
        <v>184</v>
      </c>
      <c r="F45" s="58">
        <v>45389</v>
      </c>
      <c r="G45" s="571">
        <v>12</v>
      </c>
      <c r="H45" s="54">
        <f t="shared" si="6"/>
        <v>0</v>
      </c>
      <c r="I45" s="55">
        <f t="shared" si="7"/>
        <v>0</v>
      </c>
      <c r="J45" s="64">
        <f t="shared" si="8"/>
        <v>32</v>
      </c>
      <c r="K45" s="548">
        <f>_xlfn.IFNA(VLOOKUP(CONCATENATE($K$5,$B45,$C45),'ESP1'!$A$6:$M$500,13,FALSE),0)</f>
        <v>0</v>
      </c>
      <c r="L45" s="548">
        <f>_xlfn.IFNA(VLOOKUP(CONCATENATE($L$5,$B45,$C45),'ESP1'!$A$6:$M$500,13,FALSE),0)</f>
        <v>0</v>
      </c>
      <c r="M45" s="548">
        <f>_xlfn.IFNA(VLOOKUP(CONCATENATE($M$5,$B45,$C45),CAPE!$A$6:$M$300,13,FALSE),0)</f>
        <v>0</v>
      </c>
      <c r="N45" s="548">
        <f>_xlfn.IFNA(VLOOKUP(CONCATENATE($N$5,$B45,$C45),CAPE!$A$6:$M$300,13,FALSE),0)</f>
        <v>0</v>
      </c>
      <c r="O45" s="548">
        <f>_xlfn.IFNA(VLOOKUP(CONCATENATE($O$5,$B45,$C45),'SER1'!$A$6:$M$500,13,FALSE),0)</f>
        <v>0</v>
      </c>
      <c r="P45" s="548">
        <f>_xlfn.IFNA(VLOOKUP(CONCATENATE($P$5,$B45,$C45),'SER1'!$A$6:$M$500,13,FALSE),0)</f>
        <v>0</v>
      </c>
      <c r="Q45" s="548">
        <f>_xlfn.IFNA(VLOOKUP(CONCATENATE($Q$5,$B45,$C45),'MUR1'!$A$6:$M$500,13,FALSE),0)</f>
        <v>0</v>
      </c>
      <c r="R45" s="548">
        <f>_xlfn.IFNA(VLOOKUP(CONCATENATE($R$5,$B45,$C45),'MUR1'!$A$6:$M$500,13,FALSE),0)</f>
        <v>0</v>
      </c>
      <c r="S45" s="548">
        <f>_xlfn.IFNA(VLOOKUP(CONCATENATE($S$5,$B45,$C45),BAL!$A$6:$M$500,13,FALSE),0)</f>
        <v>0</v>
      </c>
      <c r="T45" s="548">
        <f>_xlfn.IFNA(VLOOKUP(CONCATENATE($T$5,$B45,$C45),BAL!$A$6:$M$500,13,FALSE),0)</f>
        <v>0</v>
      </c>
      <c r="U45" s="548">
        <f>_xlfn.IFNA(VLOOKUP(CONCATENATE($U$5,$B45,$C45),'OG1'!$A$6:$M$500,13,FALSE),0)</f>
        <v>0</v>
      </c>
      <c r="V45" s="548">
        <f>_xlfn.IFNA(VLOOKUP(CONCATENATE($V$5,$B45,$C45),'OG1'!$A$6:$M$500,13,FALSE),0)</f>
        <v>0</v>
      </c>
      <c r="W45" s="548">
        <f>_xlfn.IFNA(VLOOKUP(CONCATENATE($W$5,$B45,$C45),'DRY1'!$A$6:$M$500,13,FALSE),0)</f>
        <v>0</v>
      </c>
      <c r="X45" s="548">
        <f>_xlfn.IFNA(VLOOKUP(CONCATENATE($X$5,$B45,$C45),'HOR1'!$A$6:$M$500,13,FALSE),0)</f>
        <v>0</v>
      </c>
      <c r="Y45" s="548">
        <f>_xlfn.IFNA(VLOOKUP(CONCATENATE($Y$5,$B45,$C45),'HOR1'!$A$6:$M$500,13,FALSE),0)</f>
        <v>0</v>
      </c>
      <c r="Z45" s="548">
        <f>_xlfn.IFNA(VLOOKUP(CONCATENATE($Z$5,$B45,$C45),'SER2'!$A$6:$M$534,13,FALSE),0)</f>
        <v>0</v>
      </c>
      <c r="AA45" s="548">
        <f>_xlfn.IFNA(VLOOKUP(CONCATENATE($AA$5,$B45,$C45),'SER2'!$A$6:$M$534,13,FALSE),0)</f>
        <v>0</v>
      </c>
      <c r="AB45" s="548">
        <f>_xlfn.IFNA(VLOOKUP(CONCATENATE($AB$5,$B45,$C45),'DAR1'!$A$6:$M$500,13,FALSE),0)</f>
        <v>0</v>
      </c>
      <c r="AC45" s="548">
        <f>_xlfn.IFNA(VLOOKUP(CONCATENATE($AC$5,$B45,$C45),'DAR1'!$A$6:$M$500,13,FALSE),0)</f>
        <v>0</v>
      </c>
      <c r="AD45" s="548">
        <f>_xlfn.IFNA(VLOOKUP(CONCATENATE($AD$5,$B45,$C45),BEV!$A$6:$M$500,13,FALSE),0)</f>
        <v>0</v>
      </c>
      <c r="AE45" s="548">
        <f>_xlfn.IFNA(VLOOKUP(CONCATENATE($AE$5,$B45,$C45),'OG2'!$A$6:$M$500,13,FALSE),0)</f>
        <v>0</v>
      </c>
      <c r="AF45" s="548">
        <f>_xlfn.IFNA(VLOOKUP(CONCATENATE($AF$5,$B45,$C45),'OG2'!$A$6:$M$500,13,FALSE),0)</f>
        <v>0</v>
      </c>
      <c r="AG45" s="548">
        <f>_xlfn.IFNA(VLOOKUP(CONCATENATE($AG$5,$B45,$C45),'LOG1'!$A$6:$M$500,13,FALSE),0)</f>
        <v>0</v>
      </c>
      <c r="AH45" s="548">
        <f>_xlfn.IFNA(VLOOKUP(CONCATENATE($AH$5,$B45,$C45),'DRY2'!$A$6:$M$500,13,FALSE),0)</f>
        <v>0</v>
      </c>
      <c r="AI45" s="548">
        <f>_xlfn.IFNA(VLOOKUP(CONCATENATE($AI$5,$B45,$C45),'CAP2'!$A$6:$M$500,13,FALSE),0)</f>
        <v>0</v>
      </c>
      <c r="AJ45" s="548">
        <f>_xlfn.IFNA(VLOOKUP(CONCATENATE($AJ$5,$B45,$C45),'ESP2'!$A$6:$M$500,13,FALSE),0)</f>
        <v>0</v>
      </c>
      <c r="AK45" s="548">
        <f>_xlfn.IFNA(VLOOKUP(CONCATENATE($AKL$5,$B45,$C45),MR!$A$6:$M$468,13,FALSE),0)</f>
        <v>0</v>
      </c>
      <c r="AL45" s="548">
        <f>_xlfn.IFNA(VLOOKUP(CONCATENATE($AL$5,$B45,$C45),MR!$A$6:$M$468,13,FALSE),0)</f>
        <v>0</v>
      </c>
      <c r="AM45" s="548">
        <f>_xlfn.IFNA(VLOOKUP(CONCATENATE($AM$5,$B45,$C45),MR!$A$6:$M$468,13,FALSE),0)</f>
        <v>0</v>
      </c>
      <c r="AN45" s="548">
        <f>_xlfn.IFNA(VLOOKUP(CONCATENATE($AN$5,$B45,$C45),'OG3'!$A$6:$M$500,13,FALSE),0)</f>
        <v>0</v>
      </c>
      <c r="AO45" s="548">
        <f>_xlfn.IFNA(VLOOKUP(CONCATENATE($AO$5,$B45,$C45),'OG3'!$A$6:$M$500,13,FALSE),0)</f>
        <v>0</v>
      </c>
      <c r="AP45" s="548">
        <f>_xlfn.IFNA(VLOOKUP(CONCATENATE($AP$5,$B45,$C45),WEST!$A$6:$M$500,13,FALSE),0)</f>
        <v>0</v>
      </c>
      <c r="AQ45" s="548">
        <f>_xlfn.IFNA(VLOOKUP(CONCATENATE($AQ$5,$B45,$C45),WEST!$A$6:$M$500,13,FALSE),0)</f>
        <v>0</v>
      </c>
      <c r="AR45" s="548">
        <f>_xlfn.IFNA(VLOOKUP(CONCATENATE($AR$5,$B45,$C45),'SER3'!$A$6:$M$500,13,FALSE),0)</f>
        <v>0</v>
      </c>
      <c r="AS45" s="548">
        <f>_xlfn.IFNA(VLOOKUP(CONCATENATE($AS$5,$B45,$C45),'DAR2'!$A$6:$M$500,13,FALSE),0)</f>
        <v>0</v>
      </c>
      <c r="AT45" s="548">
        <f>_xlfn.IFNA(VLOOKUP(CONCATENATE($AT$5,$B45,$C45),'DAR2'!$A$6:$M$500,13,FALSE),0)</f>
        <v>0</v>
      </c>
      <c r="AU45" s="548">
        <f>_xlfn.IFNA(VLOOKUP(CONCATENATE($AU$5,$B45,$C45),'MUR2'!$A$6:$M$500,13,FALSE),0)</f>
        <v>0</v>
      </c>
      <c r="AV45" s="548">
        <f>_xlfn.IFNA(VLOOKUP(CONCATENATE($AV$5,$B45,$C45),RAS!$A$7:$M$501,13,FALSE),0)</f>
        <v>0</v>
      </c>
      <c r="AW45" s="548">
        <f>_xlfn.IFNA(VLOOKUP(CONCATENATE($AW$5,$B45,$C45),RAS!$A$7:$M$501,13,FALSE),0)</f>
        <v>0</v>
      </c>
      <c r="AX45" s="548">
        <f>_xlfn.IFNA(VLOOKUP(CONCATENATE($AX$5,$B45,$C45),'ESP3'!$A$6:$M$500,13,FALSE),0)</f>
        <v>0</v>
      </c>
      <c r="AY45" s="548">
        <f>_xlfn.IFNA(VLOOKUP(CONCATENATE($AY$5,$B45,$C45),FEST!$A$6:$M$500,13,FALSE),0)</f>
        <v>0</v>
      </c>
      <c r="AZ45" s="548">
        <f>_xlfn.IFNA(VLOOKUP(CONCATENATE($AZ$5,$B45,$C45),FEST!$A$6:$M$500,13,FALSE),0)</f>
        <v>0</v>
      </c>
      <c r="BA45" s="548">
        <f>_xlfn.IFNA(VLOOKUP(CONCATENATE($BA$5,$B45,$C45),'HOR2'!$A$6:$M$200,13,FALSE),0)</f>
        <v>0</v>
      </c>
      <c r="BB45" s="548">
        <f>_xlfn.IFNA(VLOOKUP(CONCATENATE($BB$5,$B45,$C45),'HOR2'!$A$6:$M$200,13,FALSE),0)</f>
        <v>0</v>
      </c>
      <c r="BC45" s="548">
        <f>_xlfn.IFNA(VLOOKUP(CONCATENATE($BC$5,$B45,$C45),GIDG!$A$6:$M$200,13,FALSE),0)</f>
        <v>0</v>
      </c>
      <c r="BD45" s="548">
        <f>_xlfn.IFNA(VLOOKUP(CONCATENATE($BD$5,$B45,$C45),GIDG!$A$6:$M$200,13,FALSE),0)</f>
        <v>0</v>
      </c>
      <c r="BE45" s="548">
        <f>_xlfn.IFNA(VLOOKUP(CONCATENATE($BE$5,$B45,$C45),[7]cap3!$A$6:$M$500,13,FALSE),0)</f>
        <v>0</v>
      </c>
      <c r="BF45" s="548">
        <f>_xlfn.IFNA(VLOOKUP(CONCATENATE($BF$5,$B45,$C45),SC!$A$6:$M$500,13,FALSE),0)</f>
        <v>0</v>
      </c>
      <c r="BG45" s="548">
        <f>_xlfn.IFNA(VLOOKUP(CONCATENATE($BG$5,$B45,$C45),SC!$A$6:$M$500,13,FALSE),0)</f>
        <v>0</v>
      </c>
      <c r="BH45" s="548">
        <f>_xlfn.IFNA(VLOOKUP(CONCATENATE($BH$5,$B45,$C45),SCSAT!$A$6:$M$528,13,FALSE),0)</f>
        <v>0</v>
      </c>
      <c r="BI45" s="548">
        <f>_xlfn.IFNA(VLOOKUP(CONCATENATE($BI$5,$B45,$C45),SCSAT!$A$6:$M$528,13,FALSE),0)</f>
        <v>0</v>
      </c>
      <c r="BJ45" s="548">
        <f>_xlfn.IFNA(VLOOKUP(CONCATENATE($BJ$5,$B45,$C45),SCSUN!$A$6:$M$500,13,FALSE),0)</f>
        <v>0</v>
      </c>
      <c r="BK45" s="341">
        <f>_xlfn.IFNA(VLOOKUP(CONCATENATE($BK$5,$B45,$C45),SCSUN!$A$6:$M$500,13,FALSE),0)</f>
        <v>0</v>
      </c>
      <c r="BL45" s="56"/>
      <c r="BM45" s="341"/>
      <c r="BN45" s="56"/>
      <c r="BO45" s="56"/>
      <c r="BP45" s="56"/>
      <c r="BQ45" s="56"/>
      <c r="BR45" s="56"/>
      <c r="BS45" s="44"/>
    </row>
    <row r="46" spans="1:71" x14ac:dyDescent="0.25">
      <c r="A46" s="835"/>
      <c r="B46" s="51" t="s">
        <v>309</v>
      </c>
      <c r="C46" s="57" t="s">
        <v>310</v>
      </c>
      <c r="D46" s="57"/>
      <c r="E46" s="57" t="s">
        <v>204</v>
      </c>
      <c r="F46" s="58">
        <v>45399</v>
      </c>
      <c r="G46" s="571">
        <v>11</v>
      </c>
      <c r="H46" s="54">
        <f t="shared" si="6"/>
        <v>0</v>
      </c>
      <c r="I46" s="55">
        <f t="shared" si="7"/>
        <v>0</v>
      </c>
      <c r="J46" s="64">
        <f t="shared" si="8"/>
        <v>32</v>
      </c>
      <c r="K46" s="548">
        <f>_xlfn.IFNA(VLOOKUP(CONCATENATE($K$5,$B46,$C46),'ESP1'!$A$6:$M$500,13,FALSE),0)</f>
        <v>0</v>
      </c>
      <c r="L46" s="548">
        <f>_xlfn.IFNA(VLOOKUP(CONCATENATE($L$5,$B46,$C46),'ESP1'!$A$6:$M$500,13,FALSE),0)</f>
        <v>0</v>
      </c>
      <c r="M46" s="548">
        <f>_xlfn.IFNA(VLOOKUP(CONCATENATE($M$5,$B46,$C46),CAPE!$A$6:$M$300,13,FALSE),0)</f>
        <v>0</v>
      </c>
      <c r="N46" s="548">
        <f>_xlfn.IFNA(VLOOKUP(CONCATENATE($N$5,$B46,$C46),CAPE!$A$6:$M$300,13,FALSE),0)</f>
        <v>0</v>
      </c>
      <c r="O46" s="548">
        <f>_xlfn.IFNA(VLOOKUP(CONCATENATE($O$5,$B46,$C46),'SER1'!$A$6:$M$500,13,FALSE),0)</f>
        <v>0</v>
      </c>
      <c r="P46" s="548">
        <f>_xlfn.IFNA(VLOOKUP(CONCATENATE($P$5,$B46,$C46),'SER1'!$A$6:$M$500,13,FALSE),0)</f>
        <v>0</v>
      </c>
      <c r="Q46" s="548">
        <f>_xlfn.IFNA(VLOOKUP(CONCATENATE($Q$5,$B46,$C46),'MUR1'!$A$6:$M$500,13,FALSE),0)</f>
        <v>0</v>
      </c>
      <c r="R46" s="548">
        <f>_xlfn.IFNA(VLOOKUP(CONCATENATE($R$5,$B46,$C46),'MUR1'!$A$6:$M$500,13,FALSE),0)</f>
        <v>0</v>
      </c>
      <c r="S46" s="548">
        <f>_xlfn.IFNA(VLOOKUP(CONCATENATE($S$5,$B46,$C46),BAL!$A$6:$M$500,13,FALSE),0)</f>
        <v>0</v>
      </c>
      <c r="T46" s="548">
        <f>_xlfn.IFNA(VLOOKUP(CONCATENATE($T$5,$B46,$C46),BAL!$A$6:$M$500,13,FALSE),0)</f>
        <v>0</v>
      </c>
      <c r="U46" s="548">
        <f>_xlfn.IFNA(VLOOKUP(CONCATENATE($U$5,$B46,$C46),'OG1'!$A$6:$M$500,13,FALSE),0)</f>
        <v>0</v>
      </c>
      <c r="V46" s="548">
        <f>_xlfn.IFNA(VLOOKUP(CONCATENATE($V$5,$B46,$C46),'OG1'!$A$6:$M$500,13,FALSE),0)</f>
        <v>0</v>
      </c>
      <c r="W46" s="548">
        <f>_xlfn.IFNA(VLOOKUP(CONCATENATE($W$5,$B46,$C46),'DRY1'!$A$6:$M$500,13,FALSE),0)</f>
        <v>0</v>
      </c>
      <c r="X46" s="548">
        <f>_xlfn.IFNA(VLOOKUP(CONCATENATE($X$5,$B46,$C46),'HOR1'!$A$6:$M$500,13,FALSE),0)</f>
        <v>0</v>
      </c>
      <c r="Y46" s="548">
        <f>_xlfn.IFNA(VLOOKUP(CONCATENATE($Y$5,$B46,$C46),'HOR1'!$A$6:$M$500,13,FALSE),0)</f>
        <v>0</v>
      </c>
      <c r="Z46" s="548">
        <f>_xlfn.IFNA(VLOOKUP(CONCATENATE($Z$5,$B46,$C46),'SER2'!$A$6:$M$534,13,FALSE),0)</f>
        <v>0</v>
      </c>
      <c r="AA46" s="548">
        <f>_xlfn.IFNA(VLOOKUP(CONCATENATE($AA$5,$B46,$C46),'SER2'!$A$6:$M$534,13,FALSE),0)</f>
        <v>0</v>
      </c>
      <c r="AB46" s="548">
        <f>_xlfn.IFNA(VLOOKUP(CONCATENATE($AB$5,$B46,$C46),'DAR1'!$A$6:$M$500,13,FALSE),0)</f>
        <v>0</v>
      </c>
      <c r="AC46" s="548">
        <f>_xlfn.IFNA(VLOOKUP(CONCATENATE($AC$5,$B46,$C46),'DAR1'!$A$6:$M$500,13,FALSE),0)</f>
        <v>0</v>
      </c>
      <c r="AD46" s="548">
        <f>_xlfn.IFNA(VLOOKUP(CONCATENATE($AD$5,$B46,$C46),BEV!$A$6:$M$500,13,FALSE),0)</f>
        <v>0</v>
      </c>
      <c r="AE46" s="548">
        <f>_xlfn.IFNA(VLOOKUP(CONCATENATE($AE$5,$B46,$C46),'OG2'!$A$6:$M$500,13,FALSE),0)</f>
        <v>0</v>
      </c>
      <c r="AF46" s="548">
        <f>_xlfn.IFNA(VLOOKUP(CONCATENATE($AF$5,$B46,$C46),'OG2'!$A$6:$M$500,13,FALSE),0)</f>
        <v>0</v>
      </c>
      <c r="AG46" s="548">
        <f>_xlfn.IFNA(VLOOKUP(CONCATENATE($AG$5,$B46,$C46),'LOG1'!$A$6:$M$500,13,FALSE),0)</f>
        <v>0</v>
      </c>
      <c r="AH46" s="548">
        <f>_xlfn.IFNA(VLOOKUP(CONCATENATE($AH$5,$B46,$C46),'DRY2'!$A$6:$M$500,13,FALSE),0)</f>
        <v>0</v>
      </c>
      <c r="AI46" s="548">
        <f>_xlfn.IFNA(VLOOKUP(CONCATENATE($AI$5,$B46,$C46),'CAP2'!$A$6:$M$500,13,FALSE),0)</f>
        <v>0</v>
      </c>
      <c r="AJ46" s="548">
        <f>_xlfn.IFNA(VLOOKUP(CONCATENATE($AJ$5,$B46,$C46),'ESP2'!$A$6:$M$500,13,FALSE),0)</f>
        <v>0</v>
      </c>
      <c r="AK46" s="548">
        <f>_xlfn.IFNA(VLOOKUP(CONCATENATE($AKL$5,$B46,$C46),MR!$A$6:$M$468,13,FALSE),0)</f>
        <v>0</v>
      </c>
      <c r="AL46" s="548">
        <f>_xlfn.IFNA(VLOOKUP(CONCATENATE($AL$5,$B46,$C46),MR!$A$6:$M$468,13,FALSE),0)</f>
        <v>0</v>
      </c>
      <c r="AM46" s="548">
        <f>_xlfn.IFNA(VLOOKUP(CONCATENATE($AM$5,$B46,$C46),MR!$A$6:$M$468,13,FALSE),0)</f>
        <v>0</v>
      </c>
      <c r="AN46" s="548">
        <f>_xlfn.IFNA(VLOOKUP(CONCATENATE($AN$5,$B46,$C46),'OG3'!$A$6:$M$500,13,FALSE),0)</f>
        <v>0</v>
      </c>
      <c r="AO46" s="548">
        <f>_xlfn.IFNA(VLOOKUP(CONCATENATE($AO$5,$B46,$C46),'OG3'!$A$6:$M$500,13,FALSE),0)</f>
        <v>0</v>
      </c>
      <c r="AP46" s="548">
        <f>_xlfn.IFNA(VLOOKUP(CONCATENATE($AP$5,$B46,$C46),WEST!$A$6:$M$500,13,FALSE),0)</f>
        <v>0</v>
      </c>
      <c r="AQ46" s="548">
        <f>_xlfn.IFNA(VLOOKUP(CONCATENATE($AQ$5,$B46,$C46),WEST!$A$6:$M$500,13,FALSE),0)</f>
        <v>0</v>
      </c>
      <c r="AR46" s="548">
        <f>_xlfn.IFNA(VLOOKUP(CONCATENATE($AR$5,$B46,$C46),'SER3'!$A$6:$M$500,13,FALSE),0)</f>
        <v>0</v>
      </c>
      <c r="AS46" s="548">
        <f>_xlfn.IFNA(VLOOKUP(CONCATENATE($AS$5,$B46,$C46),'DAR2'!$A$6:$M$500,13,FALSE),0)</f>
        <v>0</v>
      </c>
      <c r="AT46" s="548">
        <f>_xlfn.IFNA(VLOOKUP(CONCATENATE($AT$5,$B46,$C46),'DAR2'!$A$6:$M$500,13,FALSE),0)</f>
        <v>0</v>
      </c>
      <c r="AU46" s="548">
        <f>_xlfn.IFNA(VLOOKUP(CONCATENATE($AU$5,$B46,$C46),'MUR2'!$A$6:$M$500,13,FALSE),0)</f>
        <v>0</v>
      </c>
      <c r="AV46" s="548">
        <f>_xlfn.IFNA(VLOOKUP(CONCATENATE($AV$5,$B46,$C46),RAS!$A$7:$M$501,13,FALSE),0)</f>
        <v>0</v>
      </c>
      <c r="AW46" s="548">
        <f>_xlfn.IFNA(VLOOKUP(CONCATENATE($AW$5,$B46,$C46),RAS!$A$7:$M$501,13,FALSE),0)</f>
        <v>0</v>
      </c>
      <c r="AX46" s="548">
        <f>_xlfn.IFNA(VLOOKUP(CONCATENATE($AX$5,$B46,$C46),'ESP3'!$A$6:$M$500,13,FALSE),0)</f>
        <v>0</v>
      </c>
      <c r="AY46" s="548">
        <f>_xlfn.IFNA(VLOOKUP(CONCATENATE($AY$5,$B46,$C46),FEST!$A$6:$M$500,13,FALSE),0)</f>
        <v>0</v>
      </c>
      <c r="AZ46" s="548">
        <f>_xlfn.IFNA(VLOOKUP(CONCATENATE($AZ$5,$B46,$C46),FEST!$A$6:$M$500,13,FALSE),0)</f>
        <v>0</v>
      </c>
      <c r="BA46" s="548">
        <f>_xlfn.IFNA(VLOOKUP(CONCATENATE($BA$5,$B46,$C46),'HOR2'!$A$6:$M$200,13,FALSE),0)</f>
        <v>0</v>
      </c>
      <c r="BB46" s="548">
        <f>_xlfn.IFNA(VLOOKUP(CONCATENATE($BB$5,$B46,$C46),'HOR2'!$A$6:$M$200,13,FALSE),0)</f>
        <v>0</v>
      </c>
      <c r="BC46" s="548">
        <f>_xlfn.IFNA(VLOOKUP(CONCATENATE($BC$5,$B46,$C46),GIDG!$A$6:$M$200,13,FALSE),0)</f>
        <v>0</v>
      </c>
      <c r="BD46" s="548">
        <f>_xlfn.IFNA(VLOOKUP(CONCATENATE($BD$5,$B46,$C46),GIDG!$A$6:$M$200,13,FALSE),0)</f>
        <v>0</v>
      </c>
      <c r="BE46" s="548">
        <f>_xlfn.IFNA(VLOOKUP(CONCATENATE($BE$5,$B46,$C46),[7]cap3!$A$6:$M$500,13,FALSE),0)</f>
        <v>0</v>
      </c>
      <c r="BF46" s="548">
        <f>_xlfn.IFNA(VLOOKUP(CONCATENATE($BF$5,$B46,$C46),SC!$A$6:$M$500,13,FALSE),0)</f>
        <v>0</v>
      </c>
      <c r="BG46" s="548">
        <f>_xlfn.IFNA(VLOOKUP(CONCATENATE($BG$5,$B46,$C46),SC!$A$6:$M$500,13,FALSE),0)</f>
        <v>0</v>
      </c>
      <c r="BH46" s="548">
        <f>_xlfn.IFNA(VLOOKUP(CONCATENATE($BH$5,$B46,$C46),SCSAT!$A$6:$M$528,13,FALSE),0)</f>
        <v>0</v>
      </c>
      <c r="BI46" s="548">
        <f>_xlfn.IFNA(VLOOKUP(CONCATENATE($BI$5,$B46,$C46),SCSAT!$A$6:$M$528,13,FALSE),0)</f>
        <v>0</v>
      </c>
      <c r="BJ46" s="548">
        <f>_xlfn.IFNA(VLOOKUP(CONCATENATE($BJ$5,$B46,$C46),SCSUN!$A$6:$M$500,13,FALSE),0)</f>
        <v>0</v>
      </c>
      <c r="BK46" s="341">
        <f>_xlfn.IFNA(VLOOKUP(CONCATENATE($BK$5,$B46,$C46),SCSUN!$A$6:$M$500,13,FALSE),0)</f>
        <v>0</v>
      </c>
      <c r="BL46" s="56"/>
      <c r="BM46" s="341"/>
      <c r="BN46" s="56"/>
      <c r="BO46" s="56"/>
      <c r="BP46" s="56"/>
      <c r="BQ46" s="56"/>
      <c r="BR46" s="56"/>
      <c r="BS46" s="44"/>
    </row>
    <row r="47" spans="1:71" x14ac:dyDescent="0.25">
      <c r="A47" s="835"/>
      <c r="B47" s="51" t="s">
        <v>241</v>
      </c>
      <c r="C47" s="57" t="s">
        <v>242</v>
      </c>
      <c r="D47" s="57"/>
      <c r="E47" s="57" t="s">
        <v>96</v>
      </c>
      <c r="F47" s="58">
        <v>45399</v>
      </c>
      <c r="G47" s="571">
        <v>9</v>
      </c>
      <c r="H47" s="54">
        <f t="shared" si="6"/>
        <v>0</v>
      </c>
      <c r="I47" s="55">
        <f t="shared" si="7"/>
        <v>0</v>
      </c>
      <c r="J47" s="64">
        <f t="shared" si="8"/>
        <v>32</v>
      </c>
      <c r="K47" s="548">
        <f>_xlfn.IFNA(VLOOKUP(CONCATENATE($K$5,$B47,$C47),'ESP1'!$A$6:$M$500,13,FALSE),0)</f>
        <v>0</v>
      </c>
      <c r="L47" s="548">
        <f>_xlfn.IFNA(VLOOKUP(CONCATENATE($L$5,$B47,$C47),'ESP1'!$A$6:$M$500,13,FALSE),0)</f>
        <v>0</v>
      </c>
      <c r="M47" s="548">
        <f>_xlfn.IFNA(VLOOKUP(CONCATENATE($M$5,$B47,$C47),CAPE!$A$6:$M$300,13,FALSE),0)</f>
        <v>0</v>
      </c>
      <c r="N47" s="548">
        <f>_xlfn.IFNA(VLOOKUP(CONCATENATE($N$5,$B47,$C47),CAPE!$A$6:$M$300,13,FALSE),0)</f>
        <v>0</v>
      </c>
      <c r="O47" s="548">
        <f>_xlfn.IFNA(VLOOKUP(CONCATENATE($O$5,$B47,$C47),'SER1'!$A$6:$M$500,13,FALSE),0)</f>
        <v>0</v>
      </c>
      <c r="P47" s="548">
        <f>_xlfn.IFNA(VLOOKUP(CONCATENATE($P$5,$B47,$C47),'SER1'!$A$6:$M$500,13,FALSE),0)</f>
        <v>0</v>
      </c>
      <c r="Q47" s="548">
        <f>_xlfn.IFNA(VLOOKUP(CONCATENATE($Q$5,$B47,$C47),'MUR1'!$A$6:$M$500,13,FALSE),0)</f>
        <v>0</v>
      </c>
      <c r="R47" s="548">
        <f>_xlfn.IFNA(VLOOKUP(CONCATENATE($R$5,$B47,$C47),'MUR1'!$A$6:$M$500,13,FALSE),0)</f>
        <v>0</v>
      </c>
      <c r="S47" s="548">
        <f>_xlfn.IFNA(VLOOKUP(CONCATENATE($S$5,$B47,$C47),BAL!$A$6:$M$500,13,FALSE),0)</f>
        <v>0</v>
      </c>
      <c r="T47" s="548">
        <f>_xlfn.IFNA(VLOOKUP(CONCATENATE($T$5,$B47,$C47),BAL!$A$6:$M$500,13,FALSE),0)</f>
        <v>0</v>
      </c>
      <c r="U47" s="548">
        <f>_xlfn.IFNA(VLOOKUP(CONCATENATE($U$5,$B47,$C47),'OG1'!$A$6:$M$500,13,FALSE),0)</f>
        <v>0</v>
      </c>
      <c r="V47" s="548">
        <f>_xlfn.IFNA(VLOOKUP(CONCATENATE($V$5,$B47,$C47),'OG1'!$A$6:$M$500,13,FALSE),0)</f>
        <v>0</v>
      </c>
      <c r="W47" s="548">
        <f>_xlfn.IFNA(VLOOKUP(CONCATENATE($W$5,$B47,$C47),'DRY1'!$A$6:$M$500,13,FALSE),0)</f>
        <v>0</v>
      </c>
      <c r="X47" s="548">
        <f>_xlfn.IFNA(VLOOKUP(CONCATENATE($X$5,$B47,$C47),'HOR1'!$A$6:$M$500,13,FALSE),0)</f>
        <v>0</v>
      </c>
      <c r="Y47" s="548">
        <f>_xlfn.IFNA(VLOOKUP(CONCATENATE($Y$5,$B47,$C47),'HOR1'!$A$6:$M$500,13,FALSE),0)</f>
        <v>0</v>
      </c>
      <c r="Z47" s="548">
        <f>_xlfn.IFNA(VLOOKUP(CONCATENATE($Z$5,$B47,$C47),'SER2'!$A$6:$M$534,13,FALSE),0)</f>
        <v>0</v>
      </c>
      <c r="AA47" s="548">
        <f>_xlfn.IFNA(VLOOKUP(CONCATENATE($AA$5,$B47,$C47),'SER2'!$A$6:$M$534,13,FALSE),0)</f>
        <v>0</v>
      </c>
      <c r="AB47" s="548">
        <f>_xlfn.IFNA(VLOOKUP(CONCATENATE($AB$5,$B47,$C47),'DAR1'!$A$6:$M$500,13,FALSE),0)</f>
        <v>0</v>
      </c>
      <c r="AC47" s="548">
        <f>_xlfn.IFNA(VLOOKUP(CONCATENATE($AC$5,$B47,$C47),'DAR1'!$A$6:$M$500,13,FALSE),0)</f>
        <v>0</v>
      </c>
      <c r="AD47" s="548">
        <f>_xlfn.IFNA(VLOOKUP(CONCATENATE($AD$5,$B47,$C47),BEV!$A$6:$M$500,13,FALSE),0)</f>
        <v>0</v>
      </c>
      <c r="AE47" s="548">
        <f>_xlfn.IFNA(VLOOKUP(CONCATENATE($AE$5,$B47,$C47),'OG2'!$A$6:$M$500,13,FALSE),0)</f>
        <v>0</v>
      </c>
      <c r="AF47" s="548">
        <f>_xlfn.IFNA(VLOOKUP(CONCATENATE($AF$5,$B47,$C47),'OG2'!$A$6:$M$500,13,FALSE),0)</f>
        <v>0</v>
      </c>
      <c r="AG47" s="548">
        <f>_xlfn.IFNA(VLOOKUP(CONCATENATE($AG$5,$B47,$C47),'LOG1'!$A$6:$M$500,13,FALSE),0)</f>
        <v>0</v>
      </c>
      <c r="AH47" s="548">
        <f>_xlfn.IFNA(VLOOKUP(CONCATENATE($AH$5,$B47,$C47),'DRY2'!$A$6:$M$500,13,FALSE),0)</f>
        <v>0</v>
      </c>
      <c r="AI47" s="548">
        <f>_xlfn.IFNA(VLOOKUP(CONCATENATE($AI$5,$B47,$C47),'CAP2'!$A$6:$M$500,13,FALSE),0)</f>
        <v>0</v>
      </c>
      <c r="AJ47" s="548">
        <f>_xlfn.IFNA(VLOOKUP(CONCATENATE($AJ$5,$B47,$C47),'ESP2'!$A$6:$M$500,13,FALSE),0)</f>
        <v>0</v>
      </c>
      <c r="AK47" s="548">
        <f>_xlfn.IFNA(VLOOKUP(CONCATENATE($AKL$5,$B47,$C47),MR!$A$6:$M$468,13,FALSE),0)</f>
        <v>0</v>
      </c>
      <c r="AL47" s="548">
        <f>_xlfn.IFNA(VLOOKUP(CONCATENATE($AL$5,$B47,$C47),MR!$A$6:$M$468,13,FALSE),0)</f>
        <v>0</v>
      </c>
      <c r="AM47" s="548">
        <f>_xlfn.IFNA(VLOOKUP(CONCATENATE($AM$5,$B47,$C47),MR!$A$6:$M$468,13,FALSE),0)</f>
        <v>0</v>
      </c>
      <c r="AN47" s="548">
        <f>_xlfn.IFNA(VLOOKUP(CONCATENATE($AN$5,$B47,$C47),'OG3'!$A$6:$M$500,13,FALSE),0)</f>
        <v>0</v>
      </c>
      <c r="AO47" s="548">
        <f>_xlfn.IFNA(VLOOKUP(CONCATENATE($AO$5,$B47,$C47),'OG3'!$A$6:$M$500,13,FALSE),0)</f>
        <v>0</v>
      </c>
      <c r="AP47" s="548">
        <f>_xlfn.IFNA(VLOOKUP(CONCATENATE($AP$5,$B47,$C47),WEST!$A$6:$M$500,13,FALSE),0)</f>
        <v>0</v>
      </c>
      <c r="AQ47" s="548">
        <f>_xlfn.IFNA(VLOOKUP(CONCATENATE($AQ$5,$B47,$C47),WEST!$A$6:$M$500,13,FALSE),0)</f>
        <v>0</v>
      </c>
      <c r="AR47" s="548">
        <f>_xlfn.IFNA(VLOOKUP(CONCATENATE($AR$5,$B47,$C47),'SER3'!$A$6:$M$500,13,FALSE),0)</f>
        <v>0</v>
      </c>
      <c r="AS47" s="548">
        <f>_xlfn.IFNA(VLOOKUP(CONCATENATE($AS$5,$B47,$C47),'DAR2'!$A$6:$M$500,13,FALSE),0)</f>
        <v>0</v>
      </c>
      <c r="AT47" s="548">
        <f>_xlfn.IFNA(VLOOKUP(CONCATENATE($AT$5,$B47,$C47),'DAR2'!$A$6:$M$500,13,FALSE),0)</f>
        <v>0</v>
      </c>
      <c r="AU47" s="548">
        <f>_xlfn.IFNA(VLOOKUP(CONCATENATE($AU$5,$B47,$C47),'MUR2'!$A$6:$M$500,13,FALSE),0)</f>
        <v>0</v>
      </c>
      <c r="AV47" s="548">
        <f>_xlfn.IFNA(VLOOKUP(CONCATENATE($AV$5,$B47,$C47),RAS!$A$7:$M$501,13,FALSE),0)</f>
        <v>0</v>
      </c>
      <c r="AW47" s="548">
        <f>_xlfn.IFNA(VLOOKUP(CONCATENATE($AW$5,$B47,$C47),RAS!$A$7:$M$501,13,FALSE),0)</f>
        <v>0</v>
      </c>
      <c r="AX47" s="548">
        <f>_xlfn.IFNA(VLOOKUP(CONCATENATE($AX$5,$B47,$C47),'ESP3'!$A$6:$M$500,13,FALSE),0)</f>
        <v>0</v>
      </c>
      <c r="AY47" s="548">
        <f>_xlfn.IFNA(VLOOKUP(CONCATENATE($AY$5,$B47,$C47),FEST!$A$6:$M$500,13,FALSE),0)</f>
        <v>0</v>
      </c>
      <c r="AZ47" s="548">
        <f>_xlfn.IFNA(VLOOKUP(CONCATENATE($AZ$5,$B47,$C47),FEST!$A$6:$M$500,13,FALSE),0)</f>
        <v>0</v>
      </c>
      <c r="BA47" s="548">
        <f>_xlfn.IFNA(VLOOKUP(CONCATENATE($BA$5,$B47,$C47),'HOR2'!$A$6:$M$200,13,FALSE),0)</f>
        <v>0</v>
      </c>
      <c r="BB47" s="548">
        <f>_xlfn.IFNA(VLOOKUP(CONCATENATE($BB$5,$B47,$C47),'HOR2'!$A$6:$M$200,13,FALSE),0)</f>
        <v>0</v>
      </c>
      <c r="BC47" s="548">
        <f>_xlfn.IFNA(VLOOKUP(CONCATENATE($BC$5,$B47,$C47),GIDG!$A$6:$M$200,13,FALSE),0)</f>
        <v>0</v>
      </c>
      <c r="BD47" s="548">
        <f>_xlfn.IFNA(VLOOKUP(CONCATENATE($BD$5,$B47,$C47),GIDG!$A$6:$M$200,13,FALSE),0)</f>
        <v>0</v>
      </c>
      <c r="BE47" s="548">
        <f>_xlfn.IFNA(VLOOKUP(CONCATENATE($BE$5,$B47,$C47),[7]cap3!$A$6:$M$500,13,FALSE),0)</f>
        <v>0</v>
      </c>
      <c r="BF47" s="548">
        <f>_xlfn.IFNA(VLOOKUP(CONCATENATE($BF$5,$B47,$C47),SC!$A$6:$M$500,13,FALSE),0)</f>
        <v>0</v>
      </c>
      <c r="BG47" s="548">
        <f>_xlfn.IFNA(VLOOKUP(CONCATENATE($BG$5,$B47,$C47),SC!$A$6:$M$500,13,FALSE),0)</f>
        <v>0</v>
      </c>
      <c r="BH47" s="548">
        <f>_xlfn.IFNA(VLOOKUP(CONCATENATE($BH$5,$B47,$C47),SCSAT!$A$6:$M$528,13,FALSE),0)</f>
        <v>0</v>
      </c>
      <c r="BI47" s="548">
        <f>_xlfn.IFNA(VLOOKUP(CONCATENATE($BI$5,$B47,$C47),SCSAT!$A$6:$M$528,13,FALSE),0)</f>
        <v>0</v>
      </c>
      <c r="BJ47" s="548">
        <f>_xlfn.IFNA(VLOOKUP(CONCATENATE($BJ$5,$B47,$C47),SCSUN!$A$6:$M$500,13,FALSE),0)</f>
        <v>0</v>
      </c>
      <c r="BK47" s="341">
        <f>_xlfn.IFNA(VLOOKUP(CONCATENATE($BK$5,$B47,$C47),SCSUN!$A$6:$M$500,13,FALSE),0)</f>
        <v>0</v>
      </c>
      <c r="BL47" s="56"/>
      <c r="BM47" s="341"/>
      <c r="BN47" s="56"/>
      <c r="BO47" s="56"/>
      <c r="BP47" s="56"/>
      <c r="BQ47" s="56"/>
      <c r="BR47" s="56"/>
      <c r="BS47" s="44"/>
    </row>
    <row r="48" spans="1:71" x14ac:dyDescent="0.25">
      <c r="A48" s="835"/>
      <c r="B48" s="51" t="s">
        <v>600</v>
      </c>
      <c r="C48" s="57" t="s">
        <v>243</v>
      </c>
      <c r="D48" s="57"/>
      <c r="E48" s="57" t="s">
        <v>228</v>
      </c>
      <c r="F48" s="58">
        <v>45400</v>
      </c>
      <c r="G48" s="571">
        <v>11</v>
      </c>
      <c r="H48" s="54">
        <f t="shared" si="6"/>
        <v>0</v>
      </c>
      <c r="I48" s="55">
        <f t="shared" si="7"/>
        <v>0</v>
      </c>
      <c r="J48" s="64">
        <f t="shared" si="8"/>
        <v>32</v>
      </c>
      <c r="K48" s="548">
        <f>_xlfn.IFNA(VLOOKUP(CONCATENATE($K$5,$B48,$C48),'ESP1'!$A$6:$M$500,13,FALSE),0)</f>
        <v>0</v>
      </c>
      <c r="L48" s="548">
        <f>_xlfn.IFNA(VLOOKUP(CONCATENATE($L$5,$B48,$C48),'ESP1'!$A$6:$M$500,13,FALSE),0)</f>
        <v>0</v>
      </c>
      <c r="M48" s="548">
        <f>_xlfn.IFNA(VLOOKUP(CONCATENATE($M$5,$B48,$C48),CAPE!$A$6:$M$300,13,FALSE),0)</f>
        <v>0</v>
      </c>
      <c r="N48" s="548">
        <f>_xlfn.IFNA(VLOOKUP(CONCATENATE($N$5,$B48,$C48),CAPE!$A$6:$M$300,13,FALSE),0)</f>
        <v>0</v>
      </c>
      <c r="O48" s="548">
        <f>_xlfn.IFNA(VLOOKUP(CONCATENATE($O$5,$B48,$C48),'SER1'!$A$6:$M$500,13,FALSE),0)</f>
        <v>0</v>
      </c>
      <c r="P48" s="548">
        <f>_xlfn.IFNA(VLOOKUP(CONCATENATE($P$5,$B48,$C48),'SER1'!$A$6:$M$500,13,FALSE),0)</f>
        <v>0</v>
      </c>
      <c r="Q48" s="548">
        <f>_xlfn.IFNA(VLOOKUP(CONCATENATE($Q$5,$B48,$C48),'MUR1'!$A$6:$M$500,13,FALSE),0)</f>
        <v>0</v>
      </c>
      <c r="R48" s="548">
        <f>_xlfn.IFNA(VLOOKUP(CONCATENATE($R$5,$B48,$C48),'MUR1'!$A$6:$M$500,13,FALSE),0)</f>
        <v>0</v>
      </c>
      <c r="S48" s="548">
        <f>_xlfn.IFNA(VLOOKUP(CONCATENATE($S$5,$B48,$C48),BAL!$A$6:$M$500,13,FALSE),0)</f>
        <v>0</v>
      </c>
      <c r="T48" s="548">
        <f>_xlfn.IFNA(VLOOKUP(CONCATENATE($T$5,$B48,$C48),BAL!$A$6:$M$500,13,FALSE),0)</f>
        <v>0</v>
      </c>
      <c r="U48" s="548">
        <f>_xlfn.IFNA(VLOOKUP(CONCATENATE($U$5,$B48,$C48),'OG1'!$A$6:$M$500,13,FALSE),0)</f>
        <v>0</v>
      </c>
      <c r="V48" s="548">
        <f>_xlfn.IFNA(VLOOKUP(CONCATENATE($V$5,$B48,$C48),'OG1'!$A$6:$M$500,13,FALSE),0)</f>
        <v>0</v>
      </c>
      <c r="W48" s="548">
        <f>_xlfn.IFNA(VLOOKUP(CONCATENATE($W$5,$B48,$C48),'DRY1'!$A$6:$M$500,13,FALSE),0)</f>
        <v>0</v>
      </c>
      <c r="X48" s="548">
        <f>_xlfn.IFNA(VLOOKUP(CONCATENATE($X$5,$B48,$C48),'HOR1'!$A$6:$M$500,13,FALSE),0)</f>
        <v>0</v>
      </c>
      <c r="Y48" s="548">
        <f>_xlfn.IFNA(VLOOKUP(CONCATENATE($Y$5,$B48,$C48),'HOR1'!$A$6:$M$500,13,FALSE),0)</f>
        <v>0</v>
      </c>
      <c r="Z48" s="548">
        <f>_xlfn.IFNA(VLOOKUP(CONCATENATE($Z$5,$B48,$C48),'SER2'!$A$6:$M$534,13,FALSE),0)</f>
        <v>0</v>
      </c>
      <c r="AA48" s="548">
        <f>_xlfn.IFNA(VLOOKUP(CONCATENATE($AA$5,$B48,$C48),'SER2'!$A$6:$M$534,13,FALSE),0)</f>
        <v>0</v>
      </c>
      <c r="AB48" s="548">
        <f>_xlfn.IFNA(VLOOKUP(CONCATENATE($AB$5,$B48,$C48),'DAR1'!$A$6:$M$500,13,FALSE),0)</f>
        <v>0</v>
      </c>
      <c r="AC48" s="548">
        <f>_xlfn.IFNA(VLOOKUP(CONCATENATE($AC$5,$B48,$C48),'DAR1'!$A$6:$M$500,13,FALSE),0)</f>
        <v>0</v>
      </c>
      <c r="AD48" s="548">
        <f>_xlfn.IFNA(VLOOKUP(CONCATENATE($AD$5,$B48,$C48),BEV!$A$6:$M$500,13,FALSE),0)</f>
        <v>0</v>
      </c>
      <c r="AE48" s="548">
        <f>_xlfn.IFNA(VLOOKUP(CONCATENATE($AE$5,$B48,$C48),'OG2'!$A$6:$M$500,13,FALSE),0)</f>
        <v>0</v>
      </c>
      <c r="AF48" s="548">
        <f>_xlfn.IFNA(VLOOKUP(CONCATENATE($AF$5,$B48,$C48),'OG2'!$A$6:$M$500,13,FALSE),0)</f>
        <v>0</v>
      </c>
      <c r="AG48" s="548">
        <f>_xlfn.IFNA(VLOOKUP(CONCATENATE($AG$5,$B48,$C48),'LOG1'!$A$6:$M$500,13,FALSE),0)</f>
        <v>0</v>
      </c>
      <c r="AH48" s="548">
        <f>_xlfn.IFNA(VLOOKUP(CONCATENATE($AH$5,$B48,$C48),'DRY2'!$A$6:$M$500,13,FALSE),0)</f>
        <v>0</v>
      </c>
      <c r="AI48" s="548">
        <f>_xlfn.IFNA(VLOOKUP(CONCATENATE($AI$5,$B48,$C48),'CAP2'!$A$6:$M$500,13,FALSE),0)</f>
        <v>0</v>
      </c>
      <c r="AJ48" s="548">
        <f>_xlfn.IFNA(VLOOKUP(CONCATENATE($AJ$5,$B48,$C48),'ESP2'!$A$6:$M$500,13,FALSE),0)</f>
        <v>0</v>
      </c>
      <c r="AK48" s="548">
        <f>_xlfn.IFNA(VLOOKUP(CONCATENATE($AKL$5,$B48,$C48),MR!$A$6:$M$468,13,FALSE),0)</f>
        <v>0</v>
      </c>
      <c r="AL48" s="548">
        <f>_xlfn.IFNA(VLOOKUP(CONCATENATE($AL$5,$B48,$C48),MR!$A$6:$M$468,13,FALSE),0)</f>
        <v>0</v>
      </c>
      <c r="AM48" s="548">
        <f>_xlfn.IFNA(VLOOKUP(CONCATENATE($AM$5,$B48,$C48),MR!$A$6:$M$468,13,FALSE),0)</f>
        <v>0</v>
      </c>
      <c r="AN48" s="548">
        <f>_xlfn.IFNA(VLOOKUP(CONCATENATE($AN$5,$B48,$C48),'OG3'!$A$6:$M$500,13,FALSE),0)</f>
        <v>0</v>
      </c>
      <c r="AO48" s="548">
        <f>_xlfn.IFNA(VLOOKUP(CONCATENATE($AO$5,$B48,$C48),'OG3'!$A$6:$M$500,13,FALSE),0)</f>
        <v>0</v>
      </c>
      <c r="AP48" s="548">
        <f>_xlfn.IFNA(VLOOKUP(CONCATENATE($AP$5,$B48,$C48),WEST!$A$6:$M$500,13,FALSE),0)</f>
        <v>0</v>
      </c>
      <c r="AQ48" s="548">
        <f>_xlfn.IFNA(VLOOKUP(CONCATENATE($AQ$5,$B48,$C48),WEST!$A$6:$M$500,13,FALSE),0)</f>
        <v>0</v>
      </c>
      <c r="AR48" s="548">
        <f>_xlfn.IFNA(VLOOKUP(CONCATENATE($AR$5,$B48,$C48),'SER3'!$A$6:$M$500,13,FALSE),0)</f>
        <v>0</v>
      </c>
      <c r="AS48" s="548">
        <f>_xlfn.IFNA(VLOOKUP(CONCATENATE($AS$5,$B48,$C48),'DAR2'!$A$6:$M$500,13,FALSE),0)</f>
        <v>0</v>
      </c>
      <c r="AT48" s="548">
        <f>_xlfn.IFNA(VLOOKUP(CONCATENATE($AT$5,$B48,$C48),'DAR2'!$A$6:$M$500,13,FALSE),0)</f>
        <v>0</v>
      </c>
      <c r="AU48" s="548">
        <f>_xlfn.IFNA(VLOOKUP(CONCATENATE($AU$5,$B48,$C48),'MUR2'!$A$6:$M$500,13,FALSE),0)</f>
        <v>0</v>
      </c>
      <c r="AV48" s="548">
        <f>_xlfn.IFNA(VLOOKUP(CONCATENATE($AV$5,$B48,$C48),RAS!$A$7:$M$501,13,FALSE),0)</f>
        <v>0</v>
      </c>
      <c r="AW48" s="548">
        <f>_xlfn.IFNA(VLOOKUP(CONCATENATE($AW$5,$B48,$C48),RAS!$A$7:$M$501,13,FALSE),0)</f>
        <v>0</v>
      </c>
      <c r="AX48" s="548">
        <f>_xlfn.IFNA(VLOOKUP(CONCATENATE($AX$5,$B48,$C48),'ESP3'!$A$6:$M$500,13,FALSE),0)</f>
        <v>0</v>
      </c>
      <c r="AY48" s="548">
        <f>_xlfn.IFNA(VLOOKUP(CONCATENATE($AY$5,$B48,$C48),FEST!$A$6:$M$500,13,FALSE),0)</f>
        <v>0</v>
      </c>
      <c r="AZ48" s="548">
        <f>_xlfn.IFNA(VLOOKUP(CONCATENATE($AZ$5,$B48,$C48),FEST!$A$6:$M$500,13,FALSE),0)</f>
        <v>0</v>
      </c>
      <c r="BA48" s="548">
        <f>_xlfn.IFNA(VLOOKUP(CONCATENATE($BA$5,$B48,$C48),'HOR2'!$A$6:$M$200,13,FALSE),0)</f>
        <v>0</v>
      </c>
      <c r="BB48" s="548">
        <f>_xlfn.IFNA(VLOOKUP(CONCATENATE($BB$5,$B48,$C48),'HOR2'!$A$6:$M$200,13,FALSE),0)</f>
        <v>0</v>
      </c>
      <c r="BC48" s="548">
        <f>_xlfn.IFNA(VLOOKUP(CONCATENATE($BC$5,$B48,$C48),GIDG!$A$6:$M$200,13,FALSE),0)</f>
        <v>0</v>
      </c>
      <c r="BD48" s="548">
        <f>_xlfn.IFNA(VLOOKUP(CONCATENATE($BD$5,$B48,$C48),GIDG!$A$6:$M$200,13,FALSE),0)</f>
        <v>0</v>
      </c>
      <c r="BE48" s="548">
        <f>_xlfn.IFNA(VLOOKUP(CONCATENATE($BE$5,$B48,$C48),[7]cap3!$A$6:$M$500,13,FALSE),0)</f>
        <v>0</v>
      </c>
      <c r="BF48" s="548">
        <f>_xlfn.IFNA(VLOOKUP(CONCATENATE($BF$5,$B48,$C48),SC!$A$6:$M$500,13,FALSE),0)</f>
        <v>0</v>
      </c>
      <c r="BG48" s="548">
        <f>_xlfn.IFNA(VLOOKUP(CONCATENATE($BG$5,$B48,$C48),SC!$A$6:$M$500,13,FALSE),0)</f>
        <v>0</v>
      </c>
      <c r="BH48" s="548">
        <f>_xlfn.IFNA(VLOOKUP(CONCATENATE($BH$5,$B48,$C48),SCSAT!$A$6:$M$528,13,FALSE),0)</f>
        <v>0</v>
      </c>
      <c r="BI48" s="548">
        <f>_xlfn.IFNA(VLOOKUP(CONCATENATE($BI$5,$B48,$C48),SCSAT!$A$6:$M$528,13,FALSE),0)</f>
        <v>0</v>
      </c>
      <c r="BJ48" s="548">
        <f>_xlfn.IFNA(VLOOKUP(CONCATENATE($BJ$5,$B48,$C48),SCSUN!$A$6:$M$500,13,FALSE),0)</f>
        <v>0</v>
      </c>
      <c r="BK48" s="341">
        <f>_xlfn.IFNA(VLOOKUP(CONCATENATE($BK$5,$B48,$C48),SCSUN!$A$6:$M$500,13,FALSE),0)</f>
        <v>0</v>
      </c>
      <c r="BL48" s="56"/>
      <c r="BM48" s="341"/>
      <c r="BN48" s="56"/>
      <c r="BO48" s="56"/>
      <c r="BP48" s="56"/>
      <c r="BQ48" s="56"/>
      <c r="BR48" s="56"/>
      <c r="BS48" s="44"/>
    </row>
    <row r="49" spans="1:71" x14ac:dyDescent="0.25">
      <c r="A49" s="835"/>
      <c r="B49" s="51" t="s">
        <v>601</v>
      </c>
      <c r="C49" s="57" t="s">
        <v>311</v>
      </c>
      <c r="D49" s="57"/>
      <c r="E49" s="57" t="s">
        <v>199</v>
      </c>
      <c r="F49" s="58">
        <v>45402</v>
      </c>
      <c r="G49" s="571">
        <v>11</v>
      </c>
      <c r="H49" s="54">
        <f t="shared" si="6"/>
        <v>0</v>
      </c>
      <c r="I49" s="55">
        <f t="shared" si="7"/>
        <v>0</v>
      </c>
      <c r="J49" s="64">
        <f t="shared" si="8"/>
        <v>32</v>
      </c>
      <c r="K49" s="548">
        <f>_xlfn.IFNA(VLOOKUP(CONCATENATE($K$5,$B49,$C49),'ESP1'!$A$6:$M$500,13,FALSE),0)</f>
        <v>0</v>
      </c>
      <c r="L49" s="548">
        <f>_xlfn.IFNA(VLOOKUP(CONCATENATE($L$5,$B49,$C49),'ESP1'!$A$6:$M$500,13,FALSE),0)</f>
        <v>0</v>
      </c>
      <c r="M49" s="548">
        <f>_xlfn.IFNA(VLOOKUP(CONCATENATE($M$5,$B49,$C49),CAPE!$A$6:$M$300,13,FALSE),0)</f>
        <v>0</v>
      </c>
      <c r="N49" s="548">
        <f>_xlfn.IFNA(VLOOKUP(CONCATENATE($N$5,$B49,$C49),CAPE!$A$6:$M$300,13,FALSE),0)</f>
        <v>0</v>
      </c>
      <c r="O49" s="548">
        <f>_xlfn.IFNA(VLOOKUP(CONCATENATE($O$5,$B49,$C49),'SER1'!$A$6:$M$500,13,FALSE),0)</f>
        <v>0</v>
      </c>
      <c r="P49" s="548">
        <f>_xlfn.IFNA(VLOOKUP(CONCATENATE($P$5,$B49,$C49),'SER1'!$A$6:$M$500,13,FALSE),0)</f>
        <v>0</v>
      </c>
      <c r="Q49" s="548">
        <f>_xlfn.IFNA(VLOOKUP(CONCATENATE($Q$5,$B49,$C49),'MUR1'!$A$6:$M$500,13,FALSE),0)</f>
        <v>0</v>
      </c>
      <c r="R49" s="548">
        <f>_xlfn.IFNA(VLOOKUP(CONCATENATE($R$5,$B49,$C49),'MUR1'!$A$6:$M$500,13,FALSE),0)</f>
        <v>0</v>
      </c>
      <c r="S49" s="548">
        <f>_xlfn.IFNA(VLOOKUP(CONCATENATE($S$5,$B49,$C49),BAL!$A$6:$M$500,13,FALSE),0)</f>
        <v>0</v>
      </c>
      <c r="T49" s="548">
        <f>_xlfn.IFNA(VLOOKUP(CONCATENATE($T$5,$B49,$C49),BAL!$A$6:$M$500,13,FALSE),0)</f>
        <v>0</v>
      </c>
      <c r="U49" s="548">
        <f>_xlfn.IFNA(VLOOKUP(CONCATENATE($U$5,$B49,$C49),'OG1'!$A$6:$M$500,13,FALSE),0)</f>
        <v>0</v>
      </c>
      <c r="V49" s="548">
        <f>_xlfn.IFNA(VLOOKUP(CONCATENATE($V$5,$B49,$C49),'OG1'!$A$6:$M$500,13,FALSE),0)</f>
        <v>0</v>
      </c>
      <c r="W49" s="548">
        <f>_xlfn.IFNA(VLOOKUP(CONCATENATE($W$5,$B49,$C49),'DRY1'!$A$6:$M$500,13,FALSE),0)</f>
        <v>0</v>
      </c>
      <c r="X49" s="548">
        <f>_xlfn.IFNA(VLOOKUP(CONCATENATE($X$5,$B49,$C49),'HOR1'!$A$6:$M$500,13,FALSE),0)</f>
        <v>0</v>
      </c>
      <c r="Y49" s="548">
        <f>_xlfn.IFNA(VLOOKUP(CONCATENATE($Y$5,$B49,$C49),'HOR1'!$A$6:$M$500,13,FALSE),0)</f>
        <v>0</v>
      </c>
      <c r="Z49" s="548">
        <f>_xlfn.IFNA(VLOOKUP(CONCATENATE($Z$5,$B49,$C49),'SER2'!$A$6:$M$534,13,FALSE),0)</f>
        <v>0</v>
      </c>
      <c r="AA49" s="548">
        <f>_xlfn.IFNA(VLOOKUP(CONCATENATE($AA$5,$B49,$C49),'SER2'!$A$6:$M$534,13,FALSE),0)</f>
        <v>0</v>
      </c>
      <c r="AB49" s="548">
        <f>_xlfn.IFNA(VLOOKUP(CONCATENATE($AB$5,$B49,$C49),'DAR1'!$A$6:$M$500,13,FALSE),0)</f>
        <v>0</v>
      </c>
      <c r="AC49" s="548">
        <f>_xlfn.IFNA(VLOOKUP(CONCATENATE($AC$5,$B49,$C49),'DAR1'!$A$6:$M$500,13,FALSE),0)</f>
        <v>0</v>
      </c>
      <c r="AD49" s="548">
        <f>_xlfn.IFNA(VLOOKUP(CONCATENATE($AD$5,$B49,$C49),BEV!$A$6:$M$500,13,FALSE),0)</f>
        <v>0</v>
      </c>
      <c r="AE49" s="548">
        <f>_xlfn.IFNA(VLOOKUP(CONCATENATE($AE$5,$B49,$C49),'OG2'!$A$6:$M$500,13,FALSE),0)</f>
        <v>0</v>
      </c>
      <c r="AF49" s="548">
        <f>_xlfn.IFNA(VLOOKUP(CONCATENATE($AF$5,$B49,$C49),'OG2'!$A$6:$M$500,13,FALSE),0)</f>
        <v>0</v>
      </c>
      <c r="AG49" s="548">
        <f>_xlfn.IFNA(VLOOKUP(CONCATENATE($AG$5,$B49,$C49),'LOG1'!$A$6:$M$500,13,FALSE),0)</f>
        <v>0</v>
      </c>
      <c r="AH49" s="548">
        <f>_xlfn.IFNA(VLOOKUP(CONCATENATE($AH$5,$B49,$C49),'DRY2'!$A$6:$M$500,13,FALSE),0)</f>
        <v>0</v>
      </c>
      <c r="AI49" s="548">
        <f>_xlfn.IFNA(VLOOKUP(CONCATENATE($AI$5,$B49,$C49),'CAP2'!$A$6:$M$500,13,FALSE),0)</f>
        <v>0</v>
      </c>
      <c r="AJ49" s="548">
        <f>_xlfn.IFNA(VLOOKUP(CONCATENATE($AJ$5,$B49,$C49),'ESP2'!$A$6:$M$500,13,FALSE),0)</f>
        <v>0</v>
      </c>
      <c r="AK49" s="548">
        <f>_xlfn.IFNA(VLOOKUP(CONCATENATE($AKL$5,$B49,$C49),MR!$A$6:$M$468,13,FALSE),0)</f>
        <v>0</v>
      </c>
      <c r="AL49" s="548">
        <f>_xlfn.IFNA(VLOOKUP(CONCATENATE($AL$5,$B49,$C49),MR!$A$6:$M$468,13,FALSE),0)</f>
        <v>0</v>
      </c>
      <c r="AM49" s="548">
        <f>_xlfn.IFNA(VLOOKUP(CONCATENATE($AM$5,$B49,$C49),MR!$A$6:$M$468,13,FALSE),0)</f>
        <v>0</v>
      </c>
      <c r="AN49" s="548">
        <f>_xlfn.IFNA(VLOOKUP(CONCATENATE($AN$5,$B49,$C49),'OG3'!$A$6:$M$500,13,FALSE),0)</f>
        <v>0</v>
      </c>
      <c r="AO49" s="548">
        <f>_xlfn.IFNA(VLOOKUP(CONCATENATE($AO$5,$B49,$C49),'OG3'!$A$6:$M$500,13,FALSE),0)</f>
        <v>0</v>
      </c>
      <c r="AP49" s="548">
        <f>_xlfn.IFNA(VLOOKUP(CONCATENATE($AP$5,$B49,$C49),WEST!$A$6:$M$500,13,FALSE),0)</f>
        <v>0</v>
      </c>
      <c r="AQ49" s="548">
        <f>_xlfn.IFNA(VLOOKUP(CONCATENATE($AQ$5,$B49,$C49),WEST!$A$6:$M$500,13,FALSE),0)</f>
        <v>0</v>
      </c>
      <c r="AR49" s="548">
        <f>_xlfn.IFNA(VLOOKUP(CONCATENATE($AR$5,$B49,$C49),'SER3'!$A$6:$M$500,13,FALSE),0)</f>
        <v>0</v>
      </c>
      <c r="AS49" s="548">
        <f>_xlfn.IFNA(VLOOKUP(CONCATENATE($AS$5,$B49,$C49),'DAR2'!$A$6:$M$500,13,FALSE),0)</f>
        <v>0</v>
      </c>
      <c r="AT49" s="548">
        <f>_xlfn.IFNA(VLOOKUP(CONCATENATE($AT$5,$B49,$C49),'DAR2'!$A$6:$M$500,13,FALSE),0)</f>
        <v>0</v>
      </c>
      <c r="AU49" s="548">
        <f>_xlfn.IFNA(VLOOKUP(CONCATENATE($AU$5,$B49,$C49),'MUR2'!$A$6:$M$500,13,FALSE),0)</f>
        <v>0</v>
      </c>
      <c r="AV49" s="548">
        <f>_xlfn.IFNA(VLOOKUP(CONCATENATE($AV$5,$B49,$C49),RAS!$A$7:$M$501,13,FALSE),0)</f>
        <v>0</v>
      </c>
      <c r="AW49" s="548">
        <f>_xlfn.IFNA(VLOOKUP(CONCATENATE($AW$5,$B49,$C49),RAS!$A$7:$M$501,13,FALSE),0)</f>
        <v>0</v>
      </c>
      <c r="AX49" s="548">
        <f>_xlfn.IFNA(VLOOKUP(CONCATENATE($AX$5,$B49,$C49),'ESP3'!$A$6:$M$500,13,FALSE),0)</f>
        <v>0</v>
      </c>
      <c r="AY49" s="548">
        <f>_xlfn.IFNA(VLOOKUP(CONCATENATE($AY$5,$B49,$C49),FEST!$A$6:$M$500,13,FALSE),0)</f>
        <v>0</v>
      </c>
      <c r="AZ49" s="548">
        <f>_xlfn.IFNA(VLOOKUP(CONCATENATE($AZ$5,$B49,$C49),FEST!$A$6:$M$500,13,FALSE),0)</f>
        <v>0</v>
      </c>
      <c r="BA49" s="548">
        <f>_xlfn.IFNA(VLOOKUP(CONCATENATE($BA$5,$B49,$C49),'HOR2'!$A$6:$M$200,13,FALSE),0)</f>
        <v>0</v>
      </c>
      <c r="BB49" s="548">
        <f>_xlfn.IFNA(VLOOKUP(CONCATENATE($BB$5,$B49,$C49),'HOR2'!$A$6:$M$200,13,FALSE),0)</f>
        <v>0</v>
      </c>
      <c r="BC49" s="548">
        <f>_xlfn.IFNA(VLOOKUP(CONCATENATE($BC$5,$B49,$C49),GIDG!$A$6:$M$200,13,FALSE),0)</f>
        <v>0</v>
      </c>
      <c r="BD49" s="548">
        <f>_xlfn.IFNA(VLOOKUP(CONCATENATE($BD$5,$B49,$C49),GIDG!$A$6:$M$200,13,FALSE),0)</f>
        <v>0</v>
      </c>
      <c r="BE49" s="548">
        <f>_xlfn.IFNA(VLOOKUP(CONCATENATE($BE$5,$B49,$C49),[7]cap3!$A$6:$M$500,13,FALSE),0)</f>
        <v>0</v>
      </c>
      <c r="BF49" s="548">
        <f>_xlfn.IFNA(VLOOKUP(CONCATENATE($BF$5,$B49,$C49),SC!$A$6:$M$500,13,FALSE),0)</f>
        <v>0</v>
      </c>
      <c r="BG49" s="548">
        <f>_xlfn.IFNA(VLOOKUP(CONCATENATE($BG$5,$B49,$C49),SC!$A$6:$M$500,13,FALSE),0)</f>
        <v>0</v>
      </c>
      <c r="BH49" s="548">
        <f>_xlfn.IFNA(VLOOKUP(CONCATENATE($BH$5,$B49,$C49),SCSAT!$A$6:$M$528,13,FALSE),0)</f>
        <v>0</v>
      </c>
      <c r="BI49" s="548">
        <f>_xlfn.IFNA(VLOOKUP(CONCATENATE($BI$5,$B49,$C49),SCSAT!$A$6:$M$528,13,FALSE),0)</f>
        <v>0</v>
      </c>
      <c r="BJ49" s="548">
        <f>_xlfn.IFNA(VLOOKUP(CONCATENATE($BJ$5,$B49,$C49),SCSUN!$A$6:$M$500,13,FALSE),0)</f>
        <v>0</v>
      </c>
      <c r="BK49" s="341">
        <f>_xlfn.IFNA(VLOOKUP(CONCATENATE($BK$5,$B49,$C49),SCSUN!$A$6:$M$500,13,FALSE),0)</f>
        <v>0</v>
      </c>
      <c r="BL49" s="56"/>
      <c r="BM49" s="341"/>
      <c r="BN49" s="56"/>
      <c r="BO49" s="56"/>
      <c r="BP49" s="56"/>
      <c r="BQ49" s="56"/>
      <c r="BR49" s="56"/>
      <c r="BS49" s="44"/>
    </row>
    <row r="50" spans="1:71" x14ac:dyDescent="0.25">
      <c r="A50" s="835"/>
      <c r="B50" s="51" t="s">
        <v>315</v>
      </c>
      <c r="C50" s="57" t="s">
        <v>316</v>
      </c>
      <c r="D50" s="57"/>
      <c r="E50" s="57" t="s">
        <v>317</v>
      </c>
      <c r="F50" s="58">
        <v>45425</v>
      </c>
      <c r="G50" s="571">
        <v>8</v>
      </c>
      <c r="H50" s="54">
        <f t="shared" si="6"/>
        <v>0</v>
      </c>
      <c r="I50" s="55">
        <f t="shared" si="7"/>
        <v>0</v>
      </c>
      <c r="J50" s="64">
        <f t="shared" si="8"/>
        <v>32</v>
      </c>
      <c r="K50" s="548">
        <f>_xlfn.IFNA(VLOOKUP(CONCATENATE($K$5,$B50,$C50),'ESP1'!$A$6:$M$500,13,FALSE),0)</f>
        <v>0</v>
      </c>
      <c r="L50" s="548">
        <f>_xlfn.IFNA(VLOOKUP(CONCATENATE($L$5,$B50,$C50),'ESP1'!$A$6:$M$500,13,FALSE),0)</f>
        <v>0</v>
      </c>
      <c r="M50" s="548">
        <f>_xlfn.IFNA(VLOOKUP(CONCATENATE($M$5,$B50,$C50),CAPE!$A$6:$M$300,13,FALSE),0)</f>
        <v>0</v>
      </c>
      <c r="N50" s="548">
        <f>_xlfn.IFNA(VLOOKUP(CONCATENATE($N$5,$B50,$C50),CAPE!$A$6:$M$300,13,FALSE),0)</f>
        <v>0</v>
      </c>
      <c r="O50" s="548">
        <f>_xlfn.IFNA(VLOOKUP(CONCATENATE($O$5,$B50,$C50),'SER1'!$A$6:$M$500,13,FALSE),0)</f>
        <v>0</v>
      </c>
      <c r="P50" s="548">
        <f>_xlfn.IFNA(VLOOKUP(CONCATENATE($P$5,$B50,$C50),'SER1'!$A$6:$M$500,13,FALSE),0)</f>
        <v>0</v>
      </c>
      <c r="Q50" s="548">
        <f>_xlfn.IFNA(VLOOKUP(CONCATENATE($Q$5,$B50,$C50),'MUR1'!$A$6:$M$500,13,FALSE),0)</f>
        <v>0</v>
      </c>
      <c r="R50" s="548">
        <f>_xlfn.IFNA(VLOOKUP(CONCATENATE($R$5,$B50,$C50),'MUR1'!$A$6:$M$500,13,FALSE),0)</f>
        <v>0</v>
      </c>
      <c r="S50" s="548">
        <f>_xlfn.IFNA(VLOOKUP(CONCATENATE($S$5,$B50,$C50),BAL!$A$6:$M$500,13,FALSE),0)</f>
        <v>0</v>
      </c>
      <c r="T50" s="548">
        <f>_xlfn.IFNA(VLOOKUP(CONCATENATE($T$5,$B50,$C50),BAL!$A$6:$M$500,13,FALSE),0)</f>
        <v>0</v>
      </c>
      <c r="U50" s="548">
        <f>_xlfn.IFNA(VLOOKUP(CONCATENATE($U$5,$B50,$C50),'OG1'!$A$6:$M$500,13,FALSE),0)</f>
        <v>0</v>
      </c>
      <c r="V50" s="548">
        <f>_xlfn.IFNA(VLOOKUP(CONCATENATE($V$5,$B50,$C50),'OG1'!$A$6:$M$500,13,FALSE),0)</f>
        <v>0</v>
      </c>
      <c r="W50" s="548">
        <f>_xlfn.IFNA(VLOOKUP(CONCATENATE($W$5,$B50,$C50),'DRY1'!$A$6:$M$500,13,FALSE),0)</f>
        <v>0</v>
      </c>
      <c r="X50" s="548">
        <f>_xlfn.IFNA(VLOOKUP(CONCATENATE($X$5,$B50,$C50),'HOR1'!$A$6:$M$500,13,FALSE),0)</f>
        <v>0</v>
      </c>
      <c r="Y50" s="548">
        <f>_xlfn.IFNA(VLOOKUP(CONCATENATE($Y$5,$B50,$C50),'HOR1'!$A$6:$M$500,13,FALSE),0)</f>
        <v>0</v>
      </c>
      <c r="Z50" s="548">
        <f>_xlfn.IFNA(VLOOKUP(CONCATENATE($Z$5,$B50,$C50),'SER2'!$A$6:$M$534,13,FALSE),0)</f>
        <v>0</v>
      </c>
      <c r="AA50" s="548">
        <f>_xlfn.IFNA(VLOOKUP(CONCATENATE($AA$5,$B50,$C50),'SER2'!$A$6:$M$534,13,FALSE),0)</f>
        <v>0</v>
      </c>
      <c r="AB50" s="548">
        <f>_xlfn.IFNA(VLOOKUP(CONCATENATE($AB$5,$B50,$C50),'DAR1'!$A$6:$M$500,13,FALSE),0)</f>
        <v>0</v>
      </c>
      <c r="AC50" s="548">
        <f>_xlfn.IFNA(VLOOKUP(CONCATENATE($AC$5,$B50,$C50),'DAR1'!$A$6:$M$500,13,FALSE),0)</f>
        <v>0</v>
      </c>
      <c r="AD50" s="548">
        <f>_xlfn.IFNA(VLOOKUP(CONCATENATE($AD$5,$B50,$C50),BEV!$A$6:$M$500,13,FALSE),0)</f>
        <v>0</v>
      </c>
      <c r="AE50" s="548">
        <f>_xlfn.IFNA(VLOOKUP(CONCATENATE($AE$5,$B50,$C50),'OG2'!$A$6:$M$500,13,FALSE),0)</f>
        <v>0</v>
      </c>
      <c r="AF50" s="548">
        <f>_xlfn.IFNA(VLOOKUP(CONCATENATE($AF$5,$B50,$C50),'OG2'!$A$6:$M$500,13,FALSE),0)</f>
        <v>0</v>
      </c>
      <c r="AG50" s="548">
        <f>_xlfn.IFNA(VLOOKUP(CONCATENATE($AG$5,$B50,$C50),'LOG1'!$A$6:$M$500,13,FALSE),0)</f>
        <v>0</v>
      </c>
      <c r="AH50" s="548">
        <f>_xlfn.IFNA(VLOOKUP(CONCATENATE($AH$5,$B50,$C50),'DRY2'!$A$6:$M$500,13,FALSE),0)</f>
        <v>0</v>
      </c>
      <c r="AI50" s="548">
        <f>_xlfn.IFNA(VLOOKUP(CONCATENATE($AI$5,$B50,$C50),'CAP2'!$A$6:$M$500,13,FALSE),0)</f>
        <v>0</v>
      </c>
      <c r="AJ50" s="548">
        <f>_xlfn.IFNA(VLOOKUP(CONCATENATE($AJ$5,$B50,$C50),'ESP2'!$A$6:$M$500,13,FALSE),0)</f>
        <v>0</v>
      </c>
      <c r="AK50" s="548">
        <f>_xlfn.IFNA(VLOOKUP(CONCATENATE($AKL$5,$B50,$C50),MR!$A$6:$M$468,13,FALSE),0)</f>
        <v>0</v>
      </c>
      <c r="AL50" s="548">
        <f>_xlfn.IFNA(VLOOKUP(CONCATENATE($AL$5,$B50,$C50),MR!$A$6:$M$468,13,FALSE),0)</f>
        <v>0</v>
      </c>
      <c r="AM50" s="548">
        <f>_xlfn.IFNA(VLOOKUP(CONCATENATE($AM$5,$B50,$C50),MR!$A$6:$M$468,13,FALSE),0)</f>
        <v>0</v>
      </c>
      <c r="AN50" s="548">
        <f>_xlfn.IFNA(VLOOKUP(CONCATENATE($AN$5,$B50,$C50),'OG3'!$A$6:$M$500,13,FALSE),0)</f>
        <v>0</v>
      </c>
      <c r="AO50" s="548">
        <f>_xlfn.IFNA(VLOOKUP(CONCATENATE($AO$5,$B50,$C50),'OG3'!$A$6:$M$500,13,FALSE),0)</f>
        <v>0</v>
      </c>
      <c r="AP50" s="548">
        <f>_xlfn.IFNA(VLOOKUP(CONCATENATE($AP$5,$B50,$C50),WEST!$A$6:$M$500,13,FALSE),0)</f>
        <v>0</v>
      </c>
      <c r="AQ50" s="548">
        <f>_xlfn.IFNA(VLOOKUP(CONCATENATE($AQ$5,$B50,$C50),WEST!$A$6:$M$500,13,FALSE),0)</f>
        <v>0</v>
      </c>
      <c r="AR50" s="548">
        <f>_xlfn.IFNA(VLOOKUP(CONCATENATE($AR$5,$B50,$C50),'SER3'!$A$6:$M$500,13,FALSE),0)</f>
        <v>0</v>
      </c>
      <c r="AS50" s="548">
        <f>_xlfn.IFNA(VLOOKUP(CONCATENATE($AS$5,$B50,$C50),'DAR2'!$A$6:$M$500,13,FALSE),0)</f>
        <v>0</v>
      </c>
      <c r="AT50" s="548">
        <f>_xlfn.IFNA(VLOOKUP(CONCATENATE($AT$5,$B50,$C50),'DAR2'!$A$6:$M$500,13,FALSE),0)</f>
        <v>0</v>
      </c>
      <c r="AU50" s="548">
        <f>_xlfn.IFNA(VLOOKUP(CONCATENATE($AU$5,$B50,$C50),'MUR2'!$A$6:$M$500,13,FALSE),0)</f>
        <v>0</v>
      </c>
      <c r="AV50" s="548">
        <f>_xlfn.IFNA(VLOOKUP(CONCATENATE($AV$5,$B50,$C50),RAS!$A$7:$M$501,13,FALSE),0)</f>
        <v>0</v>
      </c>
      <c r="AW50" s="548">
        <f>_xlfn.IFNA(VLOOKUP(CONCATENATE($AW$5,$B50,$C50),RAS!$A$7:$M$501,13,FALSE),0)</f>
        <v>0</v>
      </c>
      <c r="AX50" s="548">
        <f>_xlfn.IFNA(VLOOKUP(CONCATENATE($AX$5,$B50,$C50),'ESP3'!$A$6:$M$500,13,FALSE),0)</f>
        <v>0</v>
      </c>
      <c r="AY50" s="548">
        <f>_xlfn.IFNA(VLOOKUP(CONCATENATE($AY$5,$B50,$C50),FEST!$A$6:$M$500,13,FALSE),0)</f>
        <v>0</v>
      </c>
      <c r="AZ50" s="548">
        <f>_xlfn.IFNA(VLOOKUP(CONCATENATE($AZ$5,$B50,$C50),FEST!$A$6:$M$500,13,FALSE),0)</f>
        <v>0</v>
      </c>
      <c r="BA50" s="548">
        <f>_xlfn.IFNA(VLOOKUP(CONCATENATE($BA$5,$B50,$C50),'HOR2'!$A$6:$M$200,13,FALSE),0)</f>
        <v>0</v>
      </c>
      <c r="BB50" s="548">
        <f>_xlfn.IFNA(VLOOKUP(CONCATENATE($BB$5,$B50,$C50),'HOR2'!$A$6:$M$200,13,FALSE),0)</f>
        <v>0</v>
      </c>
      <c r="BC50" s="548">
        <f>_xlfn.IFNA(VLOOKUP(CONCATENATE($BC$5,$B50,$C50),GIDG!$A$6:$M$200,13,FALSE),0)</f>
        <v>0</v>
      </c>
      <c r="BD50" s="548">
        <f>_xlfn.IFNA(VLOOKUP(CONCATENATE($BD$5,$B50,$C50),GIDG!$A$6:$M$200,13,FALSE),0)</f>
        <v>0</v>
      </c>
      <c r="BE50" s="548">
        <f>_xlfn.IFNA(VLOOKUP(CONCATENATE($BE$5,$B50,$C50),[7]cap3!$A$6:$M$500,13,FALSE),0)</f>
        <v>0</v>
      </c>
      <c r="BF50" s="548">
        <f>_xlfn.IFNA(VLOOKUP(CONCATENATE($BF$5,$B50,$C50),SC!$A$6:$M$500,13,FALSE),0)</f>
        <v>0</v>
      </c>
      <c r="BG50" s="548">
        <f>_xlfn.IFNA(VLOOKUP(CONCATENATE($BG$5,$B50,$C50),SC!$A$6:$M$500,13,FALSE),0)</f>
        <v>0</v>
      </c>
      <c r="BH50" s="548">
        <f>_xlfn.IFNA(VLOOKUP(CONCATENATE($BH$5,$B50,$C50),SCSAT!$A$6:$M$528,13,FALSE),0)</f>
        <v>0</v>
      </c>
      <c r="BI50" s="548">
        <f>_xlfn.IFNA(VLOOKUP(CONCATENATE($BI$5,$B50,$C50),SCSAT!$A$6:$M$528,13,FALSE),0)</f>
        <v>0</v>
      </c>
      <c r="BJ50" s="548">
        <f>_xlfn.IFNA(VLOOKUP(CONCATENATE($BJ$5,$B50,$C50),SCSUN!$A$6:$M$500,13,FALSE),0)</f>
        <v>0</v>
      </c>
      <c r="BK50" s="341">
        <f>_xlfn.IFNA(VLOOKUP(CONCATENATE($BK$5,$B50,$C50),SCSUN!$A$6:$M$500,13,FALSE),0)</f>
        <v>0</v>
      </c>
      <c r="BL50" s="56"/>
      <c r="BM50" s="341"/>
      <c r="BN50" s="56"/>
      <c r="BO50" s="56"/>
      <c r="BP50" s="56"/>
      <c r="BQ50" s="56"/>
      <c r="BR50" s="56"/>
      <c r="BS50" s="44"/>
    </row>
    <row r="51" spans="1:71" x14ac:dyDescent="0.25">
      <c r="A51" s="835"/>
      <c r="B51" s="51" t="s">
        <v>225</v>
      </c>
      <c r="C51" s="732" t="s">
        <v>226</v>
      </c>
      <c r="D51" s="732" t="s">
        <v>227</v>
      </c>
      <c r="E51" s="57" t="s">
        <v>228</v>
      </c>
      <c r="F51" s="58">
        <v>45404</v>
      </c>
      <c r="G51" s="571">
        <v>10</v>
      </c>
      <c r="H51" s="54">
        <f t="shared" si="6"/>
        <v>0</v>
      </c>
      <c r="I51" s="55">
        <f t="shared" si="7"/>
        <v>0</v>
      </c>
      <c r="J51" s="64">
        <f t="shared" si="8"/>
        <v>32</v>
      </c>
      <c r="K51" s="548">
        <f>_xlfn.IFNA(VLOOKUP(CONCATENATE($K$5,$B51,$C51),'ESP1'!$A$6:$M$500,13,FALSE),0)</f>
        <v>0</v>
      </c>
      <c r="L51" s="548">
        <f>_xlfn.IFNA(VLOOKUP(CONCATENATE($L$5,$B51,$C51),'ESP1'!$A$6:$M$500,13,FALSE),0)</f>
        <v>0</v>
      </c>
      <c r="M51" s="548">
        <f>_xlfn.IFNA(VLOOKUP(CONCATENATE($M$5,$B51,$C51),CAPE!$A$6:$M$300,13,FALSE),0)</f>
        <v>0</v>
      </c>
      <c r="N51" s="548">
        <f>_xlfn.IFNA(VLOOKUP(CONCATENATE($N$5,$B51,$C51),CAPE!$A$6:$M$300,13,FALSE),0)</f>
        <v>0</v>
      </c>
      <c r="O51" s="548">
        <f>_xlfn.IFNA(VLOOKUP(CONCATENATE($O$5,$B51,$C51),'SER1'!$A$6:$M$500,13,FALSE),0)</f>
        <v>0</v>
      </c>
      <c r="P51" s="548">
        <f>_xlfn.IFNA(VLOOKUP(CONCATENATE($P$5,$B51,$C51),'SER1'!$A$6:$M$500,13,FALSE),0)</f>
        <v>0</v>
      </c>
      <c r="Q51" s="548">
        <f>_xlfn.IFNA(VLOOKUP(CONCATENATE($Q$5,$B51,$C51),'MUR1'!$A$6:$M$500,13,FALSE),0)</f>
        <v>0</v>
      </c>
      <c r="R51" s="548">
        <f>_xlfn.IFNA(VLOOKUP(CONCATENATE($R$5,$B51,$C51),'MUR1'!$A$6:$M$500,13,FALSE),0)</f>
        <v>0</v>
      </c>
      <c r="S51" s="548">
        <f>_xlfn.IFNA(VLOOKUP(CONCATENATE($S$5,$B51,$C51),BAL!$A$6:$M$500,13,FALSE),0)</f>
        <v>0</v>
      </c>
      <c r="T51" s="548">
        <f>_xlfn.IFNA(VLOOKUP(CONCATENATE($T$5,$B51,$C51),BAL!$A$6:$M$500,13,FALSE),0)</f>
        <v>0</v>
      </c>
      <c r="U51" s="548">
        <f>_xlfn.IFNA(VLOOKUP(CONCATENATE($U$5,$B51,$C51),'OG1'!$A$6:$M$500,13,FALSE),0)</f>
        <v>0</v>
      </c>
      <c r="V51" s="548">
        <f>_xlfn.IFNA(VLOOKUP(CONCATENATE($V$5,$B51,$C51),'OG1'!$A$6:$M$500,13,FALSE),0)</f>
        <v>0</v>
      </c>
      <c r="W51" s="548">
        <f>_xlfn.IFNA(VLOOKUP(CONCATENATE($W$5,$B51,$C51),'DRY1'!$A$6:$M$500,13,FALSE),0)</f>
        <v>0</v>
      </c>
      <c r="X51" s="548">
        <f>_xlfn.IFNA(VLOOKUP(CONCATENATE($X$5,$B51,$C51),'HOR1'!$A$6:$M$500,13,FALSE),0)</f>
        <v>0</v>
      </c>
      <c r="Y51" s="548">
        <f>_xlfn.IFNA(VLOOKUP(CONCATENATE($Y$5,$B51,$C51),'HOR1'!$A$6:$M$500,13,FALSE),0)</f>
        <v>0</v>
      </c>
      <c r="Z51" s="548">
        <f>_xlfn.IFNA(VLOOKUP(CONCATENATE($Z$5,$B51,$C51),'SER2'!$A$6:$M$534,13,FALSE),0)</f>
        <v>0</v>
      </c>
      <c r="AA51" s="548">
        <f>_xlfn.IFNA(VLOOKUP(CONCATENATE($AA$5,$B51,$C51),'SER2'!$A$6:$M$534,13,FALSE),0)</f>
        <v>0</v>
      </c>
      <c r="AB51" s="548">
        <f>_xlfn.IFNA(VLOOKUP(CONCATENATE($AB$5,$B51,$C51),'DAR1'!$A$6:$M$500,13,FALSE),0)</f>
        <v>0</v>
      </c>
      <c r="AC51" s="548">
        <f>_xlfn.IFNA(VLOOKUP(CONCATENATE($AC$5,$B51,$C51),'DAR1'!$A$6:$M$500,13,FALSE),0)</f>
        <v>0</v>
      </c>
      <c r="AD51" s="548">
        <f>_xlfn.IFNA(VLOOKUP(CONCATENATE($AD$5,$B51,$C51),BEV!$A$6:$M$500,13,FALSE),0)</f>
        <v>0</v>
      </c>
      <c r="AE51" s="548">
        <f>_xlfn.IFNA(VLOOKUP(CONCATENATE($AE$5,$B51,$C51),'OG2'!$A$6:$M$500,13,FALSE),0)</f>
        <v>0</v>
      </c>
      <c r="AF51" s="548">
        <f>_xlfn.IFNA(VLOOKUP(CONCATENATE($AF$5,$B51,$C51),'OG2'!$A$6:$M$500,13,FALSE),0)</f>
        <v>0</v>
      </c>
      <c r="AG51" s="548">
        <f>_xlfn.IFNA(VLOOKUP(CONCATENATE($AG$5,$B51,$C51),'LOG1'!$A$6:$M$500,13,FALSE),0)</f>
        <v>0</v>
      </c>
      <c r="AH51" s="548">
        <f>_xlfn.IFNA(VLOOKUP(CONCATENATE($AH$5,$B51,$C51),'DRY2'!$A$6:$M$500,13,FALSE),0)</f>
        <v>0</v>
      </c>
      <c r="AI51" s="548">
        <f>_xlfn.IFNA(VLOOKUP(CONCATENATE($AI$5,$B51,$C51),'CAP2'!$A$6:$M$500,13,FALSE),0)</f>
        <v>0</v>
      </c>
      <c r="AJ51" s="548">
        <f>_xlfn.IFNA(VLOOKUP(CONCATENATE($AJ$5,$B51,$C51),'ESP2'!$A$6:$M$500,13,FALSE),0)</f>
        <v>0</v>
      </c>
      <c r="AK51" s="548">
        <f>_xlfn.IFNA(VLOOKUP(CONCATENATE($AKL$5,$B51,$C51),MR!$A$6:$M$468,13,FALSE),0)</f>
        <v>0</v>
      </c>
      <c r="AL51" s="548">
        <f>_xlfn.IFNA(VLOOKUP(CONCATENATE($AL$5,$B51,$C51),MR!$A$6:$M$468,13,FALSE),0)</f>
        <v>0</v>
      </c>
      <c r="AM51" s="548">
        <f>_xlfn.IFNA(VLOOKUP(CONCATENATE($AM$5,$B51,$C51),MR!$A$6:$M$468,13,FALSE),0)</f>
        <v>0</v>
      </c>
      <c r="AN51" s="548">
        <f>_xlfn.IFNA(VLOOKUP(CONCATENATE($AN$5,$B51,$C51),'OG3'!$A$6:$M$500,13,FALSE),0)</f>
        <v>0</v>
      </c>
      <c r="AO51" s="548">
        <f>_xlfn.IFNA(VLOOKUP(CONCATENATE($AO$5,$B51,$C51),'OG3'!$A$6:$M$500,13,FALSE),0)</f>
        <v>0</v>
      </c>
      <c r="AP51" s="548">
        <f>_xlfn.IFNA(VLOOKUP(CONCATENATE($AP$5,$B51,$C51),WEST!$A$6:$M$500,13,FALSE),0)</f>
        <v>0</v>
      </c>
      <c r="AQ51" s="548">
        <f>_xlfn.IFNA(VLOOKUP(CONCATENATE($AQ$5,$B51,$C51),WEST!$A$6:$M$500,13,FALSE),0)</f>
        <v>0</v>
      </c>
      <c r="AR51" s="548">
        <f>_xlfn.IFNA(VLOOKUP(CONCATENATE($AR$5,$B51,$C51),'SER3'!$A$6:$M$500,13,FALSE),0)</f>
        <v>0</v>
      </c>
      <c r="AS51" s="548">
        <f>_xlfn.IFNA(VLOOKUP(CONCATENATE($AS$5,$B51,$C51),'DAR2'!$A$6:$M$500,13,FALSE),0)</f>
        <v>0</v>
      </c>
      <c r="AT51" s="548">
        <f>_xlfn.IFNA(VLOOKUP(CONCATENATE($AT$5,$B51,$C51),'DAR2'!$A$6:$M$500,13,FALSE),0)</f>
        <v>0</v>
      </c>
      <c r="AU51" s="548">
        <f>_xlfn.IFNA(VLOOKUP(CONCATENATE($AU$5,$B51,$C51),'MUR2'!$A$6:$M$500,13,FALSE),0)</f>
        <v>0</v>
      </c>
      <c r="AV51" s="548">
        <f>_xlfn.IFNA(VLOOKUP(CONCATENATE($AV$5,$B51,$C51),RAS!$A$7:$M$501,13,FALSE),0)</f>
        <v>0</v>
      </c>
      <c r="AW51" s="548">
        <f>_xlfn.IFNA(VLOOKUP(CONCATENATE($AW$5,$B51,$C51),RAS!$A$7:$M$501,13,FALSE),0)</f>
        <v>0</v>
      </c>
      <c r="AX51" s="548">
        <f>_xlfn.IFNA(VLOOKUP(CONCATENATE($AX$5,$B51,$C51),'ESP3'!$A$6:$M$500,13,FALSE),0)</f>
        <v>0</v>
      </c>
      <c r="AY51" s="548">
        <f>_xlfn.IFNA(VLOOKUP(CONCATENATE($AY$5,$B51,$C51),FEST!$A$6:$M$500,13,FALSE),0)</f>
        <v>0</v>
      </c>
      <c r="AZ51" s="548">
        <f>_xlfn.IFNA(VLOOKUP(CONCATENATE($AZ$5,$B51,$C51),FEST!$A$6:$M$500,13,FALSE),0)</f>
        <v>0</v>
      </c>
      <c r="BA51" s="548">
        <f>_xlfn.IFNA(VLOOKUP(CONCATENATE($BA$5,$B51,$C51),'HOR2'!$A$6:$M$200,13,FALSE),0)</f>
        <v>0</v>
      </c>
      <c r="BB51" s="548">
        <f>_xlfn.IFNA(VLOOKUP(CONCATENATE($BB$5,$B51,$C51),'HOR2'!$A$6:$M$200,13,FALSE),0)</f>
        <v>0</v>
      </c>
      <c r="BC51" s="548">
        <f>_xlfn.IFNA(VLOOKUP(CONCATENATE($BC$5,$B51,$C51),GIDG!$A$6:$M$200,13,FALSE),0)</f>
        <v>0</v>
      </c>
      <c r="BD51" s="548">
        <f>_xlfn.IFNA(VLOOKUP(CONCATENATE($BD$5,$B51,$C51),GIDG!$A$6:$M$200,13,FALSE),0)</f>
        <v>0</v>
      </c>
      <c r="BE51" s="548">
        <f>_xlfn.IFNA(VLOOKUP(CONCATENATE($BE$5,$B51,$C51),[7]cap3!$A$6:$M$500,13,FALSE),0)</f>
        <v>0</v>
      </c>
      <c r="BF51" s="548">
        <f>_xlfn.IFNA(VLOOKUP(CONCATENATE($BF$5,$B51,$C51),SC!$A$6:$M$500,13,FALSE),0)</f>
        <v>0</v>
      </c>
      <c r="BG51" s="548">
        <f>_xlfn.IFNA(VLOOKUP(CONCATENATE($BG$5,$B51,$C51),SC!$A$6:$M$500,13,FALSE),0)</f>
        <v>0</v>
      </c>
      <c r="BH51" s="548">
        <f>_xlfn.IFNA(VLOOKUP(CONCATENATE($BH$5,$B51,$C51),SCSAT!$A$6:$M$528,13,FALSE),0)</f>
        <v>0</v>
      </c>
      <c r="BI51" s="548">
        <f>_xlfn.IFNA(VLOOKUP(CONCATENATE($BI$5,$B51,$C51),SCSAT!$A$6:$M$528,13,FALSE),0)</f>
        <v>0</v>
      </c>
      <c r="BJ51" s="548">
        <f>_xlfn.IFNA(VLOOKUP(CONCATENATE($BJ$5,$B51,$C51),SCSUN!$A$6:$M$500,13,FALSE),0)</f>
        <v>0</v>
      </c>
      <c r="BK51" s="341">
        <f>_xlfn.IFNA(VLOOKUP(CONCATENATE($BK$5,$B51,$C51),SCSUN!$A$6:$M$500,13,FALSE),0)</f>
        <v>0</v>
      </c>
      <c r="BL51" s="56"/>
      <c r="BM51" s="341"/>
      <c r="BN51" s="56"/>
      <c r="BO51" s="56"/>
      <c r="BP51" s="56"/>
      <c r="BQ51" s="56"/>
      <c r="BR51" s="56"/>
      <c r="BS51" s="43"/>
    </row>
    <row r="52" spans="1:71" x14ac:dyDescent="0.25">
      <c r="A52" s="835"/>
      <c r="B52" s="51" t="s">
        <v>324</v>
      </c>
      <c r="C52" s="57" t="s">
        <v>325</v>
      </c>
      <c r="D52" s="57"/>
      <c r="E52" s="57" t="s">
        <v>326</v>
      </c>
      <c r="F52" s="58">
        <v>45481</v>
      </c>
      <c r="G52" s="571">
        <v>10</v>
      </c>
      <c r="H52" s="54">
        <f t="shared" si="6"/>
        <v>0</v>
      </c>
      <c r="I52" s="55">
        <f t="shared" si="7"/>
        <v>0</v>
      </c>
      <c r="J52" s="64">
        <f t="shared" si="8"/>
        <v>32</v>
      </c>
      <c r="K52" s="548">
        <f>_xlfn.IFNA(VLOOKUP(CONCATENATE($K$5,$B52,$C52),'ESP1'!$A$6:$M$500,13,FALSE),0)</f>
        <v>0</v>
      </c>
      <c r="L52" s="548">
        <f>_xlfn.IFNA(VLOOKUP(CONCATENATE($L$5,$B52,$C52),'ESP1'!$A$6:$M$500,13,FALSE),0)</f>
        <v>0</v>
      </c>
      <c r="M52" s="548">
        <f>_xlfn.IFNA(VLOOKUP(CONCATENATE($M$5,$B52,$C52),CAPE!$A$6:$M$300,13,FALSE),0)</f>
        <v>0</v>
      </c>
      <c r="N52" s="548">
        <f>_xlfn.IFNA(VLOOKUP(CONCATENATE($N$5,$B52,$C52),CAPE!$A$6:$M$300,13,FALSE),0)</f>
        <v>0</v>
      </c>
      <c r="O52" s="548">
        <f>_xlfn.IFNA(VLOOKUP(CONCATENATE($O$5,$B52,$C52),'SER1'!$A$6:$M$500,13,FALSE),0)</f>
        <v>0</v>
      </c>
      <c r="P52" s="548">
        <f>_xlfn.IFNA(VLOOKUP(CONCATENATE($P$5,$B52,$C52),'SER1'!$A$6:$M$500,13,FALSE),0)</f>
        <v>0</v>
      </c>
      <c r="Q52" s="548">
        <f>_xlfn.IFNA(VLOOKUP(CONCATENATE($Q$5,$B52,$C52),'MUR1'!$A$6:$M$500,13,FALSE),0)</f>
        <v>0</v>
      </c>
      <c r="R52" s="548">
        <f>_xlfn.IFNA(VLOOKUP(CONCATENATE($R$5,$B52,$C52),'MUR1'!$A$6:$M$500,13,FALSE),0)</f>
        <v>0</v>
      </c>
      <c r="S52" s="548">
        <f>_xlfn.IFNA(VLOOKUP(CONCATENATE($S$5,$B52,$C52),BAL!$A$6:$M$500,13,FALSE),0)</f>
        <v>0</v>
      </c>
      <c r="T52" s="548">
        <f>_xlfn.IFNA(VLOOKUP(CONCATENATE($T$5,$B52,$C52),BAL!$A$6:$M$500,13,FALSE),0)</f>
        <v>0</v>
      </c>
      <c r="U52" s="548">
        <f>_xlfn.IFNA(VLOOKUP(CONCATENATE($U$5,$B52,$C52),'OG1'!$A$6:$M$500,13,FALSE),0)</f>
        <v>0</v>
      </c>
      <c r="V52" s="548">
        <f>_xlfn.IFNA(VLOOKUP(CONCATENATE($V$5,$B52,$C52),'OG1'!$A$6:$M$500,13,FALSE),0)</f>
        <v>0</v>
      </c>
      <c r="W52" s="548">
        <f>_xlfn.IFNA(VLOOKUP(CONCATENATE($W$5,$B52,$C52),'DRY1'!$A$6:$M$500,13,FALSE),0)</f>
        <v>0</v>
      </c>
      <c r="X52" s="548">
        <f>_xlfn.IFNA(VLOOKUP(CONCATENATE($X$5,$B52,$C52),'HOR1'!$A$6:$M$500,13,FALSE),0)</f>
        <v>0</v>
      </c>
      <c r="Y52" s="548">
        <f>_xlfn.IFNA(VLOOKUP(CONCATENATE($Y$5,$B52,$C52),'HOR1'!$A$6:$M$500,13,FALSE),0)</f>
        <v>0</v>
      </c>
      <c r="Z52" s="548">
        <f>_xlfn.IFNA(VLOOKUP(CONCATENATE($Z$5,$B52,$C52),'SER2'!$A$6:$M$534,13,FALSE),0)</f>
        <v>0</v>
      </c>
      <c r="AA52" s="548">
        <f>_xlfn.IFNA(VLOOKUP(CONCATENATE($AA$5,$B52,$C52),'SER2'!$A$6:$M$534,13,FALSE),0)</f>
        <v>0</v>
      </c>
      <c r="AB52" s="548">
        <f>_xlfn.IFNA(VLOOKUP(CONCATENATE($AB$5,$B52,$C52),'DAR1'!$A$6:$M$500,13,FALSE),0)</f>
        <v>0</v>
      </c>
      <c r="AC52" s="548">
        <f>_xlfn.IFNA(VLOOKUP(CONCATENATE($AC$5,$B52,$C52),'DAR1'!$A$6:$M$500,13,FALSE),0)</f>
        <v>0</v>
      </c>
      <c r="AD52" s="548">
        <f>_xlfn.IFNA(VLOOKUP(CONCATENATE($AD$5,$B52,$C52),BEV!$A$6:$M$500,13,FALSE),0)</f>
        <v>0</v>
      </c>
      <c r="AE52" s="548">
        <f>_xlfn.IFNA(VLOOKUP(CONCATENATE($AE$5,$B52,$C52),'OG2'!$A$6:$M$500,13,FALSE),0)</f>
        <v>0</v>
      </c>
      <c r="AF52" s="548">
        <f>_xlfn.IFNA(VLOOKUP(CONCATENATE($AF$5,$B52,$C52),'OG2'!$A$6:$M$500,13,FALSE),0)</f>
        <v>0</v>
      </c>
      <c r="AG52" s="548">
        <f>_xlfn.IFNA(VLOOKUP(CONCATENATE($AG$5,$B52,$C52),'LOG1'!$A$6:$M$500,13,FALSE),0)</f>
        <v>0</v>
      </c>
      <c r="AH52" s="548">
        <f>_xlfn.IFNA(VLOOKUP(CONCATENATE($AH$5,$B52,$C52),'DRY2'!$A$6:$M$500,13,FALSE),0)</f>
        <v>0</v>
      </c>
      <c r="AI52" s="548">
        <f>_xlfn.IFNA(VLOOKUP(CONCATENATE($AI$5,$B52,$C52),'CAP2'!$A$6:$M$500,13,FALSE),0)</f>
        <v>0</v>
      </c>
      <c r="AJ52" s="548">
        <f>_xlfn.IFNA(VLOOKUP(CONCATENATE($AJ$5,$B52,$C52),'ESP2'!$A$6:$M$500,13,FALSE),0)</f>
        <v>0</v>
      </c>
      <c r="AK52" s="548">
        <f>_xlfn.IFNA(VLOOKUP(CONCATENATE($AKL$5,$B52,$C52),MR!$A$6:$M$468,13,FALSE),0)</f>
        <v>0</v>
      </c>
      <c r="AL52" s="548">
        <f>_xlfn.IFNA(VLOOKUP(CONCATENATE($AL$5,$B52,$C52),MR!$A$6:$M$468,13,FALSE),0)</f>
        <v>0</v>
      </c>
      <c r="AM52" s="548">
        <f>_xlfn.IFNA(VLOOKUP(CONCATENATE($AM$5,$B52,$C52),MR!$A$6:$M$468,13,FALSE),0)</f>
        <v>0</v>
      </c>
      <c r="AN52" s="548">
        <f>_xlfn.IFNA(VLOOKUP(CONCATENATE($AN$5,$B52,$C52),'OG3'!$A$6:$M$500,13,FALSE),0)</f>
        <v>0</v>
      </c>
      <c r="AO52" s="548">
        <f>_xlfn.IFNA(VLOOKUP(CONCATENATE($AO$5,$B52,$C52),'OG3'!$A$6:$M$500,13,FALSE),0)</f>
        <v>0</v>
      </c>
      <c r="AP52" s="548">
        <f>_xlfn.IFNA(VLOOKUP(CONCATENATE($AP$5,$B52,$C52),WEST!$A$6:$M$500,13,FALSE),0)</f>
        <v>0</v>
      </c>
      <c r="AQ52" s="548">
        <f>_xlfn.IFNA(VLOOKUP(CONCATENATE($AQ$5,$B52,$C52),WEST!$A$6:$M$500,13,FALSE),0)</f>
        <v>0</v>
      </c>
      <c r="AR52" s="548">
        <f>_xlfn.IFNA(VLOOKUP(CONCATENATE($AR$5,$B52,$C52),'SER3'!$A$6:$M$500,13,FALSE),0)</f>
        <v>0</v>
      </c>
      <c r="AS52" s="548">
        <f>_xlfn.IFNA(VLOOKUP(CONCATENATE($AS$5,$B52,$C52),'DAR2'!$A$6:$M$500,13,FALSE),0)</f>
        <v>0</v>
      </c>
      <c r="AT52" s="548">
        <f>_xlfn.IFNA(VLOOKUP(CONCATENATE($AT$5,$B52,$C52),'DAR2'!$A$6:$M$500,13,FALSE),0)</f>
        <v>0</v>
      </c>
      <c r="AU52" s="548">
        <f>_xlfn.IFNA(VLOOKUP(CONCATENATE($AU$5,$B52,$C52),'MUR2'!$A$6:$M$500,13,FALSE),0)</f>
        <v>0</v>
      </c>
      <c r="AV52" s="548">
        <f>_xlfn.IFNA(VLOOKUP(CONCATENATE($AV$5,$B52,$C52),RAS!$A$7:$M$501,13,FALSE),0)</f>
        <v>0</v>
      </c>
      <c r="AW52" s="548">
        <f>_xlfn.IFNA(VLOOKUP(CONCATENATE($AW$5,$B52,$C52),RAS!$A$7:$M$501,13,FALSE),0)</f>
        <v>0</v>
      </c>
      <c r="AX52" s="548">
        <f>_xlfn.IFNA(VLOOKUP(CONCATENATE($AX$5,$B52,$C52),'ESP3'!$A$6:$M$500,13,FALSE),0)</f>
        <v>0</v>
      </c>
      <c r="AY52" s="548">
        <f>_xlfn.IFNA(VLOOKUP(CONCATENATE($AY$5,$B52,$C52),FEST!$A$6:$M$500,13,FALSE),0)</f>
        <v>0</v>
      </c>
      <c r="AZ52" s="548">
        <f>_xlfn.IFNA(VLOOKUP(CONCATENATE($AZ$5,$B52,$C52),FEST!$A$6:$M$500,13,FALSE),0)</f>
        <v>0</v>
      </c>
      <c r="BA52" s="548">
        <f>_xlfn.IFNA(VLOOKUP(CONCATENATE($BA$5,$B52,$C52),'HOR2'!$A$6:$M$200,13,FALSE),0)</f>
        <v>0</v>
      </c>
      <c r="BB52" s="548">
        <f>_xlfn.IFNA(VLOOKUP(CONCATENATE($BB$5,$B52,$C52),'HOR2'!$A$6:$M$200,13,FALSE),0)</f>
        <v>0</v>
      </c>
      <c r="BC52" s="548">
        <f>_xlfn.IFNA(VLOOKUP(CONCATENATE($BC$5,$B52,$C52),GIDG!$A$6:$M$200,13,FALSE),0)</f>
        <v>0</v>
      </c>
      <c r="BD52" s="548">
        <f>_xlfn.IFNA(VLOOKUP(CONCATENATE($BD$5,$B52,$C52),GIDG!$A$6:$M$200,13,FALSE),0)</f>
        <v>0</v>
      </c>
      <c r="BE52" s="548">
        <f>_xlfn.IFNA(VLOOKUP(CONCATENATE($BE$5,$B52,$C52),[7]cap3!$A$6:$M$500,13,FALSE),0)</f>
        <v>0</v>
      </c>
      <c r="BF52" s="548">
        <f>_xlfn.IFNA(VLOOKUP(CONCATENATE($BF$5,$B52,$C52),SC!$A$6:$M$500,13,FALSE),0)</f>
        <v>0</v>
      </c>
      <c r="BG52" s="548">
        <f>_xlfn.IFNA(VLOOKUP(CONCATENATE($BG$5,$B52,$C52),SC!$A$6:$M$500,13,FALSE),0)</f>
        <v>0</v>
      </c>
      <c r="BH52" s="548">
        <f>_xlfn.IFNA(VLOOKUP(CONCATENATE($BH$5,$B52,$C52),SCSAT!$A$6:$M$528,13,FALSE),0)</f>
        <v>0</v>
      </c>
      <c r="BI52" s="548">
        <f>_xlfn.IFNA(VLOOKUP(CONCATENATE($BI$5,$B52,$C52),SCSAT!$A$6:$M$528,13,FALSE),0)</f>
        <v>0</v>
      </c>
      <c r="BJ52" s="548">
        <f>_xlfn.IFNA(VLOOKUP(CONCATENATE($BJ$5,$B52,$C52),SCSUN!$A$6:$M$500,13,FALSE),0)</f>
        <v>0</v>
      </c>
      <c r="BK52" s="341">
        <f>_xlfn.IFNA(VLOOKUP(CONCATENATE($BK$5,$B52,$C52),SCSUN!$A$6:$M$500,13,FALSE),0)</f>
        <v>0</v>
      </c>
      <c r="BL52" s="56"/>
      <c r="BM52" s="341"/>
      <c r="BN52" s="56"/>
      <c r="BO52" s="56"/>
      <c r="BP52" s="56"/>
      <c r="BQ52" s="56"/>
      <c r="BR52" s="56"/>
      <c r="BS52" s="43"/>
    </row>
    <row r="53" spans="1:71" x14ac:dyDescent="0.25">
      <c r="A53" s="835"/>
      <c r="B53" s="51" t="s">
        <v>318</v>
      </c>
      <c r="C53" s="57" t="s">
        <v>318</v>
      </c>
      <c r="D53" s="57"/>
      <c r="E53" s="57" t="s">
        <v>199</v>
      </c>
      <c r="F53" s="58">
        <v>45451</v>
      </c>
      <c r="G53" s="571">
        <v>12</v>
      </c>
      <c r="H53" s="54">
        <f t="shared" si="6"/>
        <v>0</v>
      </c>
      <c r="I53" s="55">
        <f t="shared" si="7"/>
        <v>0</v>
      </c>
      <c r="J53" s="64">
        <f t="shared" si="8"/>
        <v>32</v>
      </c>
      <c r="K53" s="548">
        <f>_xlfn.IFNA(VLOOKUP(CONCATENATE($K$5,$B53,$C53),'ESP1'!$A$6:$M$500,13,FALSE),0)</f>
        <v>0</v>
      </c>
      <c r="L53" s="548">
        <f>_xlfn.IFNA(VLOOKUP(CONCATENATE($L$5,$B53,$C53),'ESP1'!$A$6:$M$500,13,FALSE),0)</f>
        <v>0</v>
      </c>
      <c r="M53" s="548">
        <f>_xlfn.IFNA(VLOOKUP(CONCATENATE($M$5,$B53,$C53),CAPE!$A$6:$M$300,13,FALSE),0)</f>
        <v>0</v>
      </c>
      <c r="N53" s="548">
        <f>_xlfn.IFNA(VLOOKUP(CONCATENATE($N$5,$B53,$C53),CAPE!$A$6:$M$300,13,FALSE),0)</f>
        <v>0</v>
      </c>
      <c r="O53" s="548">
        <f>_xlfn.IFNA(VLOOKUP(CONCATENATE($O$5,$B53,$C53),'SER1'!$A$6:$M$500,13,FALSE),0)</f>
        <v>0</v>
      </c>
      <c r="P53" s="548">
        <f>_xlfn.IFNA(VLOOKUP(CONCATENATE($P$5,$B53,$C53),'SER1'!$A$6:$M$500,13,FALSE),0)</f>
        <v>0</v>
      </c>
      <c r="Q53" s="548">
        <f>_xlfn.IFNA(VLOOKUP(CONCATENATE($Q$5,$B53,$C53),'MUR1'!$A$6:$M$500,13,FALSE),0)</f>
        <v>0</v>
      </c>
      <c r="R53" s="548">
        <f>_xlfn.IFNA(VLOOKUP(CONCATENATE($R$5,$B53,$C53),'MUR1'!$A$6:$M$500,13,FALSE),0)</f>
        <v>0</v>
      </c>
      <c r="S53" s="548">
        <f>_xlfn.IFNA(VLOOKUP(CONCATENATE($S$5,$B53,$C53),BAL!$A$6:$M$500,13,FALSE),0)</f>
        <v>0</v>
      </c>
      <c r="T53" s="548">
        <f>_xlfn.IFNA(VLOOKUP(CONCATENATE($T$5,$B53,$C53),BAL!$A$6:$M$500,13,FALSE),0)</f>
        <v>0</v>
      </c>
      <c r="U53" s="548">
        <f>_xlfn.IFNA(VLOOKUP(CONCATENATE($U$5,$B53,$C53),'OG1'!$A$6:$M$500,13,FALSE),0)</f>
        <v>0</v>
      </c>
      <c r="V53" s="548">
        <f>_xlfn.IFNA(VLOOKUP(CONCATENATE($V$5,$B53,$C53),'OG1'!$A$6:$M$500,13,FALSE),0)</f>
        <v>0</v>
      </c>
      <c r="W53" s="548">
        <f>_xlfn.IFNA(VLOOKUP(CONCATENATE($W$5,$B53,$C53),'DRY1'!$A$6:$M$500,13,FALSE),0)</f>
        <v>0</v>
      </c>
      <c r="X53" s="548">
        <f>_xlfn.IFNA(VLOOKUP(CONCATENATE($X$5,$B53,$C53),'HOR1'!$A$6:$M$500,13,FALSE),0)</f>
        <v>0</v>
      </c>
      <c r="Y53" s="548">
        <f>_xlfn.IFNA(VLOOKUP(CONCATENATE($Y$5,$B53,$C53),'HOR1'!$A$6:$M$500,13,FALSE),0)</f>
        <v>0</v>
      </c>
      <c r="Z53" s="548">
        <f>_xlfn.IFNA(VLOOKUP(CONCATENATE($Z$5,$B53,$C53),'SER2'!$A$6:$M$534,13,FALSE),0)</f>
        <v>0</v>
      </c>
      <c r="AA53" s="548">
        <f>_xlfn.IFNA(VLOOKUP(CONCATENATE($AA$5,$B53,$C53),'SER2'!$A$6:$M$534,13,FALSE),0)</f>
        <v>0</v>
      </c>
      <c r="AB53" s="548">
        <f>_xlfn.IFNA(VLOOKUP(CONCATENATE($AB$5,$B53,$C53),'DAR1'!$A$6:$M$500,13,FALSE),0)</f>
        <v>0</v>
      </c>
      <c r="AC53" s="548">
        <f>_xlfn.IFNA(VLOOKUP(CONCATENATE($AC$5,$B53,$C53),'DAR1'!$A$6:$M$500,13,FALSE),0)</f>
        <v>0</v>
      </c>
      <c r="AD53" s="548">
        <f>_xlfn.IFNA(VLOOKUP(CONCATENATE($AD$5,$B53,$C53),BEV!$A$6:$M$500,13,FALSE),0)</f>
        <v>0</v>
      </c>
      <c r="AE53" s="548">
        <f>_xlfn.IFNA(VLOOKUP(CONCATENATE($AE$5,$B53,$C53),'OG2'!$A$6:$M$500,13,FALSE),0)</f>
        <v>0</v>
      </c>
      <c r="AF53" s="548">
        <f>_xlfn.IFNA(VLOOKUP(CONCATENATE($AF$5,$B53,$C53),'OG2'!$A$6:$M$500,13,FALSE),0)</f>
        <v>0</v>
      </c>
      <c r="AG53" s="548">
        <f>_xlfn.IFNA(VLOOKUP(CONCATENATE($AG$5,$B53,$C53),'LOG1'!$A$6:$M$500,13,FALSE),0)</f>
        <v>0</v>
      </c>
      <c r="AH53" s="548">
        <f>_xlfn.IFNA(VLOOKUP(CONCATENATE($AH$5,$B53,$C53),'DRY2'!$A$6:$M$500,13,FALSE),0)</f>
        <v>0</v>
      </c>
      <c r="AI53" s="548">
        <f>_xlfn.IFNA(VLOOKUP(CONCATENATE($AI$5,$B53,$C53),'CAP2'!$A$6:$M$500,13,FALSE),0)</f>
        <v>0</v>
      </c>
      <c r="AJ53" s="548">
        <f>_xlfn.IFNA(VLOOKUP(CONCATENATE($AJ$5,$B53,$C53),'ESP2'!$A$6:$M$500,13,FALSE),0)</f>
        <v>0</v>
      </c>
      <c r="AK53" s="548">
        <f>_xlfn.IFNA(VLOOKUP(CONCATENATE($AKL$5,$B53,$C53),MR!$A$6:$M$468,13,FALSE),0)</f>
        <v>0</v>
      </c>
      <c r="AL53" s="548">
        <f>_xlfn.IFNA(VLOOKUP(CONCATENATE($AL$5,$B53,$C53),MR!$A$6:$M$468,13,FALSE),0)</f>
        <v>0</v>
      </c>
      <c r="AM53" s="548">
        <f>_xlfn.IFNA(VLOOKUP(CONCATENATE($AM$5,$B53,$C53),MR!$A$6:$M$468,13,FALSE),0)</f>
        <v>0</v>
      </c>
      <c r="AN53" s="548">
        <f>_xlfn.IFNA(VLOOKUP(CONCATENATE($AN$5,$B53,$C53),'OG3'!$A$6:$M$500,13,FALSE),0)</f>
        <v>0</v>
      </c>
      <c r="AO53" s="548">
        <f>_xlfn.IFNA(VLOOKUP(CONCATENATE($AO$5,$B53,$C53),'OG3'!$A$6:$M$500,13,FALSE),0)</f>
        <v>0</v>
      </c>
      <c r="AP53" s="548">
        <f>_xlfn.IFNA(VLOOKUP(CONCATENATE($AP$5,$B53,$C53),WEST!$A$6:$M$500,13,FALSE),0)</f>
        <v>0</v>
      </c>
      <c r="AQ53" s="548">
        <f>_xlfn.IFNA(VLOOKUP(CONCATENATE($AQ$5,$B53,$C53),WEST!$A$6:$M$500,13,FALSE),0)</f>
        <v>0</v>
      </c>
      <c r="AR53" s="548">
        <f>_xlfn.IFNA(VLOOKUP(CONCATENATE($AR$5,$B53,$C53),'SER3'!$A$6:$M$500,13,FALSE),0)</f>
        <v>0</v>
      </c>
      <c r="AS53" s="548">
        <f>_xlfn.IFNA(VLOOKUP(CONCATENATE($AS$5,$B53,$C53),'DAR2'!$A$6:$M$500,13,FALSE),0)</f>
        <v>0</v>
      </c>
      <c r="AT53" s="548">
        <f>_xlfn.IFNA(VLOOKUP(CONCATENATE($AT$5,$B53,$C53),'DAR2'!$A$6:$M$500,13,FALSE),0)</f>
        <v>0</v>
      </c>
      <c r="AU53" s="548">
        <f>_xlfn.IFNA(VLOOKUP(CONCATENATE($AU$5,$B53,$C53),'MUR2'!$A$6:$M$500,13,FALSE),0)</f>
        <v>0</v>
      </c>
      <c r="AV53" s="548">
        <f>_xlfn.IFNA(VLOOKUP(CONCATENATE($AV$5,$B53,$C53),RAS!$A$7:$M$501,13,FALSE),0)</f>
        <v>0</v>
      </c>
      <c r="AW53" s="548">
        <f>_xlfn.IFNA(VLOOKUP(CONCATENATE($AW$5,$B53,$C53),RAS!$A$7:$M$501,13,FALSE),0)</f>
        <v>0</v>
      </c>
      <c r="AX53" s="548">
        <f>_xlfn.IFNA(VLOOKUP(CONCATENATE($AX$5,$B53,$C53),'ESP3'!$A$6:$M$500,13,FALSE),0)</f>
        <v>0</v>
      </c>
      <c r="AY53" s="548">
        <f>_xlfn.IFNA(VLOOKUP(CONCATENATE($AY$5,$B53,$C53),FEST!$A$6:$M$500,13,FALSE),0)</f>
        <v>0</v>
      </c>
      <c r="AZ53" s="548">
        <f>_xlfn.IFNA(VLOOKUP(CONCATENATE($AZ$5,$B53,$C53),FEST!$A$6:$M$500,13,FALSE),0)</f>
        <v>0</v>
      </c>
      <c r="BA53" s="548">
        <f>_xlfn.IFNA(VLOOKUP(CONCATENATE($BA$5,$B53,$C53),'HOR2'!$A$6:$M$200,13,FALSE),0)</f>
        <v>0</v>
      </c>
      <c r="BB53" s="548">
        <f>_xlfn.IFNA(VLOOKUP(CONCATENATE($BB$5,$B53,$C53),'HOR2'!$A$6:$M$200,13,FALSE),0)</f>
        <v>0</v>
      </c>
      <c r="BC53" s="548">
        <f>_xlfn.IFNA(VLOOKUP(CONCATENATE($BC$5,$B53,$C53),GIDG!$A$6:$M$200,13,FALSE),0)</f>
        <v>0</v>
      </c>
      <c r="BD53" s="548">
        <f>_xlfn.IFNA(VLOOKUP(CONCATENATE($BD$5,$B53,$C53),GIDG!$A$6:$M$200,13,FALSE),0)</f>
        <v>0</v>
      </c>
      <c r="BE53" s="548">
        <f>_xlfn.IFNA(VLOOKUP(CONCATENATE($BE$5,$B53,$C53),[7]cap3!$A$6:$M$500,13,FALSE),0)</f>
        <v>0</v>
      </c>
      <c r="BF53" s="548">
        <f>_xlfn.IFNA(VLOOKUP(CONCATENATE($BF$5,$B53,$C53),SC!$A$6:$M$500,13,FALSE),0)</f>
        <v>0</v>
      </c>
      <c r="BG53" s="548">
        <f>_xlfn.IFNA(VLOOKUP(CONCATENATE($BG$5,$B53,$C53),SC!$A$6:$M$500,13,FALSE),0)</f>
        <v>0</v>
      </c>
      <c r="BH53" s="548">
        <f>_xlfn.IFNA(VLOOKUP(CONCATENATE($BH$5,$B53,$C53),SCSAT!$A$6:$M$528,13,FALSE),0)</f>
        <v>0</v>
      </c>
      <c r="BI53" s="548">
        <f>_xlfn.IFNA(VLOOKUP(CONCATENATE($BI$5,$B53,$C53),SCSAT!$A$6:$M$528,13,FALSE),0)</f>
        <v>0</v>
      </c>
      <c r="BJ53" s="548">
        <f>_xlfn.IFNA(VLOOKUP(CONCATENATE($BJ$5,$B53,$C53),SCSUN!$A$6:$M$500,13,FALSE),0)</f>
        <v>0</v>
      </c>
      <c r="BK53" s="341">
        <f>_xlfn.IFNA(VLOOKUP(CONCATENATE($BK$5,$B53,$C53),SCSUN!$A$6:$M$500,13,FALSE),0)</f>
        <v>0</v>
      </c>
      <c r="BL53" s="56"/>
      <c r="BM53" s="341"/>
      <c r="BN53" s="56"/>
      <c r="BO53" s="56"/>
      <c r="BP53" s="56"/>
      <c r="BQ53" s="56"/>
      <c r="BR53" s="56"/>
      <c r="BS53" s="44"/>
    </row>
    <row r="54" spans="1:71" x14ac:dyDescent="0.25">
      <c r="A54" s="835"/>
      <c r="B54" s="51" t="s">
        <v>286</v>
      </c>
      <c r="C54" s="57" t="s">
        <v>337</v>
      </c>
      <c r="D54" s="52" t="s">
        <v>338</v>
      </c>
      <c r="E54" s="52" t="s">
        <v>288</v>
      </c>
      <c r="F54" s="58">
        <v>45454</v>
      </c>
      <c r="G54" s="571">
        <v>12</v>
      </c>
      <c r="H54" s="54">
        <f t="shared" si="6"/>
        <v>0</v>
      </c>
      <c r="I54" s="55">
        <f t="shared" si="7"/>
        <v>0</v>
      </c>
      <c r="J54" s="64">
        <f t="shared" si="8"/>
        <v>32</v>
      </c>
      <c r="K54" s="548">
        <f>_xlfn.IFNA(VLOOKUP(CONCATENATE($K$5,$B54,$C54),'ESP1'!$A$6:$M$500,13,FALSE),0)</f>
        <v>0</v>
      </c>
      <c r="L54" s="548">
        <f>_xlfn.IFNA(VLOOKUP(CONCATENATE($L$5,$B54,$C54),'ESP1'!$A$6:$M$500,13,FALSE),0)</f>
        <v>0</v>
      </c>
      <c r="M54" s="548">
        <f>_xlfn.IFNA(VLOOKUP(CONCATENATE($M$5,$B54,$C54),CAPE!$A$6:$M$300,13,FALSE),0)</f>
        <v>0</v>
      </c>
      <c r="N54" s="548">
        <f>_xlfn.IFNA(VLOOKUP(CONCATENATE($N$5,$B54,$C54),CAPE!$A$6:$M$300,13,FALSE),0)</f>
        <v>0</v>
      </c>
      <c r="O54" s="548">
        <f>_xlfn.IFNA(VLOOKUP(CONCATENATE($O$5,$B54,$C54),'SER1'!$A$6:$M$500,13,FALSE),0)</f>
        <v>0</v>
      </c>
      <c r="P54" s="548">
        <f>_xlfn.IFNA(VLOOKUP(CONCATENATE($P$5,$B54,$C54),'SER1'!$A$6:$M$500,13,FALSE),0)</f>
        <v>0</v>
      </c>
      <c r="Q54" s="548">
        <f>_xlfn.IFNA(VLOOKUP(CONCATENATE($Q$5,$B54,$C54),'MUR1'!$A$6:$M$500,13,FALSE),0)</f>
        <v>0</v>
      </c>
      <c r="R54" s="548">
        <f>_xlfn.IFNA(VLOOKUP(CONCATENATE($R$5,$B54,$C54),'MUR1'!$A$6:$M$500,13,FALSE),0)</f>
        <v>0</v>
      </c>
      <c r="S54" s="548">
        <f>_xlfn.IFNA(VLOOKUP(CONCATENATE($S$5,$B54,$C54),BAL!$A$6:$M$500,13,FALSE),0)</f>
        <v>0</v>
      </c>
      <c r="T54" s="548">
        <f>_xlfn.IFNA(VLOOKUP(CONCATENATE($T$5,$B54,$C54),BAL!$A$6:$M$500,13,FALSE),0)</f>
        <v>0</v>
      </c>
      <c r="U54" s="548">
        <f>_xlfn.IFNA(VLOOKUP(CONCATENATE($U$5,$B54,$C54),'OG1'!$A$6:$M$500,13,FALSE),0)</f>
        <v>0</v>
      </c>
      <c r="V54" s="548">
        <f>_xlfn.IFNA(VLOOKUP(CONCATENATE($V$5,$B54,$C54),'OG1'!$A$6:$M$500,13,FALSE),0)</f>
        <v>0</v>
      </c>
      <c r="W54" s="548">
        <f>_xlfn.IFNA(VLOOKUP(CONCATENATE($W$5,$B54,$C54),'DRY1'!$A$6:$M$500,13,FALSE),0)</f>
        <v>0</v>
      </c>
      <c r="X54" s="548">
        <f>_xlfn.IFNA(VLOOKUP(CONCATENATE($X$5,$B54,$C54),'HOR1'!$A$6:$M$500,13,FALSE),0)</f>
        <v>0</v>
      </c>
      <c r="Y54" s="548">
        <f>_xlfn.IFNA(VLOOKUP(CONCATENATE($Y$5,$B54,$C54),'HOR1'!$A$6:$M$500,13,FALSE),0)</f>
        <v>0</v>
      </c>
      <c r="Z54" s="548">
        <f>_xlfn.IFNA(VLOOKUP(CONCATENATE($Z$5,$B54,$C54),'SER2'!$A$6:$M$534,13,FALSE),0)</f>
        <v>0</v>
      </c>
      <c r="AA54" s="548">
        <f>_xlfn.IFNA(VLOOKUP(CONCATENATE($AA$5,$B54,$C54),'SER2'!$A$6:$M$534,13,FALSE),0)</f>
        <v>0</v>
      </c>
      <c r="AB54" s="548">
        <f>_xlfn.IFNA(VLOOKUP(CONCATENATE($AB$5,$B54,$C54),'DAR1'!$A$6:$M$500,13,FALSE),0)</f>
        <v>0</v>
      </c>
      <c r="AC54" s="548">
        <f>_xlfn.IFNA(VLOOKUP(CONCATENATE($AC$5,$B54,$C54),'DAR1'!$A$6:$M$500,13,FALSE),0)</f>
        <v>0</v>
      </c>
      <c r="AD54" s="548">
        <f>_xlfn.IFNA(VLOOKUP(CONCATENATE($AD$5,$B54,$C54),BEV!$A$6:$M$500,13,FALSE),0)</f>
        <v>0</v>
      </c>
      <c r="AE54" s="548">
        <f>_xlfn.IFNA(VLOOKUP(CONCATENATE($AE$5,$B54,$C54),'OG2'!$A$6:$M$500,13,FALSE),0)</f>
        <v>0</v>
      </c>
      <c r="AF54" s="548">
        <f>_xlfn.IFNA(VLOOKUP(CONCATENATE($AF$5,$B54,$C54),'OG2'!$A$6:$M$500,13,FALSE),0)</f>
        <v>0</v>
      </c>
      <c r="AG54" s="548">
        <f>_xlfn.IFNA(VLOOKUP(CONCATENATE($AG$5,$B54,$C54),'LOG1'!$A$6:$M$500,13,FALSE),0)</f>
        <v>0</v>
      </c>
      <c r="AH54" s="548">
        <f>_xlfn.IFNA(VLOOKUP(CONCATENATE($AH$5,$B54,$C54),'DRY2'!$A$6:$M$500,13,FALSE),0)</f>
        <v>0</v>
      </c>
      <c r="AI54" s="548">
        <f>_xlfn.IFNA(VLOOKUP(CONCATENATE($AI$5,$B54,$C54),'CAP2'!$A$6:$M$500,13,FALSE),0)</f>
        <v>0</v>
      </c>
      <c r="AJ54" s="548">
        <f>_xlfn.IFNA(VLOOKUP(CONCATENATE($AJ$5,$B54,$C54),'ESP2'!$A$6:$M$500,13,FALSE),0)</f>
        <v>0</v>
      </c>
      <c r="AK54" s="548">
        <f>_xlfn.IFNA(VLOOKUP(CONCATENATE($AKL$5,$B54,$C54),MR!$A$6:$M$468,13,FALSE),0)</f>
        <v>0</v>
      </c>
      <c r="AL54" s="548">
        <f>_xlfn.IFNA(VLOOKUP(CONCATENATE($AL$5,$B54,$C54),MR!$A$6:$M$468,13,FALSE),0)</f>
        <v>0</v>
      </c>
      <c r="AM54" s="548">
        <f>_xlfn.IFNA(VLOOKUP(CONCATENATE($AM$5,$B54,$C54),MR!$A$6:$M$468,13,FALSE),0)</f>
        <v>0</v>
      </c>
      <c r="AN54" s="548">
        <f>_xlfn.IFNA(VLOOKUP(CONCATENATE($AN$5,$B54,$C54),'OG3'!$A$6:$M$500,13,FALSE),0)</f>
        <v>0</v>
      </c>
      <c r="AO54" s="548">
        <f>_xlfn.IFNA(VLOOKUP(CONCATENATE($AO$5,$B54,$C54),'OG3'!$A$6:$M$500,13,FALSE),0)</f>
        <v>0</v>
      </c>
      <c r="AP54" s="548">
        <f>_xlfn.IFNA(VLOOKUP(CONCATENATE($AP$5,$B54,$C54),WEST!$A$6:$M$500,13,FALSE),0)</f>
        <v>0</v>
      </c>
      <c r="AQ54" s="548">
        <f>_xlfn.IFNA(VLOOKUP(CONCATENATE($AQ$5,$B54,$C54),WEST!$A$6:$M$500,13,FALSE),0)</f>
        <v>0</v>
      </c>
      <c r="AR54" s="548">
        <f>_xlfn.IFNA(VLOOKUP(CONCATENATE($AR$5,$B54,$C54),'SER3'!$A$6:$M$500,13,FALSE),0)</f>
        <v>0</v>
      </c>
      <c r="AS54" s="548">
        <f>_xlfn.IFNA(VLOOKUP(CONCATENATE($AS$5,$B54,$C54),'DAR2'!$A$6:$M$500,13,FALSE),0)</f>
        <v>0</v>
      </c>
      <c r="AT54" s="548">
        <f>_xlfn.IFNA(VLOOKUP(CONCATENATE($AT$5,$B54,$C54),'DAR2'!$A$6:$M$500,13,FALSE),0)</f>
        <v>0</v>
      </c>
      <c r="AU54" s="548">
        <f>_xlfn.IFNA(VLOOKUP(CONCATENATE($AU$5,$B54,$C54),'MUR2'!$A$6:$M$500,13,FALSE),0)</f>
        <v>0</v>
      </c>
      <c r="AV54" s="548">
        <f>_xlfn.IFNA(VLOOKUP(CONCATENATE($AV$5,$B54,$C54),RAS!$A$7:$M$501,13,FALSE),0)</f>
        <v>0</v>
      </c>
      <c r="AW54" s="548">
        <f>_xlfn.IFNA(VLOOKUP(CONCATENATE($AW$5,$B54,$C54),RAS!$A$7:$M$501,13,FALSE),0)</f>
        <v>0</v>
      </c>
      <c r="AX54" s="548">
        <f>_xlfn.IFNA(VLOOKUP(CONCATENATE($AX$5,$B54,$C54),'ESP3'!$A$6:$M$500,13,FALSE),0)</f>
        <v>0</v>
      </c>
      <c r="AY54" s="548">
        <f>_xlfn.IFNA(VLOOKUP(CONCATENATE($AY$5,$B54,$C54),FEST!$A$6:$M$500,13,FALSE),0)</f>
        <v>0</v>
      </c>
      <c r="AZ54" s="548">
        <f>_xlfn.IFNA(VLOOKUP(CONCATENATE($AZ$5,$B54,$C54),FEST!$A$6:$M$500,13,FALSE),0)</f>
        <v>0</v>
      </c>
      <c r="BA54" s="548">
        <f>_xlfn.IFNA(VLOOKUP(CONCATENATE($BA$5,$B54,$C54),'HOR2'!$A$6:$M$200,13,FALSE),0)</f>
        <v>0</v>
      </c>
      <c r="BB54" s="548">
        <f>_xlfn.IFNA(VLOOKUP(CONCATENATE($BB$5,$B54,$C54),'HOR2'!$A$6:$M$200,13,FALSE),0)</f>
        <v>0</v>
      </c>
      <c r="BC54" s="548">
        <f>_xlfn.IFNA(VLOOKUP(CONCATENATE($BC$5,$B54,$C54),GIDG!$A$6:$M$200,13,FALSE),0)</f>
        <v>0</v>
      </c>
      <c r="BD54" s="548">
        <f>_xlfn.IFNA(VLOOKUP(CONCATENATE($BD$5,$B54,$C54),GIDG!$A$6:$M$200,13,FALSE),0)</f>
        <v>0</v>
      </c>
      <c r="BE54" s="548">
        <f>_xlfn.IFNA(VLOOKUP(CONCATENATE($BE$5,$B54,$C54),[7]cap3!$A$6:$M$500,13,FALSE),0)</f>
        <v>0</v>
      </c>
      <c r="BF54" s="548">
        <f>_xlfn.IFNA(VLOOKUP(CONCATENATE($BF$5,$B54,$C54),SC!$A$6:$M$500,13,FALSE),0)</f>
        <v>0</v>
      </c>
      <c r="BG54" s="548">
        <f>_xlfn.IFNA(VLOOKUP(CONCATENATE($BG$5,$B54,$C54),SC!$A$6:$M$500,13,FALSE),0)</f>
        <v>0</v>
      </c>
      <c r="BH54" s="548">
        <f>_xlfn.IFNA(VLOOKUP(CONCATENATE($BH$5,$B54,$C54),SCSAT!$A$6:$M$528,13,FALSE),0)</f>
        <v>0</v>
      </c>
      <c r="BI54" s="548">
        <f>_xlfn.IFNA(VLOOKUP(CONCATENATE($BI$5,$B54,$C54),SCSAT!$A$6:$M$528,13,FALSE),0)</f>
        <v>0</v>
      </c>
      <c r="BJ54" s="548">
        <f>_xlfn.IFNA(VLOOKUP(CONCATENATE($BJ$5,$B54,$C54),SCSUN!$A$6:$M$500,13,FALSE),0)</f>
        <v>0</v>
      </c>
      <c r="BK54" s="341">
        <f>_xlfn.IFNA(VLOOKUP(CONCATENATE($BK$5,$B54,$C54),SCSUN!$A$6:$M$500,13,FALSE),0)</f>
        <v>0</v>
      </c>
      <c r="BL54" s="56"/>
      <c r="BM54" s="341"/>
      <c r="BN54" s="56"/>
      <c r="BO54" s="56"/>
      <c r="BP54" s="56"/>
      <c r="BQ54" s="56"/>
      <c r="BR54" s="56"/>
      <c r="BS54" s="43"/>
    </row>
    <row r="55" spans="1:71" x14ac:dyDescent="0.25">
      <c r="A55" s="835"/>
      <c r="B55" s="51" t="s">
        <v>603</v>
      </c>
      <c r="C55" s="731" t="s">
        <v>611</v>
      </c>
      <c r="D55" s="731"/>
      <c r="E55" s="57" t="s">
        <v>339</v>
      </c>
      <c r="F55" s="58">
        <v>45465</v>
      </c>
      <c r="G55" s="571">
        <v>10</v>
      </c>
      <c r="H55" s="54">
        <f t="shared" si="6"/>
        <v>0</v>
      </c>
      <c r="I55" s="55">
        <f t="shared" si="7"/>
        <v>0</v>
      </c>
      <c r="J55" s="64">
        <f t="shared" si="8"/>
        <v>32</v>
      </c>
      <c r="K55" s="548">
        <f>_xlfn.IFNA(VLOOKUP(CONCATENATE($K$5,$B55,$C55),'ESP1'!$A$6:$M$500,13,FALSE),0)</f>
        <v>0</v>
      </c>
      <c r="L55" s="548">
        <f>_xlfn.IFNA(VLOOKUP(CONCATENATE($L$5,$B55,$C55),'ESP1'!$A$6:$M$500,13,FALSE),0)</f>
        <v>0</v>
      </c>
      <c r="M55" s="548">
        <f>_xlfn.IFNA(VLOOKUP(CONCATENATE($M$5,$B55,$C55),CAPE!$A$6:$M$300,13,FALSE),0)</f>
        <v>0</v>
      </c>
      <c r="N55" s="548">
        <f>_xlfn.IFNA(VLOOKUP(CONCATENATE($N$5,$B55,$C55),CAPE!$A$6:$M$300,13,FALSE),0)</f>
        <v>0</v>
      </c>
      <c r="O55" s="548">
        <f>_xlfn.IFNA(VLOOKUP(CONCATENATE($O$5,$B55,$C55),'SER1'!$A$6:$M$500,13,FALSE),0)</f>
        <v>0</v>
      </c>
      <c r="P55" s="548">
        <f>_xlfn.IFNA(VLOOKUP(CONCATENATE($P$5,$B55,$C55),'SER1'!$A$6:$M$500,13,FALSE),0)</f>
        <v>0</v>
      </c>
      <c r="Q55" s="548">
        <f>_xlfn.IFNA(VLOOKUP(CONCATENATE($Q$5,$B55,$C55),'MUR1'!$A$6:$M$500,13,FALSE),0)</f>
        <v>0</v>
      </c>
      <c r="R55" s="548">
        <f>_xlfn.IFNA(VLOOKUP(CONCATENATE($R$5,$B55,$C55),'MUR1'!$A$6:$M$500,13,FALSE),0)</f>
        <v>0</v>
      </c>
      <c r="S55" s="548">
        <f>_xlfn.IFNA(VLOOKUP(CONCATENATE($S$5,$B55,$C55),BAL!$A$6:$M$500,13,FALSE),0)</f>
        <v>0</v>
      </c>
      <c r="T55" s="548">
        <f>_xlfn.IFNA(VLOOKUP(CONCATENATE($T$5,$B55,$C55),BAL!$A$6:$M$500,13,FALSE),0)</f>
        <v>0</v>
      </c>
      <c r="U55" s="548">
        <f>_xlfn.IFNA(VLOOKUP(CONCATENATE($U$5,$B55,$C55),'OG1'!$A$6:$M$500,13,FALSE),0)</f>
        <v>0</v>
      </c>
      <c r="V55" s="548">
        <f>_xlfn.IFNA(VLOOKUP(CONCATENATE($V$5,$B55,$C55),'OG1'!$A$6:$M$500,13,FALSE),0)</f>
        <v>0</v>
      </c>
      <c r="W55" s="548">
        <f>_xlfn.IFNA(VLOOKUP(CONCATENATE($W$5,$B55,$C55),'DRY1'!$A$6:$M$500,13,FALSE),0)</f>
        <v>0</v>
      </c>
      <c r="X55" s="548">
        <f>_xlfn.IFNA(VLOOKUP(CONCATENATE($X$5,$B55,$C55),'HOR1'!$A$6:$M$500,13,FALSE),0)</f>
        <v>0</v>
      </c>
      <c r="Y55" s="548">
        <f>_xlfn.IFNA(VLOOKUP(CONCATENATE($Y$5,$B55,$C55),'HOR1'!$A$6:$M$500,13,FALSE),0)</f>
        <v>0</v>
      </c>
      <c r="Z55" s="548">
        <f>_xlfn.IFNA(VLOOKUP(CONCATENATE($Z$5,$B55,$C55),'SER2'!$A$6:$M$534,13,FALSE),0)</f>
        <v>0</v>
      </c>
      <c r="AA55" s="548">
        <f>_xlfn.IFNA(VLOOKUP(CONCATENATE($AA$5,$B55,$C55),'SER2'!$A$6:$M$534,13,FALSE),0)</f>
        <v>0</v>
      </c>
      <c r="AB55" s="548">
        <f>_xlfn.IFNA(VLOOKUP(CONCATENATE($AB$5,$B55,$C55),'DAR1'!$A$6:$M$500,13,FALSE),0)</f>
        <v>0</v>
      </c>
      <c r="AC55" s="548">
        <f>_xlfn.IFNA(VLOOKUP(CONCATENATE($AC$5,$B55,$C55),'DAR1'!$A$6:$M$500,13,FALSE),0)</f>
        <v>0</v>
      </c>
      <c r="AD55" s="548">
        <f>_xlfn.IFNA(VLOOKUP(CONCATENATE($AD$5,$B55,$C55),BEV!$A$6:$M$500,13,FALSE),0)</f>
        <v>0</v>
      </c>
      <c r="AE55" s="548">
        <f>_xlfn.IFNA(VLOOKUP(CONCATENATE($AE$5,$B55,$C55),'OG2'!$A$6:$M$500,13,FALSE),0)</f>
        <v>0</v>
      </c>
      <c r="AF55" s="548">
        <f>_xlfn.IFNA(VLOOKUP(CONCATENATE($AF$5,$B55,$C55),'OG2'!$A$6:$M$500,13,FALSE),0)</f>
        <v>0</v>
      </c>
      <c r="AG55" s="548">
        <f>_xlfn.IFNA(VLOOKUP(CONCATENATE($AG$5,$B55,$C55),'LOG1'!$A$6:$M$500,13,FALSE),0)</f>
        <v>0</v>
      </c>
      <c r="AH55" s="548">
        <f>_xlfn.IFNA(VLOOKUP(CONCATENATE($AH$5,$B55,$C55),'DRY2'!$A$6:$M$500,13,FALSE),0)</f>
        <v>0</v>
      </c>
      <c r="AI55" s="548">
        <f>_xlfn.IFNA(VLOOKUP(CONCATENATE($AI$5,$B55,$C55),'CAP2'!$A$6:$M$500,13,FALSE),0)</f>
        <v>0</v>
      </c>
      <c r="AJ55" s="548">
        <f>_xlfn.IFNA(VLOOKUP(CONCATENATE($AJ$5,$B55,$C55),'ESP2'!$A$6:$M$500,13,FALSE),0)</f>
        <v>0</v>
      </c>
      <c r="AK55" s="548">
        <f>_xlfn.IFNA(VLOOKUP(CONCATENATE($AKL$5,$B55,$C55),MR!$A$6:$M$468,13,FALSE),0)</f>
        <v>0</v>
      </c>
      <c r="AL55" s="548">
        <f>_xlfn.IFNA(VLOOKUP(CONCATENATE($AL$5,$B55,$C55),MR!$A$6:$M$468,13,FALSE),0)</f>
        <v>0</v>
      </c>
      <c r="AM55" s="548">
        <f>_xlfn.IFNA(VLOOKUP(CONCATENATE($AM$5,$B55,$C55),MR!$A$6:$M$468,13,FALSE),0)</f>
        <v>0</v>
      </c>
      <c r="AN55" s="548">
        <f>_xlfn.IFNA(VLOOKUP(CONCATENATE($AN$5,$B55,$C55),'OG3'!$A$6:$M$500,13,FALSE),0)</f>
        <v>0</v>
      </c>
      <c r="AO55" s="548">
        <f>_xlfn.IFNA(VLOOKUP(CONCATENATE($AO$5,$B55,$C55),'OG3'!$A$6:$M$500,13,FALSE),0)</f>
        <v>0</v>
      </c>
      <c r="AP55" s="548">
        <f>_xlfn.IFNA(VLOOKUP(CONCATENATE($AP$5,$B55,$C55),WEST!$A$6:$M$500,13,FALSE),0)</f>
        <v>0</v>
      </c>
      <c r="AQ55" s="548">
        <f>_xlfn.IFNA(VLOOKUP(CONCATENATE($AQ$5,$B55,$C55),WEST!$A$6:$M$500,13,FALSE),0)</f>
        <v>0</v>
      </c>
      <c r="AR55" s="548">
        <f>_xlfn.IFNA(VLOOKUP(CONCATENATE($AR$5,$B55,$C55),'SER3'!$A$6:$M$500,13,FALSE),0)</f>
        <v>0</v>
      </c>
      <c r="AS55" s="548">
        <f>_xlfn.IFNA(VLOOKUP(CONCATENATE($AS$5,$B55,$C55),'DAR2'!$A$6:$M$500,13,FALSE),0)</f>
        <v>0</v>
      </c>
      <c r="AT55" s="548">
        <f>_xlfn.IFNA(VLOOKUP(CONCATENATE($AT$5,$B55,$C55),'DAR2'!$A$6:$M$500,13,FALSE),0)</f>
        <v>0</v>
      </c>
      <c r="AU55" s="548">
        <f>_xlfn.IFNA(VLOOKUP(CONCATENATE($AU$5,$B55,$C55),'MUR2'!$A$6:$M$500,13,FALSE),0)</f>
        <v>0</v>
      </c>
      <c r="AV55" s="548">
        <f>_xlfn.IFNA(VLOOKUP(CONCATENATE($AV$5,$B55,$C55),RAS!$A$7:$M$501,13,FALSE),0)</f>
        <v>0</v>
      </c>
      <c r="AW55" s="548">
        <f>_xlfn.IFNA(VLOOKUP(CONCATENATE($AW$5,$B55,$C55),RAS!$A$7:$M$501,13,FALSE),0)</f>
        <v>0</v>
      </c>
      <c r="AX55" s="548">
        <f>_xlfn.IFNA(VLOOKUP(CONCATENATE($AX$5,$B55,$C55),'ESP3'!$A$6:$M$500,13,FALSE),0)</f>
        <v>0</v>
      </c>
      <c r="AY55" s="548">
        <f>_xlfn.IFNA(VLOOKUP(CONCATENATE($AY$5,$B55,$C55),FEST!$A$6:$M$500,13,FALSE),0)</f>
        <v>0</v>
      </c>
      <c r="AZ55" s="548">
        <f>_xlfn.IFNA(VLOOKUP(CONCATENATE($AZ$5,$B55,$C55),FEST!$A$6:$M$500,13,FALSE),0)</f>
        <v>0</v>
      </c>
      <c r="BA55" s="548">
        <f>_xlfn.IFNA(VLOOKUP(CONCATENATE($BA$5,$B55,$C55),'HOR2'!$A$6:$M$200,13,FALSE),0)</f>
        <v>0</v>
      </c>
      <c r="BB55" s="548">
        <f>_xlfn.IFNA(VLOOKUP(CONCATENATE($BB$5,$B55,$C55),'HOR2'!$A$6:$M$200,13,FALSE),0)</f>
        <v>0</v>
      </c>
      <c r="BC55" s="548">
        <f>_xlfn.IFNA(VLOOKUP(CONCATENATE($BC$5,$B55,$C55),GIDG!$A$6:$M$200,13,FALSE),0)</f>
        <v>0</v>
      </c>
      <c r="BD55" s="548">
        <f>_xlfn.IFNA(VLOOKUP(CONCATENATE($BD$5,$B55,$C55),GIDG!$A$6:$M$200,13,FALSE),0)</f>
        <v>0</v>
      </c>
      <c r="BE55" s="548">
        <f>_xlfn.IFNA(VLOOKUP(CONCATENATE($BE$5,$B55,$C55),[7]cap3!$A$6:$M$500,13,FALSE),0)</f>
        <v>0</v>
      </c>
      <c r="BF55" s="548">
        <f>_xlfn.IFNA(VLOOKUP(CONCATENATE($BF$5,$B55,$C55),SC!$A$6:$M$500,13,FALSE),0)</f>
        <v>0</v>
      </c>
      <c r="BG55" s="548">
        <f>_xlfn.IFNA(VLOOKUP(CONCATENATE($BG$5,$B55,$C55),SC!$A$6:$M$500,13,FALSE),0)</f>
        <v>0</v>
      </c>
      <c r="BH55" s="548">
        <f>_xlfn.IFNA(VLOOKUP(CONCATENATE($BH$5,$B55,$C55),SCSAT!$A$6:$M$528,13,FALSE),0)</f>
        <v>0</v>
      </c>
      <c r="BI55" s="548">
        <f>_xlfn.IFNA(VLOOKUP(CONCATENATE($BI$5,$B55,$C55),SCSAT!$A$6:$M$528,13,FALSE),0)</f>
        <v>0</v>
      </c>
      <c r="BJ55" s="548">
        <f>_xlfn.IFNA(VLOOKUP(CONCATENATE($BJ$5,$B55,$C55),SCSUN!$A$6:$M$500,13,FALSE),0)</f>
        <v>0</v>
      </c>
      <c r="BK55" s="341">
        <f>_xlfn.IFNA(VLOOKUP(CONCATENATE($BK$5,$B55,$C55),SCSUN!$A$6:$M$500,13,FALSE),0)</f>
        <v>0</v>
      </c>
      <c r="BL55" s="56"/>
      <c r="BM55" s="341"/>
      <c r="BN55" s="56"/>
      <c r="BO55" s="56"/>
      <c r="BP55" s="56"/>
      <c r="BQ55" s="56"/>
      <c r="BR55" s="56"/>
      <c r="BS55" s="43"/>
    </row>
    <row r="56" spans="1:71" x14ac:dyDescent="0.25">
      <c r="A56" s="835"/>
      <c r="B56" s="51" t="s">
        <v>340</v>
      </c>
      <c r="C56" s="57" t="s">
        <v>341</v>
      </c>
      <c r="D56" s="57"/>
      <c r="E56" s="57" t="s">
        <v>163</v>
      </c>
      <c r="F56" s="58">
        <v>45466</v>
      </c>
      <c r="G56" s="571">
        <v>11</v>
      </c>
      <c r="H56" s="54">
        <f t="shared" si="6"/>
        <v>0</v>
      </c>
      <c r="I56" s="55">
        <f t="shared" si="7"/>
        <v>0</v>
      </c>
      <c r="J56" s="64">
        <f t="shared" si="8"/>
        <v>32</v>
      </c>
      <c r="K56" s="548">
        <f>_xlfn.IFNA(VLOOKUP(CONCATENATE($K$5,$B56,$C56),'ESP1'!$A$6:$M$500,13,FALSE),0)</f>
        <v>0</v>
      </c>
      <c r="L56" s="548">
        <f>_xlfn.IFNA(VLOOKUP(CONCATENATE($L$5,$B56,$C56),'ESP1'!$A$6:$M$500,13,FALSE),0)</f>
        <v>0</v>
      </c>
      <c r="M56" s="548">
        <f>_xlfn.IFNA(VLOOKUP(CONCATENATE($M$5,$B56,$C56),CAPE!$A$6:$M$300,13,FALSE),0)</f>
        <v>0</v>
      </c>
      <c r="N56" s="548">
        <f>_xlfn.IFNA(VLOOKUP(CONCATENATE($N$5,$B56,$C56),CAPE!$A$6:$M$300,13,FALSE),0)</f>
        <v>0</v>
      </c>
      <c r="O56" s="548">
        <f>_xlfn.IFNA(VLOOKUP(CONCATENATE($O$5,$B56,$C56),'SER1'!$A$6:$M$500,13,FALSE),0)</f>
        <v>0</v>
      </c>
      <c r="P56" s="548">
        <f>_xlfn.IFNA(VLOOKUP(CONCATENATE($O$5,$B56,$C56),'SER1'!$A$6:$M$500,13,FALSE),0)</f>
        <v>0</v>
      </c>
      <c r="Q56" s="548">
        <f>_xlfn.IFNA(VLOOKUP(CONCATENATE($Q$5,$B56,$C56),'MUR1'!$A$6:$M$500,13,FALSE),0)</f>
        <v>0</v>
      </c>
      <c r="R56" s="548">
        <f>_xlfn.IFNA(VLOOKUP(CONCATENATE($R$5,$B56,$C56),'MUR1'!$A$6:$M$500,13,FALSE),0)</f>
        <v>0</v>
      </c>
      <c r="S56" s="548">
        <f>_xlfn.IFNA(VLOOKUP(CONCATENATE($S$5,$B56,$C56),BAL!$A$6:$M$500,13,FALSE),0)</f>
        <v>0</v>
      </c>
      <c r="T56" s="548">
        <f>_xlfn.IFNA(VLOOKUP(CONCATENATE($T$5,$B56,$C56),BAL!$A$6:$M$500,13,FALSE),0)</f>
        <v>0</v>
      </c>
      <c r="U56" s="548">
        <f>_xlfn.IFNA(VLOOKUP(CONCATENATE($U$5,$B56,$C56),'OG1'!$A$6:$M$500,13,FALSE),0)</f>
        <v>0</v>
      </c>
      <c r="V56" s="548">
        <f>_xlfn.IFNA(VLOOKUP(CONCATENATE($V$5,$B56,$C56),'OG1'!$A$6:$M$500,13,FALSE),0)</f>
        <v>0</v>
      </c>
      <c r="W56" s="548">
        <f>_xlfn.IFNA(VLOOKUP(CONCATENATE($W$5,$B56,$C56),'DRY1'!$A$6:$M$500,13,FALSE),0)</f>
        <v>0</v>
      </c>
      <c r="X56" s="548">
        <f>_xlfn.IFNA(VLOOKUP(CONCATENATE($X$5,$B56,$C56),'HOR1'!$A$6:$M$500,13,FALSE),0)</f>
        <v>0</v>
      </c>
      <c r="Y56" s="548">
        <f>_xlfn.IFNA(VLOOKUP(CONCATENATE($Y$5,$B56,$C56),'HOR1'!$A$6:$M$500,13,FALSE),0)</f>
        <v>0</v>
      </c>
      <c r="Z56" s="548">
        <f>_xlfn.IFNA(VLOOKUP(CONCATENATE($Z$5,$B56,$C56),'SER2'!$A$6:$M$534,13,FALSE),0)</f>
        <v>0</v>
      </c>
      <c r="AA56" s="548">
        <f>_xlfn.IFNA(VLOOKUP(CONCATENATE($AA$5,$B56,$C56),'SER2'!$A$6:$M$534,13,FALSE),0)</f>
        <v>0</v>
      </c>
      <c r="AB56" s="548">
        <f>_xlfn.IFNA(VLOOKUP(CONCATENATE($AB$5,$B56,$C56),'DAR1'!$A$6:$M$500,13,FALSE),0)</f>
        <v>0</v>
      </c>
      <c r="AC56" s="548">
        <f>_xlfn.IFNA(VLOOKUP(CONCATENATE($AC$5,$B56,$C56),'DAR1'!$A$6:$M$500,13,FALSE),0)</f>
        <v>0</v>
      </c>
      <c r="AD56" s="548">
        <f>_xlfn.IFNA(VLOOKUP(CONCATENATE($AD$5,$B56,$C56),BEV!$A$6:$M$500,13,FALSE),0)</f>
        <v>0</v>
      </c>
      <c r="AE56" s="548">
        <f>_xlfn.IFNA(VLOOKUP(CONCATENATE($AE$5,$B56,$C56),'OG2'!$A$6:$M$500,13,FALSE),0)</f>
        <v>0</v>
      </c>
      <c r="AF56" s="548">
        <f>_xlfn.IFNA(VLOOKUP(CONCATENATE($AF$5,$B56,$C56),'OG2'!$A$6:$M$500,13,FALSE),0)</f>
        <v>0</v>
      </c>
      <c r="AG56" s="548">
        <f>_xlfn.IFNA(VLOOKUP(CONCATENATE($AG$5,$B56,$C56),'LOG1'!$A$6:$M$500,13,FALSE),0)</f>
        <v>0</v>
      </c>
      <c r="AH56" s="548">
        <f>_xlfn.IFNA(VLOOKUP(CONCATENATE($AH$5,$B56,$C56),'DRY2'!$A$6:$M$500,13,FALSE),0)</f>
        <v>0</v>
      </c>
      <c r="AI56" s="548">
        <f>_xlfn.IFNA(VLOOKUP(CONCATENATE($AI$5,$B56,$C56),'CAP2'!$A$6:$M$500,13,FALSE),0)</f>
        <v>0</v>
      </c>
      <c r="AJ56" s="548">
        <f>_xlfn.IFNA(VLOOKUP(CONCATENATE($AJ$5,$B56,$C56),'ESP2'!$A$6:$M$500,13,FALSE),0)</f>
        <v>0</v>
      </c>
      <c r="AK56" s="548">
        <f>_xlfn.IFNA(VLOOKUP(CONCATENATE($AKL$5,$B56,$C56),MR!$A$6:$M$468,13,FALSE),0)</f>
        <v>0</v>
      </c>
      <c r="AL56" s="548">
        <f>_xlfn.IFNA(VLOOKUP(CONCATENATE($AL$5,$B56,$C56),MR!$A$6:$M$468,13,FALSE),0)</f>
        <v>0</v>
      </c>
      <c r="AM56" s="548">
        <f>_xlfn.IFNA(VLOOKUP(CONCATENATE($AM$5,$B56,$C56),MR!$A$6:$M$468,13,FALSE),0)</f>
        <v>0</v>
      </c>
      <c r="AN56" s="548">
        <f>_xlfn.IFNA(VLOOKUP(CONCATENATE($AN$5,$B56,$C56),'OG3'!$A$6:$M$500,13,FALSE),0)</f>
        <v>0</v>
      </c>
      <c r="AO56" s="548">
        <f>_xlfn.IFNA(VLOOKUP(CONCATENATE($AO$5,$B56,$C56),'OG3'!$A$6:$M$500,13,FALSE),0)</f>
        <v>0</v>
      </c>
      <c r="AP56" s="548">
        <f>_xlfn.IFNA(VLOOKUP(CONCATENATE($AP$5,$B56,$C56),WEST!$A$6:$M$500,13,FALSE),0)</f>
        <v>0</v>
      </c>
      <c r="AQ56" s="548">
        <f>_xlfn.IFNA(VLOOKUP(CONCATENATE($AQ$5,$B56,$C56),WEST!$A$6:$M$500,13,FALSE),0)</f>
        <v>0</v>
      </c>
      <c r="AR56" s="548">
        <f>_xlfn.IFNA(VLOOKUP(CONCATENATE($AR$5,$B56,$C56),'SER3'!$A$6:$M$500,13,FALSE),0)</f>
        <v>0</v>
      </c>
      <c r="AS56" s="548">
        <f>_xlfn.IFNA(VLOOKUP(CONCATENATE($AS$5,$B56,$C56),'DAR2'!$A$6:$M$500,13,FALSE),0)</f>
        <v>0</v>
      </c>
      <c r="AT56" s="548">
        <f>_xlfn.IFNA(VLOOKUP(CONCATENATE($AT$5,$B56,$C56),'DAR2'!$A$6:$M$500,13,FALSE),0)</f>
        <v>0</v>
      </c>
      <c r="AU56" s="548">
        <f>_xlfn.IFNA(VLOOKUP(CONCATENATE($AU$5,$B56,$C56),'MUR2'!$A$6:$M$500,13,FALSE),0)</f>
        <v>0</v>
      </c>
      <c r="AV56" s="548">
        <f>_xlfn.IFNA(VLOOKUP(CONCATENATE($AV$5,$B56,$C56),RAS!$A$7:$M$501,13,FALSE),0)</f>
        <v>0</v>
      </c>
      <c r="AW56" s="548">
        <f>_xlfn.IFNA(VLOOKUP(CONCATENATE($AW$5,$B56,$C56),RAS!$A$7:$M$501,13,FALSE),0)</f>
        <v>0</v>
      </c>
      <c r="AX56" s="548">
        <f>_xlfn.IFNA(VLOOKUP(CONCATENATE($AX$5,$B56,$C56),'ESP3'!$A$6:$M$500,13,FALSE),0)</f>
        <v>0</v>
      </c>
      <c r="AY56" s="548">
        <f>_xlfn.IFNA(VLOOKUP(CONCATENATE($AY$5,$B56,$C56),FEST!$A$6:$M$500,13,FALSE),0)</f>
        <v>0</v>
      </c>
      <c r="AZ56" s="548">
        <f>_xlfn.IFNA(VLOOKUP(CONCATENATE($AZ$5,$B56,$C56),FEST!$A$6:$M$500,13,FALSE),0)</f>
        <v>0</v>
      </c>
      <c r="BA56" s="548">
        <f>_xlfn.IFNA(VLOOKUP(CONCATENATE($BA$5,$B56,$C56),'HOR2'!$A$6:$M$200,13,FALSE),0)</f>
        <v>0</v>
      </c>
      <c r="BB56" s="548">
        <f>_xlfn.IFNA(VLOOKUP(CONCATENATE($BB$5,$B56,$C56),'HOR2'!$A$6:$M$200,13,FALSE),0)</f>
        <v>0</v>
      </c>
      <c r="BC56" s="548">
        <f>_xlfn.IFNA(VLOOKUP(CONCATENATE($BC$5,$B56,$C56),GIDG!$A$6:$M$200,13,FALSE),0)</f>
        <v>0</v>
      </c>
      <c r="BD56" s="548">
        <f>_xlfn.IFNA(VLOOKUP(CONCATENATE($BD$5,$B56,$C56),GIDG!$A$6:$M$200,13,FALSE),0)</f>
        <v>0</v>
      </c>
      <c r="BE56" s="548">
        <f>_xlfn.IFNA(VLOOKUP(CONCATENATE($BE$5,$B56,$C56),[7]cap3!$A$6:$M$500,13,FALSE),0)</f>
        <v>0</v>
      </c>
      <c r="BF56" s="548">
        <f>_xlfn.IFNA(VLOOKUP(CONCATENATE($BF$5,$B56,$C56),SC!$A$6:$M$500,13,FALSE),0)</f>
        <v>0</v>
      </c>
      <c r="BG56" s="548">
        <f>_xlfn.IFNA(VLOOKUP(CONCATENATE($BG$5,$B56,$C56),SC!$A$6:$M$500,13,FALSE),0)</f>
        <v>0</v>
      </c>
      <c r="BH56" s="548">
        <f>_xlfn.IFNA(VLOOKUP(CONCATENATE($BH$5,$B56,$C56),SCSAT!$A$6:$M$528,13,FALSE),0)</f>
        <v>0</v>
      </c>
      <c r="BI56" s="548">
        <f>_xlfn.IFNA(VLOOKUP(CONCATENATE($BI$5,$B56,$C56),SCSAT!$A$6:$M$528,13,FALSE),0)</f>
        <v>0</v>
      </c>
      <c r="BJ56" s="548">
        <f>_xlfn.IFNA(VLOOKUP(CONCATENATE($BJ$5,$B56,$C56),SCSUN!$A$6:$M$500,13,FALSE),0)</f>
        <v>0</v>
      </c>
      <c r="BK56" s="341">
        <f>_xlfn.IFNA(VLOOKUP(CONCATENATE($BK$5,$B56,$C56),SCSUN!$A$6:$M$500,13,FALSE),0)</f>
        <v>0</v>
      </c>
      <c r="BL56" s="56"/>
      <c r="BM56" s="341"/>
      <c r="BN56" s="56"/>
      <c r="BO56" s="56"/>
      <c r="BP56" s="56"/>
      <c r="BQ56" s="56"/>
      <c r="BR56" s="56"/>
      <c r="BS56" s="43"/>
    </row>
    <row r="57" spans="1:71" x14ac:dyDescent="0.25">
      <c r="A57" s="835"/>
      <c r="B57" s="51" t="s">
        <v>1157</v>
      </c>
      <c r="C57" s="57" t="s">
        <v>1158</v>
      </c>
      <c r="D57" s="57"/>
      <c r="E57" s="57" t="s">
        <v>813</v>
      </c>
      <c r="F57" s="58">
        <v>45532</v>
      </c>
      <c r="G57" s="571">
        <v>11</v>
      </c>
      <c r="H57" s="54">
        <f t="shared" si="6"/>
        <v>0</v>
      </c>
      <c r="I57" s="55">
        <f t="shared" si="7"/>
        <v>0</v>
      </c>
      <c r="J57" s="64">
        <f t="shared" si="8"/>
        <v>32</v>
      </c>
      <c r="K57" s="548">
        <f>_xlfn.IFNA(VLOOKUP(CONCATENATE($K$5,$B57,$C57),'ESP1'!$A$6:$M$500,13,FALSE),0)</f>
        <v>0</v>
      </c>
      <c r="L57" s="548"/>
      <c r="M57" s="548">
        <f>_xlfn.IFNA(VLOOKUP(CONCATENATE($M$5,$B57,$C57),CAPE!$A$6:$M$300,13,FALSE),0)</f>
        <v>0</v>
      </c>
      <c r="N57" s="548">
        <f>_xlfn.IFNA(VLOOKUP(CONCATENATE($N$5,$B57,$C57),CAPE!$A$6:$M$300,13,FALSE),0)</f>
        <v>0</v>
      </c>
      <c r="O57" s="548">
        <f>_xlfn.IFNA(VLOOKUP(CONCATENATE($O$5,$B57,$C57),'SER1'!$A$6:$M$500,13,FALSE),0)</f>
        <v>0</v>
      </c>
      <c r="P57" s="548">
        <f>_xlfn.IFNA(VLOOKUP(CONCATENATE($O$5,$B57,$C57),'SER1'!$A$6:$M$500,13,FALSE),0)</f>
        <v>0</v>
      </c>
      <c r="Q57" s="548">
        <f>_xlfn.IFNA(VLOOKUP(CONCATENATE($Q$5,$B57,$C57),'MUR1'!$A$6:$M$500,13,FALSE),0)</f>
        <v>0</v>
      </c>
      <c r="R57" s="548"/>
      <c r="S57" s="548">
        <f>_xlfn.IFNA(VLOOKUP(CONCATENATE($S$5,$B57,$C57),BAL!$A$6:$M$500,13,FALSE),0)</f>
        <v>0</v>
      </c>
      <c r="T57" s="548">
        <f>_xlfn.IFNA(VLOOKUP(CONCATENATE($T$5,$B57,$C57),BAL!$A$6:$M$500,13,FALSE),0)</f>
        <v>0</v>
      </c>
      <c r="U57" s="548">
        <f>_xlfn.IFNA(VLOOKUP(CONCATENATE($U$5,$B57,$C57),'OG1'!$A$6:$M$500,13,FALSE),0)</f>
        <v>0</v>
      </c>
      <c r="V57" s="548">
        <f>_xlfn.IFNA(VLOOKUP(CONCATENATE($V$5,$B57,$C57),'OG1'!$A$6:$M$500,13,FALSE),0)</f>
        <v>0</v>
      </c>
      <c r="W57" s="548">
        <f>_xlfn.IFNA(VLOOKUP(CONCATENATE($W$5,$B57,$C57),'DRY1'!$A$6:$M$500,13,FALSE),0)</f>
        <v>0</v>
      </c>
      <c r="X57" s="548">
        <f>_xlfn.IFNA(VLOOKUP(CONCATENATE($X$5,$B57,$C57),'HOR1'!$A$6:$M$500,13,FALSE),0)</f>
        <v>0</v>
      </c>
      <c r="Y57" s="548">
        <f>_xlfn.IFNA(VLOOKUP(CONCATENATE($Y$5,$B57,$C57),'HOR1'!$A$6:$M$500,13,FALSE),0)</f>
        <v>0</v>
      </c>
      <c r="Z57" s="548">
        <f>_xlfn.IFNA(VLOOKUP(CONCATENATE($Z$5,$B57,$C57),'SER2'!$A$6:$M$534,13,FALSE),0)</f>
        <v>0</v>
      </c>
      <c r="AA57" s="548">
        <f>_xlfn.IFNA(VLOOKUP(CONCATENATE($AA$5,$B57,$C57),'SER2'!$A$6:$M$534,13,FALSE),0)</f>
        <v>0</v>
      </c>
      <c r="AB57" s="548">
        <f>_xlfn.IFNA(VLOOKUP(CONCATENATE($AB$5,$B57,$C57),'DAR1'!$A$6:$M$500,13,FALSE),0)</f>
        <v>0</v>
      </c>
      <c r="AC57" s="548">
        <f>_xlfn.IFNA(VLOOKUP(CONCATENATE($AC$5,$B57,$C57),'DAR1'!$A$6:$M$500,13,FALSE),0)</f>
        <v>0</v>
      </c>
      <c r="AD57" s="548">
        <f>_xlfn.IFNA(VLOOKUP(CONCATENATE($AD$5,$B57,$C57),BEV!$A$6:$M$500,13,FALSE),0)</f>
        <v>0</v>
      </c>
      <c r="AE57" s="548">
        <f>_xlfn.IFNA(VLOOKUP(CONCATENATE($AE$5,$B57,$C57),'OG2'!$A$6:$M$500,13,FALSE),0)</f>
        <v>0</v>
      </c>
      <c r="AF57" s="548">
        <f>_xlfn.IFNA(VLOOKUP(CONCATENATE($AF$5,$B57,$C57),'OG2'!$A$6:$M$500,13,FALSE),0)</f>
        <v>0</v>
      </c>
      <c r="AG57" s="548">
        <f>_xlfn.IFNA(VLOOKUP(CONCATENATE($AG$5,$B57,$C57),'LOG1'!$A$6:$M$500,13,FALSE),0)</f>
        <v>0</v>
      </c>
      <c r="AH57" s="548">
        <f>_xlfn.IFNA(VLOOKUP(CONCATENATE($AH$5,$B57,$C57),'DRY2'!$A$6:$M$500,13,FALSE),0)</f>
        <v>0</v>
      </c>
      <c r="AI57" s="548">
        <f>_xlfn.IFNA(VLOOKUP(CONCATENATE($AI$5,$B57,$C57),'CAP2'!$A$6:$M$500,13,FALSE),0)</f>
        <v>0</v>
      </c>
      <c r="AJ57" s="548">
        <f>_xlfn.IFNA(VLOOKUP(CONCATENATE($AJ$5,$B57,$C57),'ESP2'!$A$6:$M$500,13,FALSE),0)</f>
        <v>0</v>
      </c>
      <c r="AK57" s="548">
        <f>_xlfn.IFNA(VLOOKUP(CONCATENATE($AKL$5,$B57,$C57),MR!$A$6:$M$468,13,FALSE),0)</f>
        <v>0</v>
      </c>
      <c r="AL57" s="548">
        <f>_xlfn.IFNA(VLOOKUP(CONCATENATE($AL$5,$B57,$C57),MR!$A$6:$M$468,13,FALSE),0)</f>
        <v>0</v>
      </c>
      <c r="AM57" s="548"/>
      <c r="AN57" s="548">
        <f>_xlfn.IFNA(VLOOKUP(CONCATENATE($AN$5,$B57,$C57),'OG3'!$A$6:$M$500,13,FALSE),0)</f>
        <v>0</v>
      </c>
      <c r="AO57" s="548">
        <f>_xlfn.IFNA(VLOOKUP(CONCATENATE($AO$5,$B57,$C57),'OG3'!$A$6:$M$500,13,FALSE),0)</f>
        <v>0</v>
      </c>
      <c r="AP57" s="548">
        <f>_xlfn.IFNA(VLOOKUP(CONCATENATE($AP$5,$B57,$C57),WEST!$A$6:$M$500,13,FALSE),0)</f>
        <v>0</v>
      </c>
      <c r="AQ57" s="548">
        <f>_xlfn.IFNA(VLOOKUP(CONCATENATE($AQ$5,$B57,$C57),WEST!$A$6:$M$500,13,FALSE),0)</f>
        <v>0</v>
      </c>
      <c r="AR57" s="548">
        <f>_xlfn.IFNA(VLOOKUP(CONCATENATE($AR$5,$B57,$C57),'SER3'!$A$6:$M$500,13,FALSE),0)</f>
        <v>0</v>
      </c>
      <c r="AS57" s="548">
        <f>_xlfn.IFNA(VLOOKUP(CONCATENATE($AS$5,$B57,$C57),'DAR2'!$A$6:$M$500,13,FALSE),0)</f>
        <v>0</v>
      </c>
      <c r="AT57" s="548">
        <f>_xlfn.IFNA(VLOOKUP(CONCATENATE($AT$5,$B57,$C57),'DAR2'!$A$6:$M$500,13,FALSE),0)</f>
        <v>0</v>
      </c>
      <c r="AU57" s="548">
        <f>_xlfn.IFNA(VLOOKUP(CONCATENATE($AU$5,$B57,$C57),'MUR2'!$A$6:$M$500,13,FALSE),0)</f>
        <v>0</v>
      </c>
      <c r="AV57" s="548">
        <f>_xlfn.IFNA(VLOOKUP(CONCATENATE($AV$5,$B57,$C57),RAS!$A$7:$M$501,13,FALSE),0)</f>
        <v>0</v>
      </c>
      <c r="AW57" s="548">
        <f>_xlfn.IFNA(VLOOKUP(CONCATENATE($AW$5,$B57,$C57),RAS!$A$7:$M$501,13,FALSE),0)</f>
        <v>0</v>
      </c>
      <c r="AX57" s="548">
        <f>_xlfn.IFNA(VLOOKUP(CONCATENATE($AX$5,$B57,$C57),'ESP3'!$A$6:$M$500,13,FALSE),0)</f>
        <v>0</v>
      </c>
      <c r="AY57" s="548">
        <f>_xlfn.IFNA(VLOOKUP(CONCATENATE($AY$5,$B57,$C57),FEST!$A$6:$M$500,13,FALSE),0)</f>
        <v>0</v>
      </c>
      <c r="AZ57" s="548">
        <f>_xlfn.IFNA(VLOOKUP(CONCATENATE($AZ$5,$B57,$C57),FEST!$A$6:$M$500,13,FALSE),0)</f>
        <v>0</v>
      </c>
      <c r="BA57" s="548">
        <f>_xlfn.IFNA(VLOOKUP(CONCATENATE($BA$5,$B57,$C57),'HOR2'!$A$6:$M$200,13,FALSE),0)</f>
        <v>0</v>
      </c>
      <c r="BB57" s="548">
        <f>_xlfn.IFNA(VLOOKUP(CONCATENATE($BB$5,$B57,$C57),'HOR2'!$A$6:$M$200,13,FALSE),0)</f>
        <v>0</v>
      </c>
      <c r="BC57" s="548">
        <f>_xlfn.IFNA(VLOOKUP(CONCATENATE($BC$5,$B57,$C57),GIDG!$A$6:$M$200,13,FALSE),0)</f>
        <v>0</v>
      </c>
      <c r="BD57" s="548">
        <f>_xlfn.IFNA(VLOOKUP(CONCATENATE($BD$5,$B57,$C57),GIDG!$A$6:$M$200,13,FALSE),0)</f>
        <v>0</v>
      </c>
      <c r="BE57" s="548">
        <f>_xlfn.IFNA(VLOOKUP(CONCATENATE($BE$5,$B57,$C57),[7]cap3!$A$6:$M$500,13,FALSE),0)</f>
        <v>0</v>
      </c>
      <c r="BF57" s="548">
        <f>_xlfn.IFNA(VLOOKUP(CONCATENATE($BF$5,$B57,$C57),SC!$A$6:$M$500,13,FALSE),0)</f>
        <v>0</v>
      </c>
      <c r="BG57" s="548">
        <f>_xlfn.IFNA(VLOOKUP(CONCATENATE($BG$5,$B57,$C57),SC!$A$6:$M$500,13,FALSE),0)</f>
        <v>0</v>
      </c>
      <c r="BH57" s="548">
        <f>_xlfn.IFNA(VLOOKUP(CONCATENATE($BH$5,$B57,$C57),SCSAT!$A$6:$M$528,13,FALSE),0)</f>
        <v>0</v>
      </c>
      <c r="BI57" s="548"/>
      <c r="BJ57" s="548">
        <f>_xlfn.IFNA(VLOOKUP(CONCATENATE($BJ$5,$B57,$C57),SCSUN!$A$6:$M$500,13,FALSE),0)</f>
        <v>0</v>
      </c>
      <c r="BK57" s="341">
        <f>_xlfn.IFNA(VLOOKUP(CONCATENATE($BK$5,$B57,$C57),SCSUN!$A$6:$M$500,13,FALSE),0)</f>
        <v>0</v>
      </c>
      <c r="BL57" s="56"/>
      <c r="BM57" s="341"/>
      <c r="BN57" s="56"/>
      <c r="BO57" s="56"/>
      <c r="BP57" s="56"/>
      <c r="BQ57" s="56"/>
      <c r="BR57" s="56"/>
      <c r="BS57" s="43"/>
    </row>
    <row r="58" spans="1:71" x14ac:dyDescent="0.25">
      <c r="A58" s="835"/>
      <c r="B58" s="51" t="s">
        <v>1160</v>
      </c>
      <c r="C58" s="57" t="s">
        <v>1161</v>
      </c>
      <c r="D58" s="57"/>
      <c r="E58" s="57" t="s">
        <v>1162</v>
      </c>
      <c r="F58" s="58">
        <v>45533</v>
      </c>
      <c r="G58" s="571">
        <v>11</v>
      </c>
      <c r="H58" s="54">
        <f t="shared" si="6"/>
        <v>0</v>
      </c>
      <c r="I58" s="55">
        <f t="shared" si="7"/>
        <v>0</v>
      </c>
      <c r="J58" s="64">
        <f t="shared" si="8"/>
        <v>32</v>
      </c>
      <c r="K58" s="548">
        <f>_xlfn.IFNA(VLOOKUP(CONCATENATE($K$5,$B58,$C58),'ESP1'!$A$6:$M$500,13,FALSE),0)</f>
        <v>0</v>
      </c>
      <c r="L58" s="548"/>
      <c r="M58" s="548">
        <f>_xlfn.IFNA(VLOOKUP(CONCATENATE($M$5,$B58,$C58),CAPE!$A$6:$M$300,13,FALSE),0)</f>
        <v>0</v>
      </c>
      <c r="N58" s="548">
        <f>_xlfn.IFNA(VLOOKUP(CONCATENATE($N$5,$B58,$C58),CAPE!$A$6:$M$300,13,FALSE),0)</f>
        <v>0</v>
      </c>
      <c r="O58" s="548">
        <f>_xlfn.IFNA(VLOOKUP(CONCATENATE($O$5,$B58,$C58),'SER1'!$A$6:$M$500,13,FALSE),0)</f>
        <v>0</v>
      </c>
      <c r="P58" s="548"/>
      <c r="Q58" s="548">
        <f>_xlfn.IFNA(VLOOKUP(CONCATENATE($Q$5,$B58,$C58),'MUR1'!$A$6:$M$500,13,FALSE),0)</f>
        <v>0</v>
      </c>
      <c r="R58" s="548"/>
      <c r="S58" s="548">
        <f>_xlfn.IFNA(VLOOKUP(CONCATENATE($S$5,$B58,$C58),BAL!$A$6:$M$500,13,FALSE),0)</f>
        <v>0</v>
      </c>
      <c r="T58" s="548">
        <f>_xlfn.IFNA(VLOOKUP(CONCATENATE($T$5,$B58,$C58),BAL!$A$6:$M$500,13,FALSE),0)</f>
        <v>0</v>
      </c>
      <c r="U58" s="548">
        <f>_xlfn.IFNA(VLOOKUP(CONCATENATE($U$5,$B58,$C58),'OG1'!$A$6:$M$500,13,FALSE),0)</f>
        <v>0</v>
      </c>
      <c r="V58" s="548">
        <f>_xlfn.IFNA(VLOOKUP(CONCATENATE($V$5,$B58,$C58),'OG1'!$A$6:$M$500,13,FALSE),0)</f>
        <v>0</v>
      </c>
      <c r="W58" s="548">
        <f>_xlfn.IFNA(VLOOKUP(CONCATENATE($W$5,$B58,$C58),'DRY1'!$A$6:$M$500,13,FALSE),0)</f>
        <v>0</v>
      </c>
      <c r="X58" s="548">
        <f>_xlfn.IFNA(VLOOKUP(CONCATENATE($X$5,$B58,$C58),'HOR1'!$A$6:$M$500,13,FALSE),0)</f>
        <v>0</v>
      </c>
      <c r="Y58" s="548">
        <f>_xlfn.IFNA(VLOOKUP(CONCATENATE($Y$5,$B58,$C58),'HOR1'!$A$6:$M$500,13,FALSE),0)</f>
        <v>0</v>
      </c>
      <c r="Z58" s="548">
        <f>_xlfn.IFNA(VLOOKUP(CONCATENATE($Z$5,$B58,$C58),'SER2'!$A$6:$M$534,13,FALSE),0)</f>
        <v>0</v>
      </c>
      <c r="AA58" s="548">
        <f>_xlfn.IFNA(VLOOKUP(CONCATENATE($AA$5,$B58,$C58),'SER2'!$A$6:$M$534,13,FALSE),0)</f>
        <v>0</v>
      </c>
      <c r="AB58" s="548">
        <f>_xlfn.IFNA(VLOOKUP(CONCATENATE($AB$5,$B58,$C58),'DAR1'!$A$6:$M$500,13,FALSE),0)</f>
        <v>0</v>
      </c>
      <c r="AC58" s="548">
        <f>_xlfn.IFNA(VLOOKUP(CONCATENATE($AC$5,$B58,$C58),'DAR1'!$A$6:$M$500,13,FALSE),0)</f>
        <v>0</v>
      </c>
      <c r="AD58" s="548">
        <f>_xlfn.IFNA(VLOOKUP(CONCATENATE($AD$5,$B58,$C58),BEV!$A$6:$M$500,13,FALSE),0)</f>
        <v>0</v>
      </c>
      <c r="AE58" s="548">
        <f>_xlfn.IFNA(VLOOKUP(CONCATENATE($AE$5,$B58,$C58),'OG2'!$A$6:$M$500,13,FALSE),0)</f>
        <v>0</v>
      </c>
      <c r="AF58" s="548"/>
      <c r="AG58" s="548">
        <f>_xlfn.IFNA(VLOOKUP(CONCATENATE($AG$5,$B58,$C58),'LOG1'!$A$6:$M$500,13,FALSE),0)</f>
        <v>0</v>
      </c>
      <c r="AH58" s="548">
        <f>_xlfn.IFNA(VLOOKUP(CONCATENATE($AH$5,$B58,$C58),'DRY2'!$A$6:$M$500,13,FALSE),0)</f>
        <v>0</v>
      </c>
      <c r="AI58" s="548">
        <f>_xlfn.IFNA(VLOOKUP(CONCATENATE($AI$5,$B58,$C58),'CAP2'!$A$6:$M$500,13,FALSE),0)</f>
        <v>0</v>
      </c>
      <c r="AJ58" s="548">
        <f>_xlfn.IFNA(VLOOKUP(CONCATENATE($AJ$5,$B58,$C58),'ESP2'!$A$6:$M$500,13,FALSE),0)</f>
        <v>0</v>
      </c>
      <c r="AK58" s="548">
        <f>_xlfn.IFNA(VLOOKUP(CONCATENATE($AKL$5,$B58,$C58),MR!$A$6:$M$468,13,FALSE),0)</f>
        <v>0</v>
      </c>
      <c r="AL58" s="548">
        <f>_xlfn.IFNA(VLOOKUP(CONCATENATE($AL$5,$B58,$C58),MR!$A$6:$M$468,13,FALSE),0)</f>
        <v>0</v>
      </c>
      <c r="AM58" s="548"/>
      <c r="AN58" s="548">
        <f>_xlfn.IFNA(VLOOKUP(CONCATENATE($AN$5,$B58,$C58),'OG3'!$A$6:$M$500,13,FALSE),0)</f>
        <v>0</v>
      </c>
      <c r="AO58" s="548">
        <f>_xlfn.IFNA(VLOOKUP(CONCATENATE($AO$5,$B58,$C58),'OG3'!$A$6:$M$500,13,FALSE),0)</f>
        <v>0</v>
      </c>
      <c r="AP58" s="548">
        <f>_xlfn.IFNA(VLOOKUP(CONCATENATE($AP$5,$B58,$C58),WEST!$A$6:$M$500,13,FALSE),0)</f>
        <v>0</v>
      </c>
      <c r="AQ58" s="548">
        <f>_xlfn.IFNA(VLOOKUP(CONCATENATE($AQ$5,$B58,$C58),WEST!$A$6:$M$500,13,FALSE),0)</f>
        <v>0</v>
      </c>
      <c r="AR58" s="548">
        <f>_xlfn.IFNA(VLOOKUP(CONCATENATE($AR$5,$B58,$C58),'SER3'!$A$6:$M$500,13,FALSE),0)</f>
        <v>0</v>
      </c>
      <c r="AS58" s="548">
        <f>_xlfn.IFNA(VLOOKUP(CONCATENATE($AS$5,$B58,$C58),'DAR2'!$A$6:$M$500,13,FALSE),0)</f>
        <v>0</v>
      </c>
      <c r="AT58" s="548">
        <f>_xlfn.IFNA(VLOOKUP(CONCATENATE($AT$5,$B58,$C58),'DAR2'!$A$6:$M$500,13,FALSE),0)</f>
        <v>0</v>
      </c>
      <c r="AU58" s="548">
        <f>_xlfn.IFNA(VLOOKUP(CONCATENATE($AU$5,$B58,$C58),'MUR2'!$A$6:$M$500,13,FALSE),0)</f>
        <v>0</v>
      </c>
      <c r="AV58" s="548">
        <f>_xlfn.IFNA(VLOOKUP(CONCATENATE($AV$5,$B58,$C58),RAS!$A$7:$M$501,13,FALSE),0)</f>
        <v>0</v>
      </c>
      <c r="AW58" s="548">
        <f>_xlfn.IFNA(VLOOKUP(CONCATENATE($AW$5,$B58,$C58),RAS!$A$7:$M$501,13,FALSE),0)</f>
        <v>0</v>
      </c>
      <c r="AX58" s="548">
        <f>_xlfn.IFNA(VLOOKUP(CONCATENATE($AX$5,$B58,$C58),'ESP3'!$A$6:$M$500,13,FALSE),0)</f>
        <v>0</v>
      </c>
      <c r="AY58" s="548">
        <f>_xlfn.IFNA(VLOOKUP(CONCATENATE($AY$5,$B58,$C58),FEST!$A$6:$M$500,13,FALSE),0)</f>
        <v>0</v>
      </c>
      <c r="AZ58" s="548">
        <f>_xlfn.IFNA(VLOOKUP(CONCATENATE($AZ$5,$B58,$C58),FEST!$A$6:$M$500,13,FALSE),0)</f>
        <v>0</v>
      </c>
      <c r="BA58" s="548">
        <f>_xlfn.IFNA(VLOOKUP(CONCATENATE($BA$5,$B58,$C58),'HOR2'!$A$6:$M$200,13,FALSE),0)</f>
        <v>0</v>
      </c>
      <c r="BB58" s="548">
        <f>_xlfn.IFNA(VLOOKUP(CONCATENATE($BB$5,$B58,$C58),'HOR2'!$A$6:$M$200,13,FALSE),0)</f>
        <v>0</v>
      </c>
      <c r="BC58" s="548">
        <f>_xlfn.IFNA(VLOOKUP(CONCATENATE($BC$5,$B58,$C58),GIDG!$A$6:$M$200,13,FALSE),0)</f>
        <v>0</v>
      </c>
      <c r="BD58" s="548">
        <f>_xlfn.IFNA(VLOOKUP(CONCATENATE($BD$5,$B58,$C58),GIDG!$A$6:$M$200,13,FALSE),0)</f>
        <v>0</v>
      </c>
      <c r="BE58" s="548">
        <f>_xlfn.IFNA(VLOOKUP(CONCATENATE($BE$5,$B58,$C58),[7]cap3!$A$6:$M$500,13,FALSE),0)</f>
        <v>0</v>
      </c>
      <c r="BF58" s="548">
        <f>_xlfn.IFNA(VLOOKUP(CONCATENATE($BF$5,$B58,$C58),SC!$A$6:$M$500,13,FALSE),0)</f>
        <v>0</v>
      </c>
      <c r="BG58" s="548">
        <f>_xlfn.IFNA(VLOOKUP(CONCATENATE($BG$5,$B58,$C58),SC!$A$6:$M$500,13,FALSE),0)</f>
        <v>0</v>
      </c>
      <c r="BH58" s="548">
        <f>_xlfn.IFNA(VLOOKUP(CONCATENATE($BH$5,$B58,$C58),SCSAT!$A$6:$M$528,13,FALSE),0)</f>
        <v>0</v>
      </c>
      <c r="BI58" s="548"/>
      <c r="BJ58" s="548">
        <f>_xlfn.IFNA(VLOOKUP(CONCATENATE($BJ$5,$B58,$C58),SCSUN!$A$6:$M$500,13,FALSE),0)</f>
        <v>0</v>
      </c>
      <c r="BK58" s="341">
        <f>_xlfn.IFNA(VLOOKUP(CONCATENATE($BK$5,$B58,$C58),SCSUN!$A$6:$M$500,13,FALSE),0)</f>
        <v>0</v>
      </c>
      <c r="BL58" s="56"/>
      <c r="BM58" s="341"/>
      <c r="BN58" s="56"/>
      <c r="BO58" s="56"/>
      <c r="BP58" s="56"/>
      <c r="BQ58" s="56"/>
      <c r="BR58" s="56"/>
      <c r="BS58" s="43"/>
    </row>
    <row r="59" spans="1:71" x14ac:dyDescent="0.25">
      <c r="A59" s="835"/>
      <c r="B59" s="51" t="s">
        <v>976</v>
      </c>
      <c r="C59" s="57" t="s">
        <v>1163</v>
      </c>
      <c r="D59" s="57" t="s">
        <v>1164</v>
      </c>
      <c r="E59" s="57" t="s">
        <v>1001</v>
      </c>
      <c r="F59" s="58">
        <v>45533</v>
      </c>
      <c r="G59" s="571">
        <v>11</v>
      </c>
      <c r="H59" s="54">
        <f t="shared" si="6"/>
        <v>0</v>
      </c>
      <c r="I59" s="55">
        <f t="shared" si="7"/>
        <v>0</v>
      </c>
      <c r="J59" s="64">
        <f t="shared" si="8"/>
        <v>32</v>
      </c>
      <c r="K59" s="548">
        <f>_xlfn.IFNA(VLOOKUP(CONCATENATE($K$5,$B59,$C59),'ESP1'!$A$6:$M$500,13,FALSE),0)</f>
        <v>0</v>
      </c>
      <c r="L59" s="548"/>
      <c r="M59" s="548">
        <f>_xlfn.IFNA(VLOOKUP(CONCATENATE($M$5,$B59,$C59),CAPE!$A$6:$M$300,13,FALSE),0)</f>
        <v>0</v>
      </c>
      <c r="N59" s="548">
        <f>_xlfn.IFNA(VLOOKUP(CONCATENATE($N$5,$B59,$C59),CAPE!$A$6:$M$300,13,FALSE),0)</f>
        <v>0</v>
      </c>
      <c r="O59" s="548">
        <f>_xlfn.IFNA(VLOOKUP(CONCATENATE($O$5,$B59,$C59),'SER1'!$A$6:$M$500,13,FALSE),0)</f>
        <v>0</v>
      </c>
      <c r="P59" s="548"/>
      <c r="Q59" s="548">
        <f>_xlfn.IFNA(VLOOKUP(CONCATENATE($Q$5,$B59,$C59),'MUR1'!$A$6:$M$500,13,FALSE),0)</f>
        <v>0</v>
      </c>
      <c r="R59" s="548"/>
      <c r="S59" s="548">
        <f>_xlfn.IFNA(VLOOKUP(CONCATENATE($S$5,$B59,$C59),BAL!$A$6:$M$500,13,FALSE),0)</f>
        <v>0</v>
      </c>
      <c r="T59" s="548">
        <f>_xlfn.IFNA(VLOOKUP(CONCATENATE($T$5,$B59,$C59),BAL!$A$6:$M$500,13,FALSE),0)</f>
        <v>0</v>
      </c>
      <c r="U59" s="548">
        <f>_xlfn.IFNA(VLOOKUP(CONCATENATE($U$5,$B59,$C59),'OG1'!$A$6:$M$500,13,FALSE),0)</f>
        <v>0</v>
      </c>
      <c r="V59" s="548">
        <f>_xlfn.IFNA(VLOOKUP(CONCATENATE($V$5,$B59,$C59),'OG1'!$A$6:$M$500,13,FALSE),0)</f>
        <v>0</v>
      </c>
      <c r="W59" s="548">
        <f>_xlfn.IFNA(VLOOKUP(CONCATENATE($W$5,$B59,$C59),'DRY1'!$A$6:$M$500,13,FALSE),0)</f>
        <v>0</v>
      </c>
      <c r="X59" s="548">
        <f>_xlfn.IFNA(VLOOKUP(CONCATENATE($X$5,$B59,$C59),'HOR1'!$A$6:$M$500,13,FALSE),0)</f>
        <v>0</v>
      </c>
      <c r="Y59" s="548">
        <f>_xlfn.IFNA(VLOOKUP(CONCATENATE($Y$5,$B59,$C59),'HOR1'!$A$6:$M$500,13,FALSE),0)</f>
        <v>0</v>
      </c>
      <c r="Z59" s="548">
        <f>_xlfn.IFNA(VLOOKUP(CONCATENATE($Z$5,$B59,$C59),'SER2'!$A$6:$M$534,13,FALSE),0)</f>
        <v>0</v>
      </c>
      <c r="AA59" s="548">
        <f>_xlfn.IFNA(VLOOKUP(CONCATENATE($AA$5,$B59,$C59),'SER2'!$A$6:$M$534,13,FALSE),0)</f>
        <v>0</v>
      </c>
      <c r="AB59" s="548">
        <f>_xlfn.IFNA(VLOOKUP(CONCATENATE($AB$5,$B59,$C59),'DAR1'!$A$6:$M$500,13,FALSE),0)</f>
        <v>0</v>
      </c>
      <c r="AC59" s="548">
        <f>_xlfn.IFNA(VLOOKUP(CONCATENATE($AC$5,$B59,$C59),'DAR1'!$A$6:$M$500,13,FALSE),0)</f>
        <v>0</v>
      </c>
      <c r="AD59" s="548">
        <f>_xlfn.IFNA(VLOOKUP(CONCATENATE($AD$5,$B59,$C59),BEV!$A$6:$M$500,13,FALSE),0)</f>
        <v>0</v>
      </c>
      <c r="AE59" s="548">
        <f>_xlfn.IFNA(VLOOKUP(CONCATENATE($AE$5,$B59,$C59),'OG2'!$A$6:$M$500,13,FALSE),0)</f>
        <v>0</v>
      </c>
      <c r="AF59" s="548"/>
      <c r="AG59" s="548">
        <f>_xlfn.IFNA(VLOOKUP(CONCATENATE($AG$5,$B59,$C59),'LOG1'!$A$6:$M$500,13,FALSE),0)</f>
        <v>0</v>
      </c>
      <c r="AH59" s="548">
        <f>_xlfn.IFNA(VLOOKUP(CONCATENATE($AH$5,$B59,$C59),'DRY2'!$A$6:$M$500,13,FALSE),0)</f>
        <v>0</v>
      </c>
      <c r="AI59" s="548">
        <f>_xlfn.IFNA(VLOOKUP(CONCATENATE($AI$5,$B59,$C59),'CAP2'!$A$6:$M$500,13,FALSE),0)</f>
        <v>0</v>
      </c>
      <c r="AJ59" s="548">
        <f>_xlfn.IFNA(VLOOKUP(CONCATENATE($AJ$5,$B59,$C59),'ESP2'!$A$6:$M$500,13,FALSE),0)</f>
        <v>0</v>
      </c>
      <c r="AK59" s="548">
        <f>_xlfn.IFNA(VLOOKUP(CONCATENATE($AKL$5,$B59,$C59),MR!$A$6:$M$468,13,FALSE),0)</f>
        <v>0</v>
      </c>
      <c r="AL59" s="548">
        <f>_xlfn.IFNA(VLOOKUP(CONCATENATE($AL$5,$B59,$C59),MR!$A$6:$M$468,13,FALSE),0)</f>
        <v>0</v>
      </c>
      <c r="AM59" s="548"/>
      <c r="AN59" s="548">
        <f>_xlfn.IFNA(VLOOKUP(CONCATENATE($AN$5,$B59,$C59),'OG3'!$A$6:$M$500,13,FALSE),0)</f>
        <v>0</v>
      </c>
      <c r="AO59" s="548">
        <f>_xlfn.IFNA(VLOOKUP(CONCATENATE($AO$5,$B59,$C59),'OG3'!$A$6:$M$500,13,FALSE),0)</f>
        <v>0</v>
      </c>
      <c r="AP59" s="548">
        <f>_xlfn.IFNA(VLOOKUP(CONCATENATE($AP$5,$B59,$C59),WEST!$A$6:$M$500,13,FALSE),0)</f>
        <v>0</v>
      </c>
      <c r="AQ59" s="548">
        <f>_xlfn.IFNA(VLOOKUP(CONCATENATE($AQ$5,$B59,$C59),WEST!$A$6:$M$500,13,FALSE),0)</f>
        <v>0</v>
      </c>
      <c r="AR59" s="548">
        <f>_xlfn.IFNA(VLOOKUP(CONCATENATE($AR$5,$B59,$C59),'SER3'!$A$6:$M$500,13,FALSE),0)</f>
        <v>0</v>
      </c>
      <c r="AS59" s="548">
        <f>_xlfn.IFNA(VLOOKUP(CONCATENATE($AS$5,$B59,$C59),'DAR2'!$A$6:$M$500,13,FALSE),0)</f>
        <v>0</v>
      </c>
      <c r="AT59" s="548">
        <f>_xlfn.IFNA(VLOOKUP(CONCATENATE($AT$5,$B59,$C59),'DAR2'!$A$6:$M$500,13,FALSE),0)</f>
        <v>0</v>
      </c>
      <c r="AU59" s="548">
        <f>_xlfn.IFNA(VLOOKUP(CONCATENATE($AU$5,$B59,$C59),'MUR2'!$A$6:$M$500,13,FALSE),0)</f>
        <v>0</v>
      </c>
      <c r="AV59" s="548">
        <f>_xlfn.IFNA(VLOOKUP(CONCATENATE($AV$5,$B59,$C59),RAS!$A$7:$M$501,13,FALSE),0)</f>
        <v>0</v>
      </c>
      <c r="AW59" s="548">
        <f>_xlfn.IFNA(VLOOKUP(CONCATENATE($AW$5,$B59,$C59),RAS!$A$7:$M$501,13,FALSE),0)</f>
        <v>0</v>
      </c>
      <c r="AX59" s="548">
        <f>_xlfn.IFNA(VLOOKUP(CONCATENATE($AX$5,$B59,$C59),'ESP3'!$A$6:$M$500,13,FALSE),0)</f>
        <v>0</v>
      </c>
      <c r="AY59" s="548">
        <f>_xlfn.IFNA(VLOOKUP(CONCATENATE($AY$5,$B59,$C59),FEST!$A$6:$M$500,13,FALSE),0)</f>
        <v>0</v>
      </c>
      <c r="AZ59" s="548">
        <f>_xlfn.IFNA(VLOOKUP(CONCATENATE($AZ$5,$B59,$C59),FEST!$A$6:$M$500,13,FALSE),0)</f>
        <v>0</v>
      </c>
      <c r="BA59" s="548">
        <f>_xlfn.IFNA(VLOOKUP(CONCATENATE($BA$5,$B59,$C59),'HOR2'!$A$6:$M$200,13,FALSE),0)</f>
        <v>0</v>
      </c>
      <c r="BB59" s="548">
        <f>_xlfn.IFNA(VLOOKUP(CONCATENATE($BB$5,$B59,$C59),'HOR2'!$A$6:$M$200,13,FALSE),0)</f>
        <v>0</v>
      </c>
      <c r="BC59" s="548">
        <f>_xlfn.IFNA(VLOOKUP(CONCATENATE($BC$5,$B59,$C59),GIDG!$A$6:$M$200,13,FALSE),0)</f>
        <v>0</v>
      </c>
      <c r="BD59" s="548">
        <f>_xlfn.IFNA(VLOOKUP(CONCATENATE($BD$5,$B59,$C59),GIDG!$A$6:$M$200,13,FALSE),0)</f>
        <v>0</v>
      </c>
      <c r="BE59" s="548">
        <f>_xlfn.IFNA(VLOOKUP(CONCATENATE($BE$5,$B59,$C59),[7]cap3!$A$6:$M$500,13,FALSE),0)</f>
        <v>0</v>
      </c>
      <c r="BF59" s="548">
        <f>_xlfn.IFNA(VLOOKUP(CONCATENATE($BF$5,$B59,$C59),SC!$A$6:$M$500,13,FALSE),0)</f>
        <v>0</v>
      </c>
      <c r="BG59" s="548">
        <f>_xlfn.IFNA(VLOOKUP(CONCATENATE($BG$5,$B59,$C59),SC!$A$6:$M$500,13,FALSE),0)</f>
        <v>0</v>
      </c>
      <c r="BH59" s="548"/>
      <c r="BI59" s="548"/>
      <c r="BJ59" s="548">
        <f>_xlfn.IFNA(VLOOKUP(CONCATENATE($BJ$5,$B59,$C59),SCSUN!$A$6:$M$500,13,FALSE),0)</f>
        <v>0</v>
      </c>
      <c r="BK59" s="341">
        <f>_xlfn.IFNA(VLOOKUP(CONCATENATE($BK$5,$B59,$C59),SCSUN!$A$6:$M$500,13,FALSE),0)</f>
        <v>0</v>
      </c>
      <c r="BL59" s="56"/>
      <c r="BM59" s="341"/>
      <c r="BN59" s="56"/>
      <c r="BO59" s="56"/>
      <c r="BP59" s="56"/>
      <c r="BQ59" s="56"/>
      <c r="BR59" s="56"/>
      <c r="BS59" s="43"/>
    </row>
    <row r="60" spans="1:71" x14ac:dyDescent="0.25">
      <c r="A60" s="835"/>
      <c r="B60" s="51"/>
      <c r="C60" s="57"/>
      <c r="D60" s="57"/>
      <c r="E60" s="57"/>
      <c r="F60" s="58"/>
      <c r="G60" s="571"/>
      <c r="H60" s="54">
        <f t="shared" ref="H60:H61" si="9">COUNTIF(K60:BT60,"&gt;0")</f>
        <v>0</v>
      </c>
      <c r="I60" s="55">
        <f t="shared" ref="I60:I73" si="10">SUM(K60:CM60)</f>
        <v>0</v>
      </c>
      <c r="J60" s="64">
        <f t="shared" ref="J60:J69" si="11">RANK(I60,$I$6:$I$94)</f>
        <v>32</v>
      </c>
      <c r="K60" s="548">
        <f>_xlfn.IFNA(VLOOKUP(CONCATENATE($K$5,$B60,$C60),'ESP1'!$A$6:$M$500,13,FALSE),0)</f>
        <v>0</v>
      </c>
      <c r="L60" s="548"/>
      <c r="M60" s="548">
        <f>_xlfn.IFNA(VLOOKUP(CONCATENATE($M$5,$B60,$C60),CAPE!$A$6:$M$300,13,FALSE),0)</f>
        <v>0</v>
      </c>
      <c r="N60" s="548">
        <f>_xlfn.IFNA(VLOOKUP(CONCATENATE($N$5,$B60,$C60),CAPE!$A$6:$M$300,13,FALSE),0)</f>
        <v>0</v>
      </c>
      <c r="O60" s="548">
        <f>_xlfn.IFNA(VLOOKUP(CONCATENATE($O$5,$B60,$C60),'SER1'!$A$6:$M$500,13,FALSE),0)</f>
        <v>0</v>
      </c>
      <c r="P60" s="548"/>
      <c r="Q60" s="548">
        <f>_xlfn.IFNA(VLOOKUP(CONCATENATE($Q$5,$B60,$C60),'MUR1'!$A$6:$M$500,13,FALSE),0)</f>
        <v>0</v>
      </c>
      <c r="R60" s="548"/>
      <c r="S60" s="548">
        <f>_xlfn.IFNA(VLOOKUP(CONCATENATE($S$5,$B60,$C60),BAL!$A$6:$M$500,13,FALSE),0)</f>
        <v>0</v>
      </c>
      <c r="T60" s="548">
        <f>_xlfn.IFNA(VLOOKUP(CONCATENATE($T$5,$B60,$C60),BAL!$A$6:$M$500,13,FALSE),0)</f>
        <v>0</v>
      </c>
      <c r="U60" s="548">
        <f>_xlfn.IFNA(VLOOKUP(CONCATENATE($U$5,$B60,$C60),'OG1'!$A$6:$M$500,13,FALSE),0)</f>
        <v>0</v>
      </c>
      <c r="V60" s="548"/>
      <c r="W60" s="548">
        <f>_xlfn.IFNA(VLOOKUP(CONCATENATE($W$5,$B60,$C60),'DRY1'!$A$6:$M$500,13,FALSE),0)</f>
        <v>0</v>
      </c>
      <c r="X60" s="548">
        <f>_xlfn.IFNA(VLOOKUP(CONCATENATE($X$5,$B60,$C60),'HOR1'!$A$6:$M$500,13,FALSE),0)</f>
        <v>0</v>
      </c>
      <c r="Y60" s="548">
        <f>_xlfn.IFNA(VLOOKUP(CONCATENATE($Y$5,$B60,$C60),'HOR1'!$A$6:$M$500,13,FALSE),0)</f>
        <v>0</v>
      </c>
      <c r="Z60" s="548">
        <f>_xlfn.IFNA(VLOOKUP(CONCATENATE($Z$5,$B60,$C60),'SER2'!$A$6:$M$534,13,FALSE),0)</f>
        <v>0</v>
      </c>
      <c r="AA60" s="548">
        <f>_xlfn.IFNA(VLOOKUP(CONCATENATE($AA$5,$B60,$C60),'SER2'!$A$6:$M$534,13,FALSE),0)</f>
        <v>0</v>
      </c>
      <c r="AB60" s="548">
        <f>_xlfn.IFNA(VLOOKUP(CONCATENATE($AB$5,$B60,$C60),'DAR1'!$A$6:$M$500,13,FALSE),0)</f>
        <v>0</v>
      </c>
      <c r="AC60" s="548">
        <f>_xlfn.IFNA(VLOOKUP(CONCATENATE($AC$5,$B60,$C60),'DAR1'!$A$6:$M$500,13,FALSE),0)</f>
        <v>0</v>
      </c>
      <c r="AD60" s="548">
        <f>_xlfn.IFNA(VLOOKUP(CONCATENATE($AD$5,$B60,$C60),BEV!$A$6:$M$500,13,FALSE),0)</f>
        <v>0</v>
      </c>
      <c r="AE60" s="548">
        <f>_xlfn.IFNA(VLOOKUP(CONCATENATE($AE$5,$B60,$C60),'OG2'!$A$6:$M$500,13,FALSE),0)</f>
        <v>0</v>
      </c>
      <c r="AF60" s="548"/>
      <c r="AG60" s="548">
        <f>_xlfn.IFNA(VLOOKUP(CONCATENATE($AG$5,$B60,$C60),'LOG1'!$A$6:$M$500,13,FALSE),0)</f>
        <v>0</v>
      </c>
      <c r="AH60" s="548">
        <f>_xlfn.IFNA(VLOOKUP(CONCATENATE($AH$5,$B60,$C60),'DRY2'!$A$6:$M$500,13,FALSE),0)</f>
        <v>0</v>
      </c>
      <c r="AI60" s="548">
        <f>_xlfn.IFNA(VLOOKUP(CONCATENATE($AI$5,$B60,$C60),'CAP2'!$A$6:$M$500,13,FALSE),0)</f>
        <v>0</v>
      </c>
      <c r="AJ60" s="548">
        <f>_xlfn.IFNA(VLOOKUP(CONCATENATE($AJ$5,$B60,$C60),'ESP2'!$A$6:$M$500,13,FALSE),0)</f>
        <v>0</v>
      </c>
      <c r="AK60" s="548">
        <f>_xlfn.IFNA(VLOOKUP(CONCATENATE($AKL$5,$B60,$C60),MR!$A$6:$M$468,13,FALSE),0)</f>
        <v>0</v>
      </c>
      <c r="AL60" s="548">
        <f>_xlfn.IFNA(VLOOKUP(CONCATENATE($AL$5,$B60,$C60),MR!$A$6:$M$468,13,FALSE),0)</f>
        <v>0</v>
      </c>
      <c r="AM60" s="548"/>
      <c r="AN60" s="548">
        <f>_xlfn.IFNA(VLOOKUP(CONCATENATE($AN$5,$B60,$C60),'OG3'!$A$6:$M$500,13,FALSE),0)</f>
        <v>0</v>
      </c>
      <c r="AO60" s="548"/>
      <c r="AP60" s="548">
        <f>_xlfn.IFNA(VLOOKUP(CONCATENATE($AP$5,$B60,$C60),WEST!$A$6:$M$500,13,FALSE),0)</f>
        <v>0</v>
      </c>
      <c r="AQ60" s="548">
        <f>_xlfn.IFNA(VLOOKUP(CONCATENATE($AQ$5,$B60,$C60),WEST!$A$6:$M$500,13,FALSE),0)</f>
        <v>0</v>
      </c>
      <c r="AR60" s="548">
        <f>_xlfn.IFNA(VLOOKUP(CONCATENATE($AR$5,$B60,$C60),'SER3'!$A$6:$M$500,13,FALSE),0)</f>
        <v>0</v>
      </c>
      <c r="AS60" s="548">
        <f>_xlfn.IFNA(VLOOKUP(CONCATENATE($AS$5,$B60,$C60),'DAR2'!$A$6:$M$500,13,FALSE),0)</f>
        <v>0</v>
      </c>
      <c r="AT60" s="548">
        <f>_xlfn.IFNA(VLOOKUP(CONCATENATE($AT$5,$B60,$C60),'DAR2'!$A$6:$M$500,13,FALSE),0)</f>
        <v>0</v>
      </c>
      <c r="AU60" s="548">
        <f>_xlfn.IFNA(VLOOKUP(CONCATENATE($AU$5,$B60,$C60),'MUR2'!$A$6:$M$500,13,FALSE),0)</f>
        <v>0</v>
      </c>
      <c r="AV60" s="548">
        <f>_xlfn.IFNA(VLOOKUP(CONCATENATE($AV$5,$B60,$C60),RAS!$A$7:$M$501,13,FALSE),0)</f>
        <v>0</v>
      </c>
      <c r="AW60" s="548">
        <f>_xlfn.IFNA(VLOOKUP(CONCATENATE($AW$5,$B60,$C60),RAS!$A$7:$M$501,13,FALSE),0)</f>
        <v>0</v>
      </c>
      <c r="AX60" s="548">
        <f>_xlfn.IFNA(VLOOKUP(CONCATENATE($AX$5,$B60,$C60),'ESP3'!$A$6:$M$500,13,FALSE),0)</f>
        <v>0</v>
      </c>
      <c r="AY60" s="548">
        <f>_xlfn.IFNA(VLOOKUP(CONCATENATE($AY$5,$B60,$C60),FEST!$A$6:$M$500,13,FALSE),0)</f>
        <v>0</v>
      </c>
      <c r="AZ60" s="548">
        <f>_xlfn.IFNA(VLOOKUP(CONCATENATE($AZ$5,$B60,$C60),FEST!$A$6:$M$500,13,FALSE),0)</f>
        <v>0</v>
      </c>
      <c r="BA60" s="548">
        <f>_xlfn.IFNA(VLOOKUP(CONCATENATE($BA$5,$B60,$C60),'HOR2'!$A$6:$M$200,13,FALSE),0)</f>
        <v>0</v>
      </c>
      <c r="BB60" s="548">
        <f>_xlfn.IFNA(VLOOKUP(CONCATENATE($BB$5,$B60,$C60),'HOR2'!$A$6:$M$200,13,FALSE),0)</f>
        <v>0</v>
      </c>
      <c r="BC60" s="548">
        <f>_xlfn.IFNA(VLOOKUP(CONCATENATE($BC$5,$B60,$C60),GIDG!$A$6:$M$200,13,FALSE),0)</f>
        <v>0</v>
      </c>
      <c r="BD60" s="548">
        <f>_xlfn.IFNA(VLOOKUP(CONCATENATE($BD$5,$B60,$C60),GIDG!$A$6:$M$200,13,FALSE),0)</f>
        <v>0</v>
      </c>
      <c r="BE60" s="548">
        <f>_xlfn.IFNA(VLOOKUP(CONCATENATE($BE$5,$B60,$C60),[7]cap3!$A$6:$M$500,13,FALSE),0)</f>
        <v>0</v>
      </c>
      <c r="BF60" s="548">
        <f>_xlfn.IFNA(VLOOKUP(CONCATENATE($BF$5,$B60,$C60),SC!$A$6:$M$500,13,FALSE),0)</f>
        <v>0</v>
      </c>
      <c r="BG60" s="548">
        <f>_xlfn.IFNA(VLOOKUP(CONCATENATE($BG$5,$B60,$C60),SC!$A$6:$M$500,13,FALSE),0)</f>
        <v>0</v>
      </c>
      <c r="BH60" s="548"/>
      <c r="BI60" s="548"/>
      <c r="BJ60" s="548">
        <f>_xlfn.IFNA(VLOOKUP(CONCATENATE($BJ$5,$B60,$C60),SCSUN!$A$6:$M$500,13,FALSE),0)</f>
        <v>0</v>
      </c>
      <c r="BK60" s="341">
        <f>_xlfn.IFNA(VLOOKUP(CONCATENATE($BK$5,$B60,$C60),SCSUN!$A$6:$M$500,13,FALSE),0)</f>
        <v>0</v>
      </c>
      <c r="BL60" s="56"/>
      <c r="BM60" s="341"/>
      <c r="BN60" s="56"/>
      <c r="BO60" s="56"/>
      <c r="BP60" s="56"/>
      <c r="BQ60" s="56"/>
      <c r="BR60" s="56"/>
      <c r="BS60" s="43"/>
    </row>
    <row r="61" spans="1:71" x14ac:dyDescent="0.25">
      <c r="A61" s="835"/>
      <c r="B61" s="51"/>
      <c r="C61" s="57"/>
      <c r="D61" s="57"/>
      <c r="E61" s="57"/>
      <c r="F61" s="58"/>
      <c r="G61" s="571"/>
      <c r="H61" s="54">
        <f t="shared" si="9"/>
        <v>0</v>
      </c>
      <c r="I61" s="55">
        <f t="shared" si="10"/>
        <v>0</v>
      </c>
      <c r="J61" s="64">
        <f t="shared" si="11"/>
        <v>32</v>
      </c>
      <c r="K61" s="548">
        <f>_xlfn.IFNA(VLOOKUP(CONCATENATE($K$5,$B61,$C61),'ESP1'!$A$6:$M$500,13,FALSE),0)</f>
        <v>0</v>
      </c>
      <c r="L61" s="548"/>
      <c r="M61" s="548">
        <f>_xlfn.IFNA(VLOOKUP(CONCATENATE($M$5,$B61,$C61),CAPE!$A$6:$M$300,13,FALSE),0)</f>
        <v>0</v>
      </c>
      <c r="N61" s="548">
        <f>_xlfn.IFNA(VLOOKUP(CONCATENATE($N$5,$B61,$C61),CAPE!$A$6:$M$300,13,FALSE),0)</f>
        <v>0</v>
      </c>
      <c r="O61" s="548">
        <f>_xlfn.IFNA(VLOOKUP(CONCATENATE($O$5,$B61,$C61),'SER1'!$A$6:$M$500,13,FALSE),0)</f>
        <v>0</v>
      </c>
      <c r="P61" s="548"/>
      <c r="Q61" s="548">
        <f>_xlfn.IFNA(VLOOKUP(CONCATENATE($Q$5,$B61,$C61),'MUR1'!$A$6:$M$500,13,FALSE),0)</f>
        <v>0</v>
      </c>
      <c r="R61" s="548"/>
      <c r="S61" s="548">
        <f>_xlfn.IFNA(VLOOKUP(CONCATENATE($S$5,$B61,$C61),BAL!$A$6:$M$500,13,FALSE),0)</f>
        <v>0</v>
      </c>
      <c r="T61" s="548">
        <f>_xlfn.IFNA(VLOOKUP(CONCATENATE($T$5,$B61,$C61),BAL!$A$6:$M$500,13,FALSE),0)</f>
        <v>0</v>
      </c>
      <c r="U61" s="548">
        <f>_xlfn.IFNA(VLOOKUP(CONCATENATE($U$5,$B61,$C61),'OG1'!$A$6:$M$500,13,FALSE),0)</f>
        <v>0</v>
      </c>
      <c r="V61" s="548"/>
      <c r="W61" s="548">
        <f>_xlfn.IFNA(VLOOKUP(CONCATENATE($W$5,$B61,$C61),'DRY1'!$A$6:$M$500,13,FALSE),0)</f>
        <v>0</v>
      </c>
      <c r="X61" s="548">
        <f>_xlfn.IFNA(VLOOKUP(CONCATENATE($X$5,$B61,$C61),'HOR1'!$A$6:$M$500,13,FALSE),0)</f>
        <v>0</v>
      </c>
      <c r="Y61" s="548">
        <f>_xlfn.IFNA(VLOOKUP(CONCATENATE($Y$5,$B61,$C61),'HOR1'!$A$6:$M$500,13,FALSE),0)</f>
        <v>0</v>
      </c>
      <c r="Z61" s="548">
        <f>_xlfn.IFNA(VLOOKUP(CONCATENATE($Z$5,$B61,$C61),'SER2'!$A$6:$M$534,13,FALSE),0)</f>
        <v>0</v>
      </c>
      <c r="AA61" s="548">
        <f>_xlfn.IFNA(VLOOKUP(CONCATENATE($AA$5,$B61,$C61),'SER2'!$A$6:$M$534,13,FALSE),0)</f>
        <v>0</v>
      </c>
      <c r="AB61" s="548">
        <f>_xlfn.IFNA(VLOOKUP(CONCATENATE($AB$5,$B61,$C61),'DAR1'!$A$6:$M$500,13,FALSE),0)</f>
        <v>0</v>
      </c>
      <c r="AC61" s="548">
        <f>_xlfn.IFNA(VLOOKUP(CONCATENATE($AC$5,$B61,$C61),'DAR1'!$A$6:$M$500,13,FALSE),0)</f>
        <v>0</v>
      </c>
      <c r="AD61" s="548">
        <f>_xlfn.IFNA(VLOOKUP(CONCATENATE($AD$5,$B61,$C61),BEV!$A$6:$M$500,13,FALSE),0)</f>
        <v>0</v>
      </c>
      <c r="AE61" s="548">
        <f>_xlfn.IFNA(VLOOKUP(CONCATENATE($AE$5,$B61,$C61),'OG2'!$A$6:$M$500,13,FALSE),0)</f>
        <v>0</v>
      </c>
      <c r="AF61" s="548"/>
      <c r="AG61" s="548">
        <f>_xlfn.IFNA(VLOOKUP(CONCATENATE($AG$5,$B61,$C61),'LOG1'!$A$6:$M$500,13,FALSE),0)</f>
        <v>0</v>
      </c>
      <c r="AH61" s="548">
        <f>_xlfn.IFNA(VLOOKUP(CONCATENATE($AH$5,$B61,$C61),'DRY2'!$A$6:$M$500,13,FALSE),0)</f>
        <v>0</v>
      </c>
      <c r="AI61" s="548">
        <f>_xlfn.IFNA(VLOOKUP(CONCATENATE($AI$5,$B61,$C61),'CAP2'!$A$6:$M$500,13,FALSE),0)</f>
        <v>0</v>
      </c>
      <c r="AJ61" s="548">
        <f>_xlfn.IFNA(VLOOKUP(CONCATENATE($AJ$5,$B61,$C61),'ESP2'!$A$6:$M$500,13,FALSE),0)</f>
        <v>0</v>
      </c>
      <c r="AK61" s="548">
        <f>_xlfn.IFNA(VLOOKUP(CONCATENATE($AKL$5,$B61,$C61),MR!$A$6:$M$468,13,FALSE),0)</f>
        <v>0</v>
      </c>
      <c r="AL61" s="548">
        <f>_xlfn.IFNA(VLOOKUP(CONCATENATE($AL$5,$B61,$C61),MR!$A$6:$M$468,13,FALSE),0)</f>
        <v>0</v>
      </c>
      <c r="AM61" s="548"/>
      <c r="AN61" s="548">
        <f>_xlfn.IFNA(VLOOKUP(CONCATENATE($AN$5,$B61,$C61),'OG3'!$A$6:$M$500,13,FALSE),0)</f>
        <v>0</v>
      </c>
      <c r="AO61" s="548"/>
      <c r="AP61" s="548">
        <f>_xlfn.IFNA(VLOOKUP(CONCATENATE($AP$5,$B61,$C61),WEST!$A$6:$M$500,13,FALSE),0)</f>
        <v>0</v>
      </c>
      <c r="AQ61" s="548">
        <f>_xlfn.IFNA(VLOOKUP(CONCATENATE($AQ$5,$B61,$C61),WEST!$A$6:$M$500,13,FALSE),0)</f>
        <v>0</v>
      </c>
      <c r="AR61" s="548">
        <f>_xlfn.IFNA(VLOOKUP(CONCATENATE($AR$5,$B61,$C61),'SER3'!$A$6:$M$500,13,FALSE),0)</f>
        <v>0</v>
      </c>
      <c r="AS61" s="548">
        <f>_xlfn.IFNA(VLOOKUP(CONCATENATE($AS$5,$B61,$C61),'DAR2'!$A$6:$M$500,13,FALSE),0)</f>
        <v>0</v>
      </c>
      <c r="AT61" s="548">
        <f>_xlfn.IFNA(VLOOKUP(CONCATENATE($AT$5,$B61,$C61),'DAR2'!$A$6:$M$500,13,FALSE),0)</f>
        <v>0</v>
      </c>
      <c r="AU61" s="548">
        <f>_xlfn.IFNA(VLOOKUP(CONCATENATE($AU$5,$B61,$C61),'MUR2'!$A$6:$M$500,13,FALSE),0)</f>
        <v>0</v>
      </c>
      <c r="AV61" s="548">
        <f>_xlfn.IFNA(VLOOKUP(CONCATENATE($AV$5,$B61,$C61),RAS!$A$7:$M$501,13,FALSE),0)</f>
        <v>0</v>
      </c>
      <c r="AW61" s="548">
        <f>_xlfn.IFNA(VLOOKUP(CONCATENATE($AW$5,$B61,$C61),RAS!$A$7:$M$501,13,FALSE),0)</f>
        <v>0</v>
      </c>
      <c r="AX61" s="548">
        <f>_xlfn.IFNA(VLOOKUP(CONCATENATE($AX$5,$B61,$C61),'ESP3'!$A$6:$M$500,13,FALSE),0)</f>
        <v>0</v>
      </c>
      <c r="AY61" s="548">
        <f>_xlfn.IFNA(VLOOKUP(CONCATENATE($AY$5,$B61,$C61),FEST!$A$6:$M$500,13,FALSE),0)</f>
        <v>0</v>
      </c>
      <c r="AZ61" s="548">
        <f>_xlfn.IFNA(VLOOKUP(CONCATENATE($AZ$5,$B61,$C61),FEST!$A$6:$M$500,13,FALSE),0)</f>
        <v>0</v>
      </c>
      <c r="BA61" s="548">
        <f>_xlfn.IFNA(VLOOKUP(CONCATENATE($BA$5,$B61,$C61),'HOR2'!$A$6:$M$200,13,FALSE),0)</f>
        <v>0</v>
      </c>
      <c r="BB61" s="548">
        <f>_xlfn.IFNA(VLOOKUP(CONCATENATE($BB$5,$B61,$C61),'HOR2'!$A$6:$M$200,13,FALSE),0)</f>
        <v>0</v>
      </c>
      <c r="BC61" s="548">
        <f>_xlfn.IFNA(VLOOKUP(CONCATENATE($BC$5,$B61,$C61),GIDG!$A$6:$M$200,13,FALSE),0)</f>
        <v>0</v>
      </c>
      <c r="BD61" s="548">
        <f>_xlfn.IFNA(VLOOKUP(CONCATENATE($BD$5,$B61,$C61),GIDG!$A$6:$M$200,13,FALSE),0)</f>
        <v>0</v>
      </c>
      <c r="BE61" s="548">
        <f>_xlfn.IFNA(VLOOKUP(CONCATENATE($BE$5,$B61,$C61),[7]cap3!$A$6:$M$500,13,FALSE),0)</f>
        <v>0</v>
      </c>
      <c r="BF61" s="548">
        <f>_xlfn.IFNA(VLOOKUP(CONCATENATE($BF$5,$B61,$C61),SC!$A$6:$M$500,13,FALSE),0)</f>
        <v>0</v>
      </c>
      <c r="BG61" s="548">
        <f>_xlfn.IFNA(VLOOKUP(CONCATENATE($BG$5,$B61,$C61),SC!$A$6:$M$500,13,FALSE),0)</f>
        <v>0</v>
      </c>
      <c r="BH61" s="548"/>
      <c r="BI61" s="548"/>
      <c r="BJ61" s="548">
        <f>_xlfn.IFNA(VLOOKUP(CONCATENATE($BJ$5,$B61,$C61),SCSUN!$A$6:$M$500,13,FALSE),0)</f>
        <v>0</v>
      </c>
      <c r="BK61" s="341">
        <f>_xlfn.IFNA(VLOOKUP(CONCATENATE($BK$5,$B61,$C61),SCSUN!$A$6:$M$500,13,FALSE),0)</f>
        <v>0</v>
      </c>
      <c r="BL61" s="56"/>
      <c r="BM61" s="341"/>
      <c r="BN61" s="56"/>
      <c r="BO61" s="56"/>
      <c r="BP61" s="56"/>
      <c r="BQ61" s="56"/>
      <c r="BR61" s="56"/>
      <c r="BS61" s="43"/>
    </row>
    <row r="62" spans="1:71" x14ac:dyDescent="0.25">
      <c r="A62" s="835"/>
      <c r="B62" s="51"/>
      <c r="C62" s="57"/>
      <c r="D62" s="57"/>
      <c r="E62" s="57"/>
      <c r="F62" s="58"/>
      <c r="G62" s="571"/>
      <c r="H62" s="54">
        <f t="shared" ref="H62:H73" si="12">COUNTIF(K62:CM62,"&gt;0")</f>
        <v>0</v>
      </c>
      <c r="I62" s="55">
        <f t="shared" si="10"/>
        <v>0</v>
      </c>
      <c r="J62" s="64">
        <f t="shared" si="11"/>
        <v>32</v>
      </c>
      <c r="K62" s="548">
        <f>_xlfn.IFNA(VLOOKUP(CONCATENATE($K$5,$B62,$C62),'ESP1'!$A$6:$M$500,13,FALSE),0)</f>
        <v>0</v>
      </c>
      <c r="L62" s="548"/>
      <c r="M62" s="548">
        <f>_xlfn.IFNA(VLOOKUP(CONCATENATE($M$5,$B62,$C62),CAPE!$A$6:$M$300,13,FALSE),0)</f>
        <v>0</v>
      </c>
      <c r="N62" s="548">
        <f>_xlfn.IFNA(VLOOKUP(CONCATENATE($N$5,$B62,$C62),CAPE!$A$6:$M$300,13,FALSE),0)</f>
        <v>0</v>
      </c>
      <c r="O62" s="548">
        <f>_xlfn.IFNA(VLOOKUP(CONCATENATE($O$5,$B62,$C62),'SER1'!$A$6:$M$500,13,FALSE),0)</f>
        <v>0</v>
      </c>
      <c r="P62" s="548"/>
      <c r="Q62" s="548">
        <f>_xlfn.IFNA(VLOOKUP(CONCATENATE($Q$5,$B62,$C62),'MUR1'!$A$6:$M$500,13,FALSE),0)</f>
        <v>0</v>
      </c>
      <c r="R62" s="548"/>
      <c r="S62" s="548">
        <f>_xlfn.IFNA(VLOOKUP(CONCATENATE($S$5,$B62,$C62),BAL!$A$6:$M$500,13,FALSE),0)</f>
        <v>0</v>
      </c>
      <c r="T62" s="548"/>
      <c r="U62" s="548">
        <f>_xlfn.IFNA(VLOOKUP(CONCATENATE($U$5,$B62,$C62),'OG1'!$A$6:$M$500,13,FALSE),0)</f>
        <v>0</v>
      </c>
      <c r="V62" s="548"/>
      <c r="W62" s="548">
        <f>_xlfn.IFNA(VLOOKUP(CONCATENATE($W$5,$B62,$C62),'DRY1'!$A$6:$M$500,13,FALSE),0)</f>
        <v>0</v>
      </c>
      <c r="X62" s="548">
        <f>_xlfn.IFNA(VLOOKUP(CONCATENATE($X$5,$B62,$C62),'HOR1'!$A$6:$M$500,13,FALSE),0)</f>
        <v>0</v>
      </c>
      <c r="Y62" s="548">
        <f>_xlfn.IFNA(VLOOKUP(CONCATENATE($Y$5,$B62,$C62),'HOR1'!$A$6:$M$500,13,FALSE),0)</f>
        <v>0</v>
      </c>
      <c r="Z62" s="548">
        <f>_xlfn.IFNA(VLOOKUP(CONCATENATE($Z$5,$B62,$C62),'SER2'!$A$6:$M$534,13,FALSE),0)</f>
        <v>0</v>
      </c>
      <c r="AA62" s="548">
        <f>_xlfn.IFNA(VLOOKUP(CONCATENATE($AA$5,$B62,$C62),'SER2'!$A$6:$M$534,13,FALSE),0)</f>
        <v>0</v>
      </c>
      <c r="AB62" s="548">
        <f>_xlfn.IFNA(VLOOKUP(CONCATENATE($AB$5,$B62,$C62),'DAR1'!$A$6:$M$500,13,FALSE),0)</f>
        <v>0</v>
      </c>
      <c r="AC62" s="548">
        <f>_xlfn.IFNA(VLOOKUP(CONCATENATE($AC$5,$B62,$C62),'DAR1'!$A$6:$M$500,13,FALSE),0)</f>
        <v>0</v>
      </c>
      <c r="AD62" s="548">
        <f>_xlfn.IFNA(VLOOKUP(CONCATENATE($AD$5,$B62,$C62),BEV!$A$6:$M$500,13,FALSE),0)</f>
        <v>0</v>
      </c>
      <c r="AE62" s="548">
        <f>_xlfn.IFNA(VLOOKUP(CONCATENATE($AE$5,$B62,$C62),'OG2'!$A$6:$M$500,13,FALSE),0)</f>
        <v>0</v>
      </c>
      <c r="AF62" s="548"/>
      <c r="AG62" s="548">
        <f>_xlfn.IFNA(VLOOKUP(CONCATENATE($AG$5,$B62,$C62),'LOG1'!$A$6:$M$500,13,FALSE),0)</f>
        <v>0</v>
      </c>
      <c r="AH62" s="548">
        <f>_xlfn.IFNA(VLOOKUP(CONCATENATE($AH$5,$B62,$C62),'DRY2'!$A$6:$M$500,13,FALSE),0)</f>
        <v>0</v>
      </c>
      <c r="AI62" s="548">
        <f>_xlfn.IFNA(VLOOKUP(CONCATENATE($AI$5,$B62,$C62),'CAP2'!$A$6:$M$500,13,FALSE),0)</f>
        <v>0</v>
      </c>
      <c r="AJ62" s="548">
        <f>_xlfn.IFNA(VLOOKUP(CONCATENATE($AJ$5,$B62,$C62),'ESP2'!$A$6:$M$500,13,FALSE),0)</f>
        <v>0</v>
      </c>
      <c r="AK62" s="548">
        <f>_xlfn.IFNA(VLOOKUP(CONCATENATE($AKL$5,$B62,$C62),MR!$A$6:$M$468,13,FALSE),0)</f>
        <v>0</v>
      </c>
      <c r="AL62" s="548">
        <f>_xlfn.IFNA(VLOOKUP(CONCATENATE($AL$5,$B62,$C62),MR!$A$6:$M$468,13,FALSE),0)</f>
        <v>0</v>
      </c>
      <c r="AM62" s="548"/>
      <c r="AN62" s="548">
        <f>_xlfn.IFNA(VLOOKUP(CONCATENATE($AN$5,$B62,$C62),'OG3'!$A$6:$M$500,13,FALSE),0)</f>
        <v>0</v>
      </c>
      <c r="AO62" s="548"/>
      <c r="AP62" s="548">
        <f>_xlfn.IFNA(VLOOKUP(CONCATENATE($AP$5,$B62,$C62),WEST!$A$6:$M$500,13,FALSE),0)</f>
        <v>0</v>
      </c>
      <c r="AQ62" s="548"/>
      <c r="AR62" s="548">
        <f>_xlfn.IFNA(VLOOKUP(CONCATENATE($AR$5,$B62,$C62),'SER3'!$A$6:$M$500,13,FALSE),0)</f>
        <v>0</v>
      </c>
      <c r="AS62" s="548">
        <f>_xlfn.IFNA(VLOOKUP(CONCATENATE($AS$5,$B62,$C62),'DAR2'!$A$6:$M$500,13,FALSE),0)</f>
        <v>0</v>
      </c>
      <c r="AT62" s="548">
        <f>_xlfn.IFNA(VLOOKUP(CONCATENATE($AT$5,$B62,$C62),'DAR2'!$A$6:$M$500,13,FALSE),0)</f>
        <v>0</v>
      </c>
      <c r="AU62" s="548">
        <f>_xlfn.IFNA(VLOOKUP(CONCATENATE($AU$5,$B62,$C62),'MUR2'!$A$6:$M$500,13,FALSE),0)</f>
        <v>0</v>
      </c>
      <c r="AV62" s="548">
        <f>_xlfn.IFNA(VLOOKUP(CONCATENATE($AV$5,$B62,$C62),RAS!$A$7:$M$501,13,FALSE),0)</f>
        <v>0</v>
      </c>
      <c r="AW62" s="548">
        <f>_xlfn.IFNA(VLOOKUP(CONCATENATE($AW$5,$B62,$C62),RAS!$A$7:$M$501,13,FALSE),0)</f>
        <v>0</v>
      </c>
      <c r="AX62" s="548">
        <f>_xlfn.IFNA(VLOOKUP(CONCATENATE($AX$5,$B62,$C62),'ESP3'!$A$6:$M$500,13,FALSE),0)</f>
        <v>0</v>
      </c>
      <c r="AY62" s="548">
        <f>_xlfn.IFNA(VLOOKUP(CONCATENATE($AY$5,$B62,$C62),FEST!$A$6:$M$500,13,FALSE),0)</f>
        <v>0</v>
      </c>
      <c r="AZ62" s="548">
        <f>_xlfn.IFNA(VLOOKUP(CONCATENATE($AZ$5,$B62,$C62),FEST!$A$6:$M$500,13,FALSE),0)</f>
        <v>0</v>
      </c>
      <c r="BA62" s="548">
        <f>_xlfn.IFNA(VLOOKUP(CONCATENATE($BA$5,$B62,$C62),'HOR2'!$A$6:$M$200,13,FALSE),0)</f>
        <v>0</v>
      </c>
      <c r="BB62" s="548">
        <f>_xlfn.IFNA(VLOOKUP(CONCATENATE($BB$5,$B62,$C62),'HOR2'!$A$6:$M$200,13,FALSE),0)</f>
        <v>0</v>
      </c>
      <c r="BC62" s="548">
        <f>_xlfn.IFNA(VLOOKUP(CONCATENATE($BC$5,$B62,$C62),GIDG!$A$6:$M$200,13,FALSE),0)</f>
        <v>0</v>
      </c>
      <c r="BD62" s="548">
        <f>_xlfn.IFNA(VLOOKUP(CONCATENATE($BD$5,$B62,$C62),[6]GIDG!$A$6:$M$500,13,FALSE),0)</f>
        <v>0</v>
      </c>
      <c r="BE62" s="548">
        <f>_xlfn.IFNA(VLOOKUP(CONCATENATE($BE$5,$B62,$C62),[7]cap3!$A$6:$M$500,13,FALSE),0)</f>
        <v>0</v>
      </c>
      <c r="BF62" s="548">
        <f>_xlfn.IFNA(VLOOKUP(CONCATENATE($BF$5,$B62,$C62),SC!$A$6:$M$500,13,FALSE),0)</f>
        <v>0</v>
      </c>
      <c r="BG62" s="548">
        <f>_xlfn.IFNA(VLOOKUP(CONCATENATE($BG$5,$B62,$C62),SC!$A$6:$M$500,13,FALSE),0)</f>
        <v>0</v>
      </c>
      <c r="BH62" s="548"/>
      <c r="BI62" s="548"/>
      <c r="BJ62" s="548">
        <f>_xlfn.IFNA(VLOOKUP(CONCATENATE($BJ$5,$B62,$C62),SCSUN!$A$6:$M$500,13,FALSE),0)</f>
        <v>0</v>
      </c>
      <c r="BK62" s="341">
        <f>_xlfn.IFNA(VLOOKUP(CONCATENATE($BK$5,$B62,$C62),SCSUN!$A$6:$M$500,13,FALSE),0)</f>
        <v>0</v>
      </c>
      <c r="BL62" s="56"/>
      <c r="BM62" s="341"/>
      <c r="BN62" s="56"/>
      <c r="BO62" s="56"/>
      <c r="BP62" s="56"/>
      <c r="BQ62" s="56"/>
      <c r="BR62" s="56"/>
      <c r="BS62" s="43"/>
    </row>
    <row r="63" spans="1:71" x14ac:dyDescent="0.25">
      <c r="A63" s="835"/>
      <c r="B63" s="51"/>
      <c r="C63" s="57"/>
      <c r="D63" s="57"/>
      <c r="E63" s="57"/>
      <c r="F63" s="58"/>
      <c r="G63" s="64"/>
      <c r="H63" s="54">
        <f t="shared" si="12"/>
        <v>0</v>
      </c>
      <c r="I63" s="55">
        <f t="shared" si="10"/>
        <v>0</v>
      </c>
      <c r="J63" s="64">
        <f t="shared" si="11"/>
        <v>32</v>
      </c>
      <c r="K63" s="63">
        <f>_xlfn.IFNA(VLOOKUP(CONCATENATE($K$5,$B63,$C63),'ESP1'!$A$6:$M$500,13,FALSE),0)</f>
        <v>0</v>
      </c>
      <c r="L63" s="63"/>
      <c r="M63" s="548">
        <f>_xlfn.IFNA(VLOOKUP(CONCATENATE($M$5,$B63,$C63),CAPE!$A$6:$M$300,13,FALSE),0)</f>
        <v>0</v>
      </c>
      <c r="N63" s="548">
        <f>_xlfn.IFNA(VLOOKUP(CONCATENATE($N$5,$B63,$C63),CAPE!$A$6:$M$300,13,FALSE),0)</f>
        <v>0</v>
      </c>
      <c r="O63" s="56">
        <f>_xlfn.IFNA(VLOOKUP(CONCATENATE($O$5,$B63,$C63),CAPE!$A$6:$M$133,13,FALSE),0)</f>
        <v>0</v>
      </c>
      <c r="P63" s="56"/>
      <c r="Q63" s="56">
        <f>_xlfn.IFNA(VLOOKUP(CONCATENATE($Q$5,$B63,$C63),'SER1'!$A$6:$M$133,13,FALSE),0)</f>
        <v>0</v>
      </c>
      <c r="R63" s="56"/>
      <c r="S63" s="56"/>
      <c r="T63" s="56"/>
      <c r="U63" s="56">
        <f>_xlfn.IFNA(VLOOKUP(CONCATENATE($U$5,$B63,$C63),'CAP2'!$A$6:$M$133,13,FALSE),0)</f>
        <v>0</v>
      </c>
      <c r="V63" s="56"/>
      <c r="W63" s="56">
        <f>_xlfn.IFNA(VLOOKUP(CONCATENATE($W$5,$B63,$C63),'BUS2'!$A$6:$M$135,13,FALSE),0)</f>
        <v>0</v>
      </c>
      <c r="X63" s="548">
        <f>_xlfn.IFNA(VLOOKUP(CONCATENATE($X$5,$B63,$C63),'HOR1'!$A$6:$M$500,13,FALSE),0)</f>
        <v>0</v>
      </c>
      <c r="Y63" s="548">
        <f>_xlfn.IFNA(VLOOKUP(CONCATENATE($Y$5,$B63,$C63),'HOR1'!$A$6:$M$500,13,FALSE),0)</f>
        <v>0</v>
      </c>
      <c r="Z63" s="56">
        <f>_xlfn.IFNA(VLOOKUP(CONCATENATE($Z$5,$B63,$C63),CAPE!$A$6:$M$133,13,FALSE),0)</f>
        <v>0</v>
      </c>
      <c r="AA63" s="548">
        <f>_xlfn.IFNA(VLOOKUP(CONCATENATE($AA$5,$B63,$C63),'SER2'!$A$6:$M$534,13,FALSE),0)</f>
        <v>0</v>
      </c>
      <c r="AB63" s="548">
        <f>_xlfn.IFNA(VLOOKUP(CONCATENATE($AB$5,$B63,$C63),'DAR1'!$A$6:$M$500,13,FALSE),0)</f>
        <v>0</v>
      </c>
      <c r="AC63" s="548">
        <f>_xlfn.IFNA(VLOOKUP(CONCATENATE($AC$5,$B63,$C63),'DAR1'!$A$6:$M$500,13,FALSE),0)</f>
        <v>0</v>
      </c>
      <c r="AD63" s="56">
        <f>_xlfn.IFNA(VLOOKUP(CONCATENATE($AD$5,$B63,$C63),SCSAT!$A$8:$M$526,13,FALSE),0)</f>
        <v>0</v>
      </c>
      <c r="AE63" s="56">
        <f>_xlfn.IFNA(VLOOKUP(CONCATENATE($AE$5,$B63,$C63),MR!$A$6:$M$138,13,FALSE),0)</f>
        <v>0</v>
      </c>
      <c r="AF63" s="56"/>
      <c r="AG63" s="56"/>
      <c r="AH63" s="548">
        <f>_xlfn.IFNA(VLOOKUP(CONCATENATE($AH$5,$B63,$C63),'DRY2'!$A$6:$M$500,13,FALSE),0)</f>
        <v>0</v>
      </c>
      <c r="AI63" s="56">
        <f>_xlfn.IFNA(VLOOKUP(CONCATENATE($AI$5,$B63,$C63),'LOG1'!$A$6:$M$133,13,FALSE),0)</f>
        <v>0</v>
      </c>
      <c r="AJ63" s="56">
        <f>_xlfn.IFNA(VLOOKUP(CONCATENATE($AJ$5,$B63,$C63),FEST!$A$6:$M$300,13,FALSE),0)</f>
        <v>0</v>
      </c>
      <c r="AK63" s="548">
        <f>_xlfn.IFNA(VLOOKUP(CONCATENATE($AKL$5,$B63,$C63),MR!$A$6:$M$468,13,FALSE),0)</f>
        <v>0</v>
      </c>
      <c r="AL63" s="56">
        <f>_xlfn.IFNA(VLOOKUP(CONCATENATE($AL$5,$B63,$C63),'DAR2'!$A$6:$M$500,13,FALSE),0)</f>
        <v>0</v>
      </c>
      <c r="AM63" s="56"/>
      <c r="AN63" s="56">
        <f>_xlfn.IFNA(VLOOKUP(CONCATENATE($AN$5,$B63,$C63),'OG3'!$A$6:$M$53,13,FALSE),0)</f>
        <v>0</v>
      </c>
      <c r="AO63" s="56"/>
      <c r="AP63" s="56">
        <f>_xlfn.IFNA(VLOOKUP(CONCATENATE($AP$5,$B63,$C63),SCSAT!$A$6:$M$53,13,FALSE),0)</f>
        <v>0</v>
      </c>
      <c r="AQ63" s="56"/>
      <c r="AR63" s="56">
        <f>_xlfn.IFNA(VLOOKUP(CONCATENATE($AR$5,$B63,$C63),SCSUN!$A$6:$M$53,13,FALSE),0)</f>
        <v>0</v>
      </c>
      <c r="AS63" s="548">
        <f>_xlfn.IFNA(VLOOKUP(CONCATENATE($AS$5,$B63,$C63),'DAR2'!$A$6:$M$500,13,FALSE),0)</f>
        <v>0</v>
      </c>
      <c r="AT63" s="548">
        <f>_xlfn.IFNA(VLOOKUP(CONCATENATE($AT$5,$B63,$C63),'DAR2'!$A$6:$M$500,13,FALSE),0)</f>
        <v>0</v>
      </c>
      <c r="AU63" s="56">
        <f>_xlfn.IFNA(VLOOKUP(CONCATENATE($AU$5,$B63,$C63),'DRY2'!$A$6:$M$300,13,FALSE),0)</f>
        <v>0</v>
      </c>
      <c r="AV63" s="56">
        <f>_xlfn.IFNA(VLOOKUP(CONCATENATE($AV$5,$B63,$C63),'DRY2'!$A$6:$M$300,13,FALSE),0)</f>
        <v>0</v>
      </c>
      <c r="AW63" s="548">
        <f>_xlfn.IFNA(VLOOKUP(CONCATENATE($A$5,$B63,$C63),RAS!$A$7:$M$501,13,FALSE),0)</f>
        <v>0</v>
      </c>
      <c r="AX63" s="56">
        <f>_xlfn.IFNA(VLOOKUP(CONCATENATE($AX$5,$B63,$C63),'DAR2'!$A$6:$M$60,13,FALSE),0)</f>
        <v>0</v>
      </c>
      <c r="AY63" s="56">
        <f>_xlfn.IFNA(VLOOKUP(CONCATENATE($AY$5,$B63,$C63),'CAP2'!$A$6:$M$135,13,FALSE),0)</f>
        <v>0</v>
      </c>
      <c r="AZ63" s="548">
        <f>_xlfn.IFNA(VLOOKUP(CONCATENATE($AZ$5,$B63,$C63),FEST!$A$6:$M$500,13,FALSE),0)</f>
        <v>0</v>
      </c>
      <c r="BA63" s="548">
        <f>_xlfn.IFNA(VLOOKUP(CONCATENATE($BA$5,$B63,$C63),'HOR2'!$A$6:$M$200,13,FALSE),0)</f>
        <v>0</v>
      </c>
      <c r="BB63" s="548">
        <f>_xlfn.IFNA(VLOOKUP(CONCATENATE($BB$5,$B63,$C63),'HOR2'!$A$6:$M$200,13,FALSE),0)</f>
        <v>0</v>
      </c>
      <c r="BC63" s="548">
        <f>_xlfn.IFNA(VLOOKUP(CONCATENATE($BC$5,$B63,$C63),GIDG!$A$6:$M$200,13,FALSE),0)</f>
        <v>0</v>
      </c>
      <c r="BD63" s="548">
        <f>_xlfn.IFNA(VLOOKUP(CONCATENATE($BD$5,$B63,$C63),[6]GIDG!$A$6:$M$500,13,FALSE),0)</f>
        <v>0</v>
      </c>
      <c r="BE63" s="56">
        <f>_xlfn.IFNA(VLOOKUP(CONCATENATE($BE$5,$B63,$C63),BEV!$A$6:$M$135,13,FALSE),0)</f>
        <v>0</v>
      </c>
      <c r="BF63" s="548">
        <f>_xlfn.IFNA(VLOOKUP(CONCATENATE($BF$5,$B63,$C63),SC!$A$6:$M$500,13,FALSE),0)</f>
        <v>0</v>
      </c>
      <c r="BG63" s="548">
        <f>_xlfn.IFNA(VLOOKUP(CONCATENATE($BG$5,$B63,$C63),SC!$A$6:$M$500,13,FALSE),0)</f>
        <v>0</v>
      </c>
      <c r="BH63" s="548"/>
      <c r="BI63" s="548"/>
      <c r="BJ63" s="548">
        <f>_xlfn.IFNA(VLOOKUP(CONCATENATE($BJ$5,$B63,$C63),SCSUN!$A$6:$M$500,13,FALSE),0)</f>
        <v>0</v>
      </c>
      <c r="BK63" s="341">
        <f>_xlfn.IFNA(VLOOKUP(CONCATENATE($BK$5,$B63,$C63),SCSUN!$A$6:$M$500,13,FALSE),0)</f>
        <v>0</v>
      </c>
      <c r="BL63" s="56"/>
      <c r="BM63" s="341"/>
      <c r="BN63" s="56"/>
      <c r="BO63" s="56"/>
      <c r="BP63" s="56"/>
      <c r="BQ63" s="56"/>
      <c r="BR63" s="56"/>
      <c r="BS63" s="43"/>
    </row>
    <row r="64" spans="1:71" x14ac:dyDescent="0.25">
      <c r="A64" s="835"/>
      <c r="B64" s="51"/>
      <c r="C64" s="57"/>
      <c r="D64" s="57"/>
      <c r="E64" s="57"/>
      <c r="F64" s="58"/>
      <c r="G64" s="64"/>
      <c r="H64" s="54">
        <f t="shared" si="12"/>
        <v>0</v>
      </c>
      <c r="I64" s="55">
        <f t="shared" si="10"/>
        <v>0</v>
      </c>
      <c r="J64" s="64">
        <f t="shared" si="11"/>
        <v>32</v>
      </c>
      <c r="K64" s="63">
        <f>_xlfn.IFNA(VLOOKUP(CONCATENATE($K$5,$B64,$C64),'ESP1'!$A$6:$M$500,13,FALSE),0)</f>
        <v>0</v>
      </c>
      <c r="L64" s="63"/>
      <c r="M64" s="548">
        <f>_xlfn.IFNA(VLOOKUP(CONCATENATE($M$5,$B64,$C64),CAPE!$A$6:$M$300,13,FALSE),0)</f>
        <v>0</v>
      </c>
      <c r="N64" s="548">
        <f>_xlfn.IFNA(VLOOKUP(CONCATENATE($N$5,$B64,$C64),CAPE!$A$6:$M$300,13,FALSE),0)</f>
        <v>0</v>
      </c>
      <c r="O64" s="56">
        <f>_xlfn.IFNA(VLOOKUP(CONCATENATE($O$5,$B64,$C64),CAPE!$A$6:$M$133,13,FALSE),0)</f>
        <v>0</v>
      </c>
      <c r="P64" s="56"/>
      <c r="Q64" s="56">
        <f>_xlfn.IFNA(VLOOKUP(CONCATENATE($Q$5,$B64,$C64),'SER1'!$A$6:$M$133,13,FALSE),0)</f>
        <v>0</v>
      </c>
      <c r="R64" s="56"/>
      <c r="S64" s="56"/>
      <c r="T64" s="56"/>
      <c r="U64" s="56">
        <f>_xlfn.IFNA(VLOOKUP(CONCATENATE($U$5,$B64,$C64),'CAP2'!$A$6:$M$133,13,FALSE),0)</f>
        <v>0</v>
      </c>
      <c r="V64" s="56"/>
      <c r="W64" s="56">
        <f>_xlfn.IFNA(VLOOKUP(CONCATENATE($W$5,$B64,$C64),'BUS2'!$A$6:$M$135,13,FALSE),0)</f>
        <v>0</v>
      </c>
      <c r="X64" s="548">
        <f>_xlfn.IFNA(VLOOKUP(CONCATENATE($X$5,$B64,$C64),'HOR1'!$A$6:$M$500,13,FALSE),0)</f>
        <v>0</v>
      </c>
      <c r="Y64" s="548">
        <f>_xlfn.IFNA(VLOOKUP(CONCATENATE($Y$5,$B64,$C64),'HOR1'!$A$6:$M$500,13,FALSE),0)</f>
        <v>0</v>
      </c>
      <c r="Z64" s="56">
        <f>_xlfn.IFNA(VLOOKUP(CONCATENATE($Z$5,$B64,$C64),CAPE!$A$6:$M$133,13,FALSE),0)</f>
        <v>0</v>
      </c>
      <c r="AA64" s="548">
        <f>_xlfn.IFNA(VLOOKUP(CONCATENATE($AA$5,$B64,$C64),'SER2'!$A$6:$M$534,13,FALSE),0)</f>
        <v>0</v>
      </c>
      <c r="AB64" s="548">
        <f>_xlfn.IFNA(VLOOKUP(CONCATENATE($AB$5,$B64,$C64),'DAR1'!$A$6:$M$500,13,FALSE),0)</f>
        <v>0</v>
      </c>
      <c r="AC64" s="548">
        <f>_xlfn.IFNA(VLOOKUP(CONCATENATE($AC$5,$B64,$C64),'DAR1'!$A$6:$M$500,13,FALSE),0)</f>
        <v>0</v>
      </c>
      <c r="AD64" s="56">
        <f>_xlfn.IFNA(VLOOKUP(CONCATENATE($AD$5,$B64,$C64),SCSAT!$A$8:$M$526,13,FALSE),0)</f>
        <v>0</v>
      </c>
      <c r="AE64" s="56">
        <f>_xlfn.IFNA(VLOOKUP(CONCATENATE($AE$5,$B64,$C64),MR!$A$6:$M$138,13,FALSE),0)</f>
        <v>0</v>
      </c>
      <c r="AF64" s="56"/>
      <c r="AG64" s="56"/>
      <c r="AH64" s="548">
        <f>_xlfn.IFNA(VLOOKUP(CONCATENATE($AH$5,$B64,$C64),'DRY2'!$A$6:$M$500,13,FALSE),0)</f>
        <v>0</v>
      </c>
      <c r="AI64" s="56">
        <f>_xlfn.IFNA(VLOOKUP(CONCATENATE($AI$5,$B64,$C64),'LOG1'!$A$6:$M$133,13,FALSE),0)</f>
        <v>0</v>
      </c>
      <c r="AJ64" s="56">
        <f>_xlfn.IFNA(VLOOKUP(CONCATENATE($AJ$5,$B64,$C64),FEST!$A$6:$M$300,13,FALSE),0)</f>
        <v>0</v>
      </c>
      <c r="AK64" s="548">
        <f>_xlfn.IFNA(VLOOKUP(CONCATENATE($AKL$5,$B64,$C64),MR!$A$6:$M$468,13,FALSE),0)</f>
        <v>0</v>
      </c>
      <c r="AL64" s="56">
        <f>_xlfn.IFNA(VLOOKUP(CONCATENATE($AL$5,$B64,$C64),'DAR2'!$A$6:$M$500,13,FALSE),0)</f>
        <v>0</v>
      </c>
      <c r="AM64" s="56"/>
      <c r="AN64" s="56">
        <f>_xlfn.IFNA(VLOOKUP(CONCATENATE($AN$5,$B64,$C64),'OG3'!$A$6:$M$53,13,FALSE),0)</f>
        <v>0</v>
      </c>
      <c r="AO64" s="56"/>
      <c r="AP64" s="56">
        <f>_xlfn.IFNA(VLOOKUP(CONCATENATE($AP$5,$B64,$C64),SCSAT!$A$6:$M$53,13,FALSE),0)</f>
        <v>0</v>
      </c>
      <c r="AQ64" s="56"/>
      <c r="AR64" s="56">
        <f>_xlfn.IFNA(VLOOKUP(CONCATENATE($AR$5,$B64,$C64),SCSUN!$A$6:$M$53,13,FALSE),0)</f>
        <v>0</v>
      </c>
      <c r="AS64" s="548">
        <f>_xlfn.IFNA(VLOOKUP(CONCATENATE($AS$5,$B64,$C64),'DAR2'!$A$6:$M$500,13,FALSE),0)</f>
        <v>0</v>
      </c>
      <c r="AT64" s="548">
        <f>_xlfn.IFNA(VLOOKUP(CONCATENATE($AT$5,$B64,$C64),'DAR2'!$A$6:$M$500,13,FALSE),0)</f>
        <v>0</v>
      </c>
      <c r="AU64" s="56">
        <f>_xlfn.IFNA(VLOOKUP(CONCATENATE($AU$5,$B64,$C64),'DRY2'!$A$6:$M$300,13,FALSE),0)</f>
        <v>0</v>
      </c>
      <c r="AV64" s="56">
        <f>_xlfn.IFNA(VLOOKUP(CONCATENATE($AV$5,$B64,$C64),'DRY2'!$A$6:$M$300,13,FALSE),0)</f>
        <v>0</v>
      </c>
      <c r="AW64" s="548">
        <f>_xlfn.IFNA(VLOOKUP(CONCATENATE($A$5,$B64,$C64),RAS!$A$7:$M$501,13,FALSE),0)</f>
        <v>0</v>
      </c>
      <c r="AX64" s="56">
        <f>_xlfn.IFNA(VLOOKUP(CONCATENATE($AX$5,$B64,$C64),'DAR2'!$A$6:$M$60,13,FALSE),0)</f>
        <v>0</v>
      </c>
      <c r="AY64" s="56">
        <f>_xlfn.IFNA(VLOOKUP(CONCATENATE($AY$5,$B64,$C64),'CAP2'!$A$6:$M$135,13,FALSE),0)</f>
        <v>0</v>
      </c>
      <c r="AZ64" s="548">
        <f>_xlfn.IFNA(VLOOKUP(CONCATENATE($AZ$5,$B64,$C64),FEST!$A$6:$M$500,13,FALSE),0)</f>
        <v>0</v>
      </c>
      <c r="BA64" s="548">
        <f>_xlfn.IFNA(VLOOKUP(CONCATENATE($BA$5,$B64,$C64),'HOR2'!$A$6:$M$200,13,FALSE),0)</f>
        <v>0</v>
      </c>
      <c r="BB64" s="548">
        <f>_xlfn.IFNA(VLOOKUP(CONCATENATE($BB$5,$B64,$C64),'HOR2'!$A$6:$M$200,13,FALSE),0)</f>
        <v>0</v>
      </c>
      <c r="BC64" s="548">
        <f>_xlfn.IFNA(VLOOKUP(CONCATENATE($BC$5,$B64,$C64),[6]GIDG!$A$6:$M$500,13,FALSE),0)</f>
        <v>0</v>
      </c>
      <c r="BD64" s="548">
        <f>_xlfn.IFNA(VLOOKUP(CONCATENATE($BD$5,$B64,$C64),[6]GIDG!$A$6:$M$500,13,FALSE),0)</f>
        <v>0</v>
      </c>
      <c r="BE64" s="56">
        <f>_xlfn.IFNA(VLOOKUP(CONCATENATE($BE$5,$B64,$C64),BEV!$A$6:$M$135,13,FALSE),0)</f>
        <v>0</v>
      </c>
      <c r="BF64" s="548">
        <f>_xlfn.IFNA(VLOOKUP(CONCATENATE($BF$5,$B64,$C64),SC!$A$6:$M$500,13,FALSE),0)</f>
        <v>0</v>
      </c>
      <c r="BG64" s="548">
        <f>_xlfn.IFNA(VLOOKUP(CONCATENATE($BG$5,$B64,$C64),SC!$A$6:$M$500,13,FALSE),0)</f>
        <v>0</v>
      </c>
      <c r="BH64" s="548"/>
      <c r="BI64" s="548"/>
      <c r="BJ64" s="548">
        <f>_xlfn.IFNA(VLOOKUP(CONCATENATE($BJ$5,$B64,$C64),SCSUN!$A$6:$M$500,13,FALSE),0)</f>
        <v>0</v>
      </c>
      <c r="BK64" s="341">
        <f>_xlfn.IFNA(VLOOKUP(CONCATENATE($BK$5,$B64,$C64),SCSUN!$A$6:$M$500,13,FALSE),0)</f>
        <v>0</v>
      </c>
      <c r="BL64" s="56"/>
      <c r="BM64" s="341"/>
      <c r="BN64" s="56"/>
      <c r="BO64" s="56"/>
      <c r="BP64" s="56"/>
      <c r="BQ64" s="56"/>
      <c r="BR64" s="56"/>
      <c r="BS64" s="43"/>
    </row>
    <row r="65" spans="1:71" x14ac:dyDescent="0.25">
      <c r="A65" s="835"/>
      <c r="B65" s="51"/>
      <c r="C65" s="57"/>
      <c r="D65" s="57"/>
      <c r="E65" s="57"/>
      <c r="F65" s="58"/>
      <c r="G65" s="64"/>
      <c r="H65" s="54">
        <f t="shared" si="12"/>
        <v>0</v>
      </c>
      <c r="I65" s="55">
        <f t="shared" si="10"/>
        <v>0</v>
      </c>
      <c r="J65" s="64">
        <f t="shared" si="11"/>
        <v>32</v>
      </c>
      <c r="K65" s="63">
        <f>_xlfn.IFNA(VLOOKUP(CONCATENATE($K$5,$B65,$C65),'ESP1'!$A$6:$M$500,13,FALSE),0)</f>
        <v>0</v>
      </c>
      <c r="L65" s="63"/>
      <c r="M65" s="548">
        <f>_xlfn.IFNA(VLOOKUP(CONCATENATE($M$5,$B65,$C65),CAPE!$A$6:$M$300,13,FALSE),0)</f>
        <v>0</v>
      </c>
      <c r="N65" s="63"/>
      <c r="O65" s="56">
        <f>_xlfn.IFNA(VLOOKUP(CONCATENATE($O$5,$B65,$C65),CAPE!$A$6:$M$133,13,FALSE),0)</f>
        <v>0</v>
      </c>
      <c r="P65" s="56"/>
      <c r="Q65" s="56">
        <f>_xlfn.IFNA(VLOOKUP(CONCATENATE($Q$5,$B65,$C65),'SER1'!$A$6:$M$133,13,FALSE),0)</f>
        <v>0</v>
      </c>
      <c r="R65" s="56"/>
      <c r="S65" s="56"/>
      <c r="T65" s="56"/>
      <c r="U65" s="56">
        <f>_xlfn.IFNA(VLOOKUP(CONCATENATE($U$5,$B65,$C65),'CAP2'!$A$6:$M$133,13,FALSE),0)</f>
        <v>0</v>
      </c>
      <c r="V65" s="56"/>
      <c r="W65" s="56">
        <f>_xlfn.IFNA(VLOOKUP(CONCATENATE($W$5,$B65,$C65),'BUS2'!$A$6:$M$135,13,FALSE),0)</f>
        <v>0</v>
      </c>
      <c r="X65" s="548">
        <f>_xlfn.IFNA(VLOOKUP(CONCATENATE($X$5,$B65,$C65),'HOR1'!$A$6:$M$500,13,FALSE),0)</f>
        <v>0</v>
      </c>
      <c r="Y65" s="548">
        <f>_xlfn.IFNA(VLOOKUP(CONCATENATE($Y$5,$B65,$C65),'HOR1'!$A$6:$M$500,13,FALSE),0)</f>
        <v>0</v>
      </c>
      <c r="Z65" s="56">
        <f>_xlfn.IFNA(VLOOKUP(CONCATENATE($Z$5,$B65,$C65),CAPE!$A$6:$M$133,13,FALSE),0)</f>
        <v>0</v>
      </c>
      <c r="AA65" s="548">
        <f>_xlfn.IFNA(VLOOKUP(CONCATENATE($AA$5,$B65,$C65),'SER2'!$A$6:$M$534,13,FALSE),0)</f>
        <v>0</v>
      </c>
      <c r="AB65" s="548">
        <f>_xlfn.IFNA(VLOOKUP(CONCATENATE($AB$5,$B65,$C65),'DAR1'!$A$6:$M$500,13,FALSE),0)</f>
        <v>0</v>
      </c>
      <c r="AC65" s="548">
        <f>_xlfn.IFNA(VLOOKUP(CONCATENATE($AC$5,$B65,$C65),'DAR1'!$A$6:$M$500,13,FALSE),0)</f>
        <v>0</v>
      </c>
      <c r="AD65" s="56">
        <f>_xlfn.IFNA(VLOOKUP(CONCATENATE($AD$5,$B65,$C65),SCSAT!$A$8:$M$526,13,FALSE),0)</f>
        <v>0</v>
      </c>
      <c r="AE65" s="56">
        <f>_xlfn.IFNA(VLOOKUP(CONCATENATE($AE$5,$B65,$C65),MR!$A$6:$M$138,13,FALSE),0)</f>
        <v>0</v>
      </c>
      <c r="AF65" s="56"/>
      <c r="AG65" s="56"/>
      <c r="AH65" s="548">
        <f>_xlfn.IFNA(VLOOKUP(CONCATENATE($AH$5,$B65,$C65),'DRY2'!$A$6:$M$500,13,FALSE),0)</f>
        <v>0</v>
      </c>
      <c r="AI65" s="56">
        <f>_xlfn.IFNA(VLOOKUP(CONCATENATE($AI$5,$B65,$C65),'LOG1'!$A$6:$M$133,13,FALSE),0)</f>
        <v>0</v>
      </c>
      <c r="AJ65" s="56">
        <f>_xlfn.IFNA(VLOOKUP(CONCATENATE($AJ$5,$B65,$C65),FEST!$A$6:$M$300,13,FALSE),0)</f>
        <v>0</v>
      </c>
      <c r="AK65" s="548">
        <f>_xlfn.IFNA(VLOOKUP(CONCATENATE($AKL$5,$B65,$C65),MR!$A$6:$M$468,13,FALSE),0)</f>
        <v>0</v>
      </c>
      <c r="AL65" s="56">
        <f>_xlfn.IFNA(VLOOKUP(CONCATENATE($AL$5,$B65,$C65),'DAR2'!$A$6:$M$500,13,FALSE),0)</f>
        <v>0</v>
      </c>
      <c r="AM65" s="56"/>
      <c r="AN65" s="56">
        <f>_xlfn.IFNA(VLOOKUP(CONCATENATE($AN$5,$B65,$C65),'OG3'!$A$6:$M$53,13,FALSE),0)</f>
        <v>0</v>
      </c>
      <c r="AO65" s="56"/>
      <c r="AP65" s="56">
        <f>_xlfn.IFNA(VLOOKUP(CONCATENATE($AP$5,$B65,$C65),SCSAT!$A$6:$M$53,13,FALSE),0)</f>
        <v>0</v>
      </c>
      <c r="AQ65" s="56"/>
      <c r="AR65" s="56">
        <f>_xlfn.IFNA(VLOOKUP(CONCATENATE($AR$5,$B65,$C65),SCSUN!$A$6:$M$53,13,FALSE),0)</f>
        <v>0</v>
      </c>
      <c r="AS65" s="548">
        <f>_xlfn.IFNA(VLOOKUP(CONCATENATE($AS$5,$B65,$C65),'DAR2'!$A$6:$M$500,13,FALSE),0)</f>
        <v>0</v>
      </c>
      <c r="AT65" s="548">
        <f>_xlfn.IFNA(VLOOKUP(CONCATENATE($AT$5,$B65,$C65),'DAR2'!$A$6:$M$500,13,FALSE),0)</f>
        <v>0</v>
      </c>
      <c r="AU65" s="56">
        <f>_xlfn.IFNA(VLOOKUP(CONCATENATE($AU$5,$B65,$C65),'DRY2'!$A$6:$M$300,13,FALSE),0)</f>
        <v>0</v>
      </c>
      <c r="AV65" s="56">
        <f>_xlfn.IFNA(VLOOKUP(CONCATENATE($AV$5,$B65,$C65),'DRY2'!$A$6:$M$300,13,FALSE),0)</f>
        <v>0</v>
      </c>
      <c r="AW65" s="548">
        <f>_xlfn.IFNA(VLOOKUP(CONCATENATE($A$5,$B65,$C65),RAS!$A$7:$M$501,13,FALSE),0)</f>
        <v>0</v>
      </c>
      <c r="AX65" s="56">
        <f>_xlfn.IFNA(VLOOKUP(CONCATENATE($AX$5,$B65,$C65),'DAR2'!$A$6:$M$60,13,FALSE),0)</f>
        <v>0</v>
      </c>
      <c r="AY65" s="56">
        <f>_xlfn.IFNA(VLOOKUP(CONCATENATE($AY$5,$B65,$C65),'CAP2'!$A$6:$M$135,13,FALSE),0)</f>
        <v>0</v>
      </c>
      <c r="AZ65" s="56"/>
      <c r="BA65" s="548">
        <f>_xlfn.IFNA(VLOOKUP(CONCATENATE($BA$5,$B65,$C65),'HOR2'!$A$6:$M$200,13,FALSE),0)</f>
        <v>0</v>
      </c>
      <c r="BB65" s="548">
        <f>_xlfn.IFNA(VLOOKUP(CONCATENATE($BB$5,$B65,$C65),'HOR2'!$A$6:$M$200,13,FALSE),0)</f>
        <v>0</v>
      </c>
      <c r="BC65" s="548">
        <f>_xlfn.IFNA(VLOOKUP(CONCATENATE($BC$5,$B65,$C65),[6]GIDG!$A$6:$M$500,13,FALSE),0)</f>
        <v>0</v>
      </c>
      <c r="BD65" s="548">
        <f>_xlfn.IFNA(VLOOKUP(CONCATENATE($BD$5,$B65,$C65),[6]GIDG!$A$6:$M$500,13,FALSE),0)</f>
        <v>0</v>
      </c>
      <c r="BE65" s="56">
        <f>_xlfn.IFNA(VLOOKUP(CONCATENATE($BE$5,$B65,$C65),BEV!$A$6:$M$135,13,FALSE),0)</f>
        <v>0</v>
      </c>
      <c r="BF65" s="548">
        <f>_xlfn.IFNA(VLOOKUP(CONCATENATE($BF$5,$B65,$C65),SC!$A$6:$M$500,13,FALSE),0)</f>
        <v>0</v>
      </c>
      <c r="BG65" s="548">
        <f>_xlfn.IFNA(VLOOKUP(CONCATENATE($BG$5,$B65,$C65),SC!$A$6:$M$500,13,FALSE),0)</f>
        <v>0</v>
      </c>
      <c r="BH65" s="548"/>
      <c r="BI65" s="548"/>
      <c r="BJ65" s="548">
        <f>_xlfn.IFNA(VLOOKUP(CONCATENATE($BJ$5,$B65,$C65),SCSUN!$A$6:$M$500,13,FALSE),0)</f>
        <v>0</v>
      </c>
      <c r="BK65" s="341">
        <f>_xlfn.IFNA(VLOOKUP(CONCATENATE($BK$5,$B65,$C65),SCSUN!$A$6:$M$500,13,FALSE),0)</f>
        <v>0</v>
      </c>
      <c r="BL65" s="56"/>
      <c r="BM65" s="341"/>
      <c r="BN65" s="56"/>
      <c r="BO65" s="56"/>
      <c r="BP65" s="56"/>
      <c r="BQ65" s="56"/>
      <c r="BR65" s="56"/>
      <c r="BS65" s="43"/>
    </row>
    <row r="66" spans="1:71" x14ac:dyDescent="0.25">
      <c r="A66" s="835"/>
      <c r="B66" s="51"/>
      <c r="C66" s="57"/>
      <c r="D66" s="57"/>
      <c r="E66" s="57"/>
      <c r="F66" s="58"/>
      <c r="G66" s="64"/>
      <c r="H66" s="54">
        <f t="shared" si="12"/>
        <v>0</v>
      </c>
      <c r="I66" s="55">
        <f t="shared" si="10"/>
        <v>0</v>
      </c>
      <c r="J66" s="64">
        <f t="shared" si="11"/>
        <v>32</v>
      </c>
      <c r="K66" s="63">
        <f>_xlfn.IFNA(VLOOKUP(CONCATENATE($K$5,$B66,$C66),'ESP1'!$A$6:$M$500,13,FALSE),0)</f>
        <v>0</v>
      </c>
      <c r="L66" s="63"/>
      <c r="M66" s="548">
        <f>_xlfn.IFNA(VLOOKUP(CONCATENATE($M$5,$B66,$C66),CAPE!$A$6:$M$300,13,FALSE),0)</f>
        <v>0</v>
      </c>
      <c r="N66" s="63"/>
      <c r="O66" s="56">
        <f>_xlfn.IFNA(VLOOKUP(CONCATENATE($O$5,$B66,$C66),CAPE!$A$6:$M$133,13,FALSE),0)</f>
        <v>0</v>
      </c>
      <c r="P66" s="56"/>
      <c r="Q66" s="56">
        <f>_xlfn.IFNA(VLOOKUP(CONCATENATE($Q$5,$B66,$C66),'SER1'!$A$6:$M$133,13,FALSE),0)</f>
        <v>0</v>
      </c>
      <c r="R66" s="56"/>
      <c r="S66" s="56"/>
      <c r="T66" s="56"/>
      <c r="U66" s="56">
        <f>_xlfn.IFNA(VLOOKUP(CONCATENATE($U$5,$B66,$C66),'CAP2'!$A$6:$M$133,13,FALSE),0)</f>
        <v>0</v>
      </c>
      <c r="V66" s="56"/>
      <c r="W66" s="56">
        <f>_xlfn.IFNA(VLOOKUP(CONCATENATE($W$5,$B66,$C66),'BUS2'!$A$6:$M$135,13,FALSE),0)</f>
        <v>0</v>
      </c>
      <c r="X66" s="548">
        <f>_xlfn.IFNA(VLOOKUP(CONCATENATE($X$5,$B66,$C66),'HOR1'!$A$6:$M$500,13,FALSE),0)</f>
        <v>0</v>
      </c>
      <c r="Y66" s="548">
        <f>_xlfn.IFNA(VLOOKUP(CONCATENATE($Y$5,$B66,$C66),'HOR1'!$A$6:$M$500,13,FALSE),0)</f>
        <v>0</v>
      </c>
      <c r="Z66" s="56">
        <f>_xlfn.IFNA(VLOOKUP(CONCATENATE($Z$5,$B66,$C66),CAPE!$A$6:$M$133,13,FALSE),0)</f>
        <v>0</v>
      </c>
      <c r="AA66" s="548">
        <f>_xlfn.IFNA(VLOOKUP(CONCATENATE($AA$5,$B66,$C66),'SER2'!$A$6:$M$534,13,FALSE),0)</f>
        <v>0</v>
      </c>
      <c r="AB66" s="548">
        <f>_xlfn.IFNA(VLOOKUP(CONCATENATE($AB$5,$B66,$C66),'DAR1'!$A$6:$M$500,13,FALSE),0)</f>
        <v>0</v>
      </c>
      <c r="AC66" s="548">
        <f>_xlfn.IFNA(VLOOKUP(CONCATENATE($AC$5,$B66,$C66),'DAR1'!$A$6:$M$500,13,FALSE),0)</f>
        <v>0</v>
      </c>
      <c r="AD66" s="56">
        <f>_xlfn.IFNA(VLOOKUP(CONCATENATE($AD$5,$B66,$C66),SCSAT!$A$8:$M$526,13,FALSE),0)</f>
        <v>0</v>
      </c>
      <c r="AE66" s="56">
        <f>_xlfn.IFNA(VLOOKUP(CONCATENATE($AE$5,$B66,$C66),MR!$A$6:$M$138,13,FALSE),0)</f>
        <v>0</v>
      </c>
      <c r="AF66" s="56"/>
      <c r="AG66" s="56"/>
      <c r="AH66" s="548">
        <f>_xlfn.IFNA(VLOOKUP(CONCATENATE($AH$5,$B66,$C66),'DRY2'!$A$6:$M$500,13,FALSE),0)</f>
        <v>0</v>
      </c>
      <c r="AI66" s="56">
        <f>_xlfn.IFNA(VLOOKUP(CONCATENATE($AI$5,$B66,$C66),'LOG1'!$A$6:$M$133,13,FALSE),0)</f>
        <v>0</v>
      </c>
      <c r="AJ66" s="56">
        <f>_xlfn.IFNA(VLOOKUP(CONCATENATE($AJ$5,$B66,$C66),FEST!$A$6:$M$300,13,FALSE),0)</f>
        <v>0</v>
      </c>
      <c r="AK66" s="548">
        <f>_xlfn.IFNA(VLOOKUP(CONCATENATE($AKL$5,$B66,$C66),MR!$A$6:$M$468,13,FALSE),0)</f>
        <v>0</v>
      </c>
      <c r="AL66" s="56">
        <f>_xlfn.IFNA(VLOOKUP(CONCATENATE($AL$5,$B66,$C66),'DAR2'!$A$6:$M$500,13,FALSE),0)</f>
        <v>0</v>
      </c>
      <c r="AM66" s="56"/>
      <c r="AN66" s="56">
        <f>_xlfn.IFNA(VLOOKUP(CONCATENATE($AN$5,$B66,$C66),'OG3'!$A$6:$M$53,13,FALSE),0)</f>
        <v>0</v>
      </c>
      <c r="AO66" s="56"/>
      <c r="AP66" s="56">
        <f>_xlfn.IFNA(VLOOKUP(CONCATENATE($AP$5,$B66,$C66),SCSAT!$A$6:$M$53,13,FALSE),0)</f>
        <v>0</v>
      </c>
      <c r="AQ66" s="56"/>
      <c r="AR66" s="56">
        <f>_xlfn.IFNA(VLOOKUP(CONCATENATE($AR$5,$B66,$C66),SCSUN!$A$6:$M$53,13,FALSE),0)</f>
        <v>0</v>
      </c>
      <c r="AS66" s="56">
        <f>_xlfn.IFNA(VLOOKUP(CONCATENATE($AS$5,$B66,$C66),'ESP3'!$A$6:$M$500,13,FALSE),0)</f>
        <v>0</v>
      </c>
      <c r="AT66" s="56"/>
      <c r="AU66" s="56">
        <f>_xlfn.IFNA(VLOOKUP(CONCATENATE($AU$5,$B66,$C66),'DRY2'!$A$6:$M$300,13,FALSE),0)</f>
        <v>0</v>
      </c>
      <c r="AV66" s="56">
        <f>_xlfn.IFNA(VLOOKUP(CONCATENATE($AV$5,$B66,$C66),'DRY2'!$A$6:$M$300,13,FALSE),0)</f>
        <v>0</v>
      </c>
      <c r="AW66" s="548">
        <f>_xlfn.IFNA(VLOOKUP(CONCATENATE($A$5,$B66,$C66),RAS!$A$7:$M$501,13,FALSE),0)</f>
        <v>0</v>
      </c>
      <c r="AX66" s="56">
        <f>_xlfn.IFNA(VLOOKUP(CONCATENATE($AX$5,$B66,$C66),'DAR2'!$A$6:$M$60,13,FALSE),0)</f>
        <v>0</v>
      </c>
      <c r="AY66" s="56">
        <f>_xlfn.IFNA(VLOOKUP(CONCATENATE($AY$5,$B66,$C66),'CAP2'!$A$6:$M$135,13,FALSE),0)</f>
        <v>0</v>
      </c>
      <c r="AZ66" s="56"/>
      <c r="BA66" s="548">
        <f>_xlfn.IFNA(VLOOKUP(CONCATENATE($BA$5,$B66,$C66),'HOR2'!$A$6:$M$200,13,FALSE),0)</f>
        <v>0</v>
      </c>
      <c r="BB66" s="548">
        <f>_xlfn.IFNA(VLOOKUP(CONCATENATE($BB$5,$B66,$C66),'HOR2'!$A$6:$M$200,13,FALSE),0)</f>
        <v>0</v>
      </c>
      <c r="BC66" s="548">
        <f>_xlfn.IFNA(VLOOKUP(CONCATENATE($BC$5,$B66,$C66),[6]GIDG!$A$6:$M$500,13,FALSE),0)</f>
        <v>0</v>
      </c>
      <c r="BD66" s="548">
        <f>_xlfn.IFNA(VLOOKUP(CONCATENATE($BD$5,$B66,$C66),[6]GIDG!$A$6:$M$500,13,FALSE),0)</f>
        <v>0</v>
      </c>
      <c r="BE66" s="56">
        <f>_xlfn.IFNA(VLOOKUP(CONCATENATE($BE$5,$B66,$C66),BEV!$A$6:$M$135,13,FALSE),0)</f>
        <v>0</v>
      </c>
      <c r="BF66" s="548">
        <f>_xlfn.IFNA(VLOOKUP(CONCATENATE($BF$5,$B66,$C66),SC!$A$6:$M$500,13,FALSE),0)</f>
        <v>0</v>
      </c>
      <c r="BG66" s="548">
        <f>_xlfn.IFNA(VLOOKUP(CONCATENATE($BG$5,$B66,$C66),SC!$A$6:$M$500,13,FALSE),0)</f>
        <v>0</v>
      </c>
      <c r="BH66" s="548"/>
      <c r="BI66" s="548"/>
      <c r="BJ66" s="548">
        <f>_xlfn.IFNA(VLOOKUP(CONCATENATE($BJ$5,$B66,$C66),SCSUN!$A$6:$M$500,13,FALSE),0)</f>
        <v>0</v>
      </c>
      <c r="BK66" s="341">
        <f>_xlfn.IFNA(VLOOKUP(CONCATENATE($BK$5,$B66,$C66),SCSUN!$A$6:$M$500,13,FALSE),0)</f>
        <v>0</v>
      </c>
      <c r="BL66" s="56"/>
      <c r="BM66" s="341"/>
      <c r="BN66" s="56"/>
      <c r="BO66" s="56"/>
      <c r="BP66" s="56"/>
      <c r="BQ66" s="56"/>
      <c r="BR66" s="56"/>
      <c r="BS66" s="43"/>
    </row>
    <row r="67" spans="1:71" x14ac:dyDescent="0.25">
      <c r="A67" s="835"/>
      <c r="B67" s="51"/>
      <c r="C67" s="57"/>
      <c r="D67" s="57"/>
      <c r="E67" s="57"/>
      <c r="F67" s="58"/>
      <c r="G67" s="64"/>
      <c r="H67" s="54">
        <f t="shared" si="12"/>
        <v>0</v>
      </c>
      <c r="I67" s="55">
        <f t="shared" si="10"/>
        <v>0</v>
      </c>
      <c r="J67" s="64">
        <f t="shared" si="11"/>
        <v>32</v>
      </c>
      <c r="K67" s="63">
        <f>_xlfn.IFNA(VLOOKUP(CONCATENATE($K$5,$B67,$C67),'ESP1'!$A$6:$M$500,13,FALSE),0)</f>
        <v>0</v>
      </c>
      <c r="L67" s="63"/>
      <c r="M67" s="548">
        <f>_xlfn.IFNA(VLOOKUP(CONCATENATE($M$5,$B67,$C67),CAPE!$A$6:$M$300,13,FALSE),0)</f>
        <v>0</v>
      </c>
      <c r="N67" s="63"/>
      <c r="O67" s="56">
        <f>_xlfn.IFNA(VLOOKUP(CONCATENATE($O$5,$B67,$C67),CAPE!$A$6:$M$133,13,FALSE),0)</f>
        <v>0</v>
      </c>
      <c r="P67" s="56"/>
      <c r="Q67" s="56">
        <f>_xlfn.IFNA(VLOOKUP(CONCATENATE($Q$5,$B67,$C67),'SER1'!$A$6:$M$133,13,FALSE),0)</f>
        <v>0</v>
      </c>
      <c r="R67" s="56"/>
      <c r="S67" s="56"/>
      <c r="T67" s="56"/>
      <c r="U67" s="56">
        <f>_xlfn.IFNA(VLOOKUP(CONCATENATE($U$5,$B67,$C67),'CAP2'!$A$6:$M$133,13,FALSE),0)</f>
        <v>0</v>
      </c>
      <c r="V67" s="56"/>
      <c r="W67" s="56">
        <f>_xlfn.IFNA(VLOOKUP(CONCATENATE($W$5,$B67,$C67),'BUS2'!$A$6:$M$135,13,FALSE),0)</f>
        <v>0</v>
      </c>
      <c r="X67" s="548">
        <f>_xlfn.IFNA(VLOOKUP(CONCATENATE($X$5,$B67,$C67),'HOR1'!$A$6:$M$500,13,FALSE),0)</f>
        <v>0</v>
      </c>
      <c r="Y67" s="548">
        <f>_xlfn.IFNA(VLOOKUP(CONCATENATE($Y$5,$B67,$C67),'HOR1'!$A$6:$M$500,13,FALSE),0)</f>
        <v>0</v>
      </c>
      <c r="Z67" s="56">
        <f>_xlfn.IFNA(VLOOKUP(CONCATENATE($Z$5,$B67,$C67),CAPE!$A$6:$M$133,13,FALSE),0)</f>
        <v>0</v>
      </c>
      <c r="AA67" s="548">
        <f>_xlfn.IFNA(VLOOKUP(CONCATENATE($AA$5,$B67,$C67),'SER2'!$A$6:$M$534,13,FALSE),0)</f>
        <v>0</v>
      </c>
      <c r="AB67" s="56">
        <f>_xlfn.IFNA(VLOOKUP(CONCATENATE($AB$5,$B67,$C67),'DAR1'!$A$6:$M$133,13,FALSE),0)</f>
        <v>0</v>
      </c>
      <c r="AC67" s="548">
        <f>_xlfn.IFNA(VLOOKUP(CONCATENATE($AC$5,$B67,$C67),'DAR1'!$A$6:$M$500,13,FALSE),0)</f>
        <v>0</v>
      </c>
      <c r="AD67" s="56">
        <f>_xlfn.IFNA(VLOOKUP(CONCATENATE($AD$5,$B67,$C67),SCSAT!$A$8:$M$526,13,FALSE),0)</f>
        <v>0</v>
      </c>
      <c r="AE67" s="56">
        <f>_xlfn.IFNA(VLOOKUP(CONCATENATE($AE$5,$B67,$C67),MR!$A$6:$M$138,13,FALSE),0)</f>
        <v>0</v>
      </c>
      <c r="AF67" s="56"/>
      <c r="AG67" s="56"/>
      <c r="AH67" s="548">
        <f>_xlfn.IFNA(VLOOKUP(CONCATENATE($AH$5,$B67,$C67),'DRY2'!$A$6:$M$500,13,FALSE),0)</f>
        <v>0</v>
      </c>
      <c r="AI67" s="56">
        <f>_xlfn.IFNA(VLOOKUP(CONCATENATE($AI$5,$B67,$C67),'LOG1'!$A$6:$M$133,13,FALSE),0)</f>
        <v>0</v>
      </c>
      <c r="AJ67" s="56">
        <f>_xlfn.IFNA(VLOOKUP(CONCATENATE($AJ$5,$B67,$C67),FEST!$A$6:$M$300,13,FALSE),0)</f>
        <v>0</v>
      </c>
      <c r="AK67" s="548">
        <f>_xlfn.IFNA(VLOOKUP(CONCATENATE($AKL$5,$B67,$C67),MR!$A$6:$M$468,13,FALSE),0)</f>
        <v>0</v>
      </c>
      <c r="AL67" s="56">
        <f>_xlfn.IFNA(VLOOKUP(CONCATENATE($AL$5,$B67,$C67),'DAR2'!$A$6:$M$500,13,FALSE),0)</f>
        <v>0</v>
      </c>
      <c r="AM67" s="56"/>
      <c r="AN67" s="56">
        <f>_xlfn.IFNA(VLOOKUP(CONCATENATE($AN$5,$B67,$C67),'OG3'!$A$6:$M$53,13,FALSE),0)</f>
        <v>0</v>
      </c>
      <c r="AO67" s="56"/>
      <c r="AP67" s="56">
        <f>_xlfn.IFNA(VLOOKUP(CONCATENATE($AP$5,$B67,$C67),SCSAT!$A$6:$M$53,13,FALSE),0)</f>
        <v>0</v>
      </c>
      <c r="AQ67" s="56"/>
      <c r="AR67" s="56">
        <f>_xlfn.IFNA(VLOOKUP(CONCATENATE($AR$5,$B67,$C67),SCSUN!$A$6:$M$53,13,FALSE),0)</f>
        <v>0</v>
      </c>
      <c r="AS67" s="56">
        <f>_xlfn.IFNA(VLOOKUP(CONCATENATE($AS$5,$B67,$C67),'ESP3'!$A$6:$M$500,13,FALSE),0)</f>
        <v>0</v>
      </c>
      <c r="AT67" s="56"/>
      <c r="AU67" s="56">
        <f>_xlfn.IFNA(VLOOKUP(CONCATENATE($AU$5,$B67,$C67),'DRY2'!$A$6:$M$300,13,FALSE),0)</f>
        <v>0</v>
      </c>
      <c r="AV67" s="56">
        <f>_xlfn.IFNA(VLOOKUP(CONCATENATE($AV$5,$B67,$C67),'DRY2'!$A$6:$M$300,13,FALSE),0)</f>
        <v>0</v>
      </c>
      <c r="AW67" s="548">
        <f>_xlfn.IFNA(VLOOKUP(CONCATENATE($A$5,$B67,$C67),RAS!$A$7:$M$501,13,FALSE),0)</f>
        <v>0</v>
      </c>
      <c r="AX67" s="56">
        <f>_xlfn.IFNA(VLOOKUP(CONCATENATE($AX$5,$B67,$C67),'DAR2'!$A$6:$M$60,13,FALSE),0)</f>
        <v>0</v>
      </c>
      <c r="AY67" s="56">
        <f>_xlfn.IFNA(VLOOKUP(CONCATENATE($AY$5,$B67,$C67),'CAP2'!$A$6:$M$135,13,FALSE),0)</f>
        <v>0</v>
      </c>
      <c r="AZ67" s="56"/>
      <c r="BA67" s="548">
        <f>_xlfn.IFNA(VLOOKUP(CONCATENATE($BA$5,$B67,$C67),'HOR2'!$A$6:$M$200,13,FALSE),0)</f>
        <v>0</v>
      </c>
      <c r="BB67" s="548">
        <f>_xlfn.IFNA(VLOOKUP(CONCATENATE($BB$5,$B67,$C67),'HOR2'!$A$6:$M$200,13,FALSE),0)</f>
        <v>0</v>
      </c>
      <c r="BC67" s="56"/>
      <c r="BD67" s="548">
        <f>_xlfn.IFNA(VLOOKUP(CONCATENATE($BD$5,$B67,$C67),[6]GIDG!$A$6:$M$500,13,FALSE),0)</f>
        <v>0</v>
      </c>
      <c r="BE67" s="56">
        <f>_xlfn.IFNA(VLOOKUP(CONCATENATE($BE$5,$B67,$C67),BEV!$A$6:$M$135,13,FALSE),0)</f>
        <v>0</v>
      </c>
      <c r="BF67" s="548">
        <f>_xlfn.IFNA(VLOOKUP(CONCATENATE($BF$5,$B67,$C67),SC!$A$6:$M$500,13,FALSE),0)</f>
        <v>0</v>
      </c>
      <c r="BG67" s="548">
        <f>_xlfn.IFNA(VLOOKUP(CONCATENATE($BG$5,$B67,$C67),SC!$A$6:$M$500,13,FALSE),0)</f>
        <v>0</v>
      </c>
      <c r="BH67" s="548"/>
      <c r="BI67" s="548"/>
      <c r="BJ67" s="548">
        <f>_xlfn.IFNA(VLOOKUP(CONCATENATE($BJ$5,$B67,$C67),SCSUN!$A$6:$M$500,13,FALSE),0)</f>
        <v>0</v>
      </c>
      <c r="BK67" s="341">
        <f>_xlfn.IFNA(VLOOKUP(CONCATENATE($BK$5,$B67,$C67),SCSUN!$A$6:$M$500,13,FALSE),0)</f>
        <v>0</v>
      </c>
      <c r="BL67" s="56"/>
      <c r="BM67" s="56"/>
      <c r="BN67" s="56"/>
      <c r="BO67" s="56"/>
      <c r="BP67" s="56"/>
      <c r="BQ67" s="56"/>
      <c r="BR67" s="56"/>
      <c r="BS67" s="43"/>
    </row>
    <row r="68" spans="1:71" x14ac:dyDescent="0.25">
      <c r="A68" s="835"/>
      <c r="B68" s="51"/>
      <c r="C68" s="57"/>
      <c r="D68" s="57"/>
      <c r="E68" s="57"/>
      <c r="F68" s="58"/>
      <c r="G68" s="64"/>
      <c r="H68" s="54">
        <f t="shared" si="12"/>
        <v>0</v>
      </c>
      <c r="I68" s="55">
        <f t="shared" si="10"/>
        <v>0</v>
      </c>
      <c r="J68" s="64">
        <f t="shared" si="11"/>
        <v>32</v>
      </c>
      <c r="K68" s="63">
        <f>_xlfn.IFNA(VLOOKUP(CONCATENATE($K$5,$B68,$C68),'ESP1'!$A$6:$M$500,13,FALSE),0)</f>
        <v>0</v>
      </c>
      <c r="L68" s="63"/>
      <c r="M68" s="548">
        <f>_xlfn.IFNA(VLOOKUP(CONCATENATE($M$5,$B68,$C68),CAPE!$A$6:$M$300,13,FALSE),0)</f>
        <v>0</v>
      </c>
      <c r="N68" s="63"/>
      <c r="O68" s="56">
        <f>_xlfn.IFNA(VLOOKUP(CONCATENATE($O$5,$B68,$C68),CAPE!$A$6:$M$133,13,FALSE),0)</f>
        <v>0</v>
      </c>
      <c r="P68" s="56"/>
      <c r="Q68" s="56">
        <f>_xlfn.IFNA(VLOOKUP(CONCATENATE($Q$5,$B68,$C68),'SER1'!$A$6:$M$133,13,FALSE),0)</f>
        <v>0</v>
      </c>
      <c r="R68" s="56"/>
      <c r="S68" s="56"/>
      <c r="T68" s="56"/>
      <c r="U68" s="56">
        <f>_xlfn.IFNA(VLOOKUP(CONCATENATE($U$5,$B68,$C68),'CAP2'!$A$6:$M$133,13,FALSE),0)</f>
        <v>0</v>
      </c>
      <c r="V68" s="56"/>
      <c r="W68" s="56">
        <f>_xlfn.IFNA(VLOOKUP(CONCATENATE($W$5,$B68,$C68),'BUS2'!$A$6:$M$135,13,FALSE),0)</f>
        <v>0</v>
      </c>
      <c r="X68" s="548">
        <f>_xlfn.IFNA(VLOOKUP(CONCATENATE($X$5,$B68,$C68),'HOR1'!$A$6:$M$500,13,FALSE),0)</f>
        <v>0</v>
      </c>
      <c r="Y68" s="548">
        <f>_xlfn.IFNA(VLOOKUP(CONCATENATE($Y$5,$B68,$C68),'HOR1'!$A$6:$M$500,13,FALSE),0)</f>
        <v>0</v>
      </c>
      <c r="Z68" s="56">
        <f>_xlfn.IFNA(VLOOKUP(CONCATENATE($Z$5,$B68,$C68),CAPE!$A$6:$M$133,13,FALSE),0)</f>
        <v>0</v>
      </c>
      <c r="AA68" s="548">
        <f>_xlfn.IFNA(VLOOKUP(CONCATENATE($AA$5,$B68,$C68),'SER2'!$A$6:$M$534,13,FALSE),0)</f>
        <v>0</v>
      </c>
      <c r="AB68" s="56">
        <f>_xlfn.IFNA(VLOOKUP(CONCATENATE($AB$5,$B68,$C68),'DAR1'!$A$6:$M$133,13,FALSE),0)</f>
        <v>0</v>
      </c>
      <c r="AC68" s="548">
        <f>_xlfn.IFNA(VLOOKUP(CONCATENATE($AC$5,$B68,$C68),'DAR1'!$A$6:$M$500,13,FALSE),0)</f>
        <v>0</v>
      </c>
      <c r="AD68" s="56">
        <f>_xlfn.IFNA(VLOOKUP(CONCATENATE($AD$5,$B68,$C68),SCSAT!$A$8:$M$526,13,FALSE),0)</f>
        <v>0</v>
      </c>
      <c r="AE68" s="56">
        <f>_xlfn.IFNA(VLOOKUP(CONCATENATE($AE$5,$B68,$C68),MR!$A$6:$M$138,13,FALSE),0)</f>
        <v>0</v>
      </c>
      <c r="AF68" s="56"/>
      <c r="AG68" s="56"/>
      <c r="AH68" s="548">
        <f>_xlfn.IFNA(VLOOKUP(CONCATENATE($AH$5,$B68,$C68),'DRY2'!$A$6:$M$500,13,FALSE),0)</f>
        <v>0</v>
      </c>
      <c r="AI68" s="56">
        <f>_xlfn.IFNA(VLOOKUP(CONCATENATE($AI$5,$B68,$C68),'LOG1'!$A$6:$M$133,13,FALSE),0)</f>
        <v>0</v>
      </c>
      <c r="AJ68" s="56">
        <f>_xlfn.IFNA(VLOOKUP(CONCATENATE($AJ$5,$B68,$C68),FEST!$A$6:$M$300,13,FALSE),0)</f>
        <v>0</v>
      </c>
      <c r="AK68" s="548">
        <f>_xlfn.IFNA(VLOOKUP(CONCATENATE($AKL$5,$B68,$C68),MR!$A$6:$M$468,13,FALSE),0)</f>
        <v>0</v>
      </c>
      <c r="AL68" s="56">
        <f>_xlfn.IFNA(VLOOKUP(CONCATENATE($AL$5,$B68,$C68),'DAR2'!$A$6:$M$500,13,FALSE),0)</f>
        <v>0</v>
      </c>
      <c r="AM68" s="56"/>
      <c r="AN68" s="56">
        <f>_xlfn.IFNA(VLOOKUP(CONCATENATE($AN$5,$B68,$C68),'OG3'!$A$6:$M$53,13,FALSE),0)</f>
        <v>0</v>
      </c>
      <c r="AO68" s="56"/>
      <c r="AP68" s="56">
        <f>_xlfn.IFNA(VLOOKUP(CONCATENATE($AP$5,$B68,$C68),SCSAT!$A$6:$M$53,13,FALSE),0)</f>
        <v>0</v>
      </c>
      <c r="AQ68" s="56"/>
      <c r="AR68" s="56">
        <f>_xlfn.IFNA(VLOOKUP(CONCATENATE($AR$5,$B68,$C68),SCSUN!$A$6:$M$53,13,FALSE),0)</f>
        <v>0</v>
      </c>
      <c r="AS68" s="56">
        <f>_xlfn.IFNA(VLOOKUP(CONCATENATE($AS$5,$B68,$C68),'ESP3'!$A$6:$M$500,13,FALSE),0)</f>
        <v>0</v>
      </c>
      <c r="AT68" s="56"/>
      <c r="AU68" s="56">
        <f>_xlfn.IFNA(VLOOKUP(CONCATENATE($AU$5,$B68,$C68),'DRY2'!$A$6:$M$300,13,FALSE),0)</f>
        <v>0</v>
      </c>
      <c r="AV68" s="56">
        <f>_xlfn.IFNA(VLOOKUP(CONCATENATE($AV$5,$B68,$C68),'DRY2'!$A$6:$M$300,13,FALSE),0)</f>
        <v>0</v>
      </c>
      <c r="AW68" s="56"/>
      <c r="AX68" s="56">
        <f>_xlfn.IFNA(VLOOKUP(CONCATENATE($AX$5,$B68,$C68),'DAR2'!$A$6:$M$60,13,FALSE),0)</f>
        <v>0</v>
      </c>
      <c r="AY68" s="56">
        <f>_xlfn.IFNA(VLOOKUP(CONCATENATE($AY$5,$B68,$C68),'CAP2'!$A$6:$M$135,13,FALSE),0)</f>
        <v>0</v>
      </c>
      <c r="AZ68" s="56"/>
      <c r="BA68" s="548">
        <f>_xlfn.IFNA(VLOOKUP(CONCATENATE($BA$5,$B68,$C68),'HOR2'!$A$6:$M$200,13,FALSE),0)</f>
        <v>0</v>
      </c>
      <c r="BB68" s="548">
        <f>_xlfn.IFNA(VLOOKUP(CONCATENATE($BB$5,$B68,$C68),'HOR2'!$A$6:$M$200,13,FALSE),0)</f>
        <v>0</v>
      </c>
      <c r="BC68" s="56"/>
      <c r="BD68" s="548">
        <f>_xlfn.IFNA(VLOOKUP(CONCATENATE($BD$5,$B68,$C68),[6]GIDG!$A$6:$M$500,13,FALSE),0)</f>
        <v>0</v>
      </c>
      <c r="BE68" s="56">
        <f>_xlfn.IFNA(VLOOKUP(CONCATENATE($BE$5,$B68,$C68),BEV!$A$6:$M$135,13,FALSE),0)</f>
        <v>0</v>
      </c>
      <c r="BF68" s="548">
        <f>_xlfn.IFNA(VLOOKUP(CONCATENATE($BF$5,$B68,$C68),SC!$A$6:$M$500,13,FALSE),0)</f>
        <v>0</v>
      </c>
      <c r="BG68" s="548">
        <f>_xlfn.IFNA(VLOOKUP(CONCATENATE($BG$5,$B68,$C68),SC!$A$6:$M$500,13,FALSE),0)</f>
        <v>0</v>
      </c>
      <c r="BH68" s="548"/>
      <c r="BI68" s="548"/>
      <c r="BJ68" s="548">
        <f>_xlfn.IFNA(VLOOKUP(CONCATENATE($BJ$5,$B68,$C68),SCSUN!$A$6:$M$500,13,FALSE),0)</f>
        <v>0</v>
      </c>
      <c r="BK68" s="341">
        <f>_xlfn.IFNA(VLOOKUP(CONCATENATE($BK$5,$B68,$C68),SCSUN!$A$6:$M$500,13,FALSE),0)</f>
        <v>0</v>
      </c>
      <c r="BL68" s="56"/>
      <c r="BM68" s="56"/>
      <c r="BN68" s="56"/>
      <c r="BO68" s="56"/>
      <c r="BP68" s="56"/>
      <c r="BQ68" s="56"/>
      <c r="BR68" s="56"/>
      <c r="BS68" s="43"/>
    </row>
    <row r="69" spans="1:71" x14ac:dyDescent="0.25">
      <c r="A69" s="835"/>
      <c r="B69" s="51"/>
      <c r="C69" s="57"/>
      <c r="D69" s="57"/>
      <c r="E69" s="57"/>
      <c r="F69" s="58"/>
      <c r="G69" s="64"/>
      <c r="H69" s="54">
        <f t="shared" si="12"/>
        <v>0</v>
      </c>
      <c r="I69" s="55">
        <f t="shared" si="10"/>
        <v>0</v>
      </c>
      <c r="J69" s="64">
        <f t="shared" si="11"/>
        <v>32</v>
      </c>
      <c r="K69" s="63">
        <f>_xlfn.IFNA(VLOOKUP(CONCATENATE($K$5,$B69,$C69),'ESP1'!$A$6:$M$500,13,FALSE),0)</f>
        <v>0</v>
      </c>
      <c r="L69" s="63"/>
      <c r="M69" s="548">
        <f>_xlfn.IFNA(VLOOKUP(CONCATENATE($M$5,$B69,$C69),CAPE!$A$6:$M$300,13,FALSE),0)</f>
        <v>0</v>
      </c>
      <c r="N69" s="63"/>
      <c r="O69" s="56">
        <f>_xlfn.IFNA(VLOOKUP(CONCATENATE($O$5,$B69,$C69),CAPE!$A$6:$M$133,13,FALSE),0)</f>
        <v>0</v>
      </c>
      <c r="P69" s="56"/>
      <c r="Q69" s="56"/>
      <c r="R69" s="56"/>
      <c r="S69" s="56"/>
      <c r="T69" s="56"/>
      <c r="U69" s="56">
        <f>_xlfn.IFNA(VLOOKUP(CONCATENATE($U$5,$B69,$C69),'CAP2'!$A$6:$M$133,13,FALSE),0)</f>
        <v>0</v>
      </c>
      <c r="V69" s="56"/>
      <c r="W69" s="56">
        <f>_xlfn.IFNA(VLOOKUP(CONCATENATE($W$5,$B69,$C69),'BUS2'!$A$6:$M$135,13,FALSE),0)</f>
        <v>0</v>
      </c>
      <c r="X69" s="548">
        <f>_xlfn.IFNA(VLOOKUP(CONCATENATE($X$5,$B69,$C69),'HOR1'!$A$6:$M$500,13,FALSE),0)</f>
        <v>0</v>
      </c>
      <c r="Y69" s="56"/>
      <c r="Z69" s="56">
        <f>_xlfn.IFNA(VLOOKUP(CONCATENATE($Z$5,$B69,$C69),CAPE!$A$6:$M$133,13,FALSE),0)</f>
        <v>0</v>
      </c>
      <c r="AA69" s="548">
        <f>_xlfn.IFNA(VLOOKUP(CONCATENATE($AA$5,$B69,$C69),'SER2'!$A$6:$M$534,13,FALSE),0)</f>
        <v>0</v>
      </c>
      <c r="AB69" s="56">
        <f>_xlfn.IFNA(VLOOKUP(CONCATENATE($AB$5,$B69,$C69),'DAR1'!$A$6:$M$133,13,FALSE),0)</f>
        <v>0</v>
      </c>
      <c r="AC69" s="548">
        <f>_xlfn.IFNA(VLOOKUP(CONCATENATE($AC$5,$B69,$C69),'DAR1'!$A$6:$M$500,13,FALSE),0)</f>
        <v>0</v>
      </c>
      <c r="AD69" s="56">
        <f>_xlfn.IFNA(VLOOKUP(CONCATENATE($AD$5,$B69,$C69),SCSAT!$A$8:$M$526,13,FALSE),0)</f>
        <v>0</v>
      </c>
      <c r="AE69" s="56">
        <f>_xlfn.IFNA(VLOOKUP(CONCATENATE($AE$5,$B69,$C69),MR!$A$6:$M$138,13,FALSE),0)</f>
        <v>0</v>
      </c>
      <c r="AF69" s="56"/>
      <c r="AG69" s="56"/>
      <c r="AH69" s="548">
        <f>_xlfn.IFNA(VLOOKUP(CONCATENATE($AH$5,$B69,$C69),'DRY2'!$A$6:$M$500,13,FALSE),0)</f>
        <v>0</v>
      </c>
      <c r="AI69" s="56">
        <f>_xlfn.IFNA(VLOOKUP(CONCATENATE($AI$5,$B69,$C69),'LOG1'!$A$6:$M$133,13,FALSE),0)</f>
        <v>0</v>
      </c>
      <c r="AJ69" s="56">
        <f>_xlfn.IFNA(VLOOKUP(CONCATENATE($AJ$5,$B69,$C69),FEST!$A$6:$M$300,13,FALSE),0)</f>
        <v>0</v>
      </c>
      <c r="AK69" s="548">
        <f>_xlfn.IFNA(VLOOKUP(CONCATENATE($AKL$5,$B69,$C69),MR!$A$6:$M$468,13,FALSE),0)</f>
        <v>0</v>
      </c>
      <c r="AL69" s="56">
        <f>_xlfn.IFNA(VLOOKUP(CONCATENATE($AL$5,$B69,$C69),'DAR2'!$A$6:$M$500,13,FALSE),0)</f>
        <v>0</v>
      </c>
      <c r="AM69" s="56"/>
      <c r="AN69" s="56">
        <f>_xlfn.IFNA(VLOOKUP(CONCATENATE($AN$5,$B69,$C69),'OG3'!$A$6:$M$53,13,FALSE),0)</f>
        <v>0</v>
      </c>
      <c r="AO69" s="56"/>
      <c r="AP69" s="56">
        <f>_xlfn.IFNA(VLOOKUP(CONCATENATE($AP$5,$B69,$C69),SCSAT!$A$6:$M$53,13,FALSE),0)</f>
        <v>0</v>
      </c>
      <c r="AQ69" s="56"/>
      <c r="AR69" s="56">
        <f>_xlfn.IFNA(VLOOKUP(CONCATENATE($AR$5,$B69,$C69),SCSUN!$A$6:$M$53,13,FALSE),0)</f>
        <v>0</v>
      </c>
      <c r="AS69" s="56">
        <f>_xlfn.IFNA(VLOOKUP(CONCATENATE($AS$5,$B69,$C69),'ESP3'!$A$6:$M$500,13,FALSE),0)</f>
        <v>0</v>
      </c>
      <c r="AT69" s="56"/>
      <c r="AU69" s="56">
        <f>_xlfn.IFNA(VLOOKUP(CONCATENATE($AU$5,$B69,$C69),'DRY2'!$A$6:$M$300,13,FALSE),0)</f>
        <v>0</v>
      </c>
      <c r="AV69" s="56">
        <f>_xlfn.IFNA(VLOOKUP(CONCATENATE($AV$5,$B69,$C69),'DRY2'!$A$6:$M$300,13,FALSE),0)</f>
        <v>0</v>
      </c>
      <c r="AW69" s="56"/>
      <c r="AX69" s="56">
        <f>_xlfn.IFNA(VLOOKUP(CONCATENATE($AX$5,$B69,$C69),'DAR2'!$A$6:$M$60,13,FALSE),0)</f>
        <v>0</v>
      </c>
      <c r="AY69" s="56">
        <f>_xlfn.IFNA(VLOOKUP(CONCATENATE($AY$5,$B69,$C69),'CAP2'!$A$6:$M$135,13,FALSE),0)</f>
        <v>0</v>
      </c>
      <c r="AZ69" s="56"/>
      <c r="BA69" s="56">
        <f>_xlfn.IFNA(VLOOKUP(CONCATENATE($BA$5,$B69,$C69),'BAL3'!$A$6:$M$133,13,FALSE),0)</f>
        <v>0</v>
      </c>
      <c r="BB69" s="548">
        <f>_xlfn.IFNA(VLOOKUP(CONCATENATE($BB$5,$B69,$C69),'HOR2'!$A$6:$M$200,13,FALSE),0)</f>
        <v>0</v>
      </c>
      <c r="BC69" s="56"/>
      <c r="BD69" s="548">
        <f>_xlfn.IFNA(VLOOKUP(CONCATENATE($BD$5,$B69,$C69),[6]GIDG!$A$6:$M$500,13,FALSE),0)</f>
        <v>0</v>
      </c>
      <c r="BE69" s="56">
        <f>_xlfn.IFNA(VLOOKUP(CONCATENATE($BE$5,$B69,$C69),BEV!$A$6:$M$135,13,FALSE),0)</f>
        <v>0</v>
      </c>
      <c r="BF69" s="548">
        <f>_xlfn.IFNA(VLOOKUP(CONCATENATE($BF$5,$B69,$C69),SC!$A$6:$M$500,13,FALSE),0)</f>
        <v>0</v>
      </c>
      <c r="BG69" s="548">
        <f>_xlfn.IFNA(VLOOKUP(CONCATENATE($BG$5,$B69,$C69),SC!$A$6:$M$500,13,FALSE),0)</f>
        <v>0</v>
      </c>
      <c r="BH69" s="548"/>
      <c r="BI69" s="548"/>
      <c r="BJ69" s="56"/>
      <c r="BK69" s="56"/>
      <c r="BL69" s="56"/>
      <c r="BM69" s="56"/>
      <c r="BN69" s="56"/>
      <c r="BO69" s="56"/>
      <c r="BP69" s="56"/>
      <c r="BQ69" s="56"/>
      <c r="BR69" s="56"/>
      <c r="BS69" s="43"/>
    </row>
    <row r="70" spans="1:71" x14ac:dyDescent="0.25">
      <c r="A70" s="835"/>
      <c r="B70" s="51"/>
      <c r="C70" s="57"/>
      <c r="D70" s="57"/>
      <c r="E70" s="57"/>
      <c r="F70" s="58"/>
      <c r="G70" s="64"/>
      <c r="H70" s="54">
        <f t="shared" si="12"/>
        <v>0</v>
      </c>
      <c r="I70" s="55">
        <f t="shared" si="10"/>
        <v>0</v>
      </c>
      <c r="J70" s="64">
        <f t="shared" ref="J70:J73" si="13">RANK(I70,$I$6:$I$94)</f>
        <v>32</v>
      </c>
      <c r="K70" s="63">
        <f>_xlfn.IFNA(VLOOKUP(CONCATENATE($K$5,$B70,$C70),'ESP1'!$A$6:$M$500,13,FALSE),0)</f>
        <v>0</v>
      </c>
      <c r="L70" s="63"/>
      <c r="M70" s="548">
        <f>_xlfn.IFNA(VLOOKUP(CONCATENATE($M$5,$B70,$C70),CAPE!$A$6:$M$300,13,FALSE),0)</f>
        <v>0</v>
      </c>
      <c r="N70" s="63"/>
      <c r="O70" s="56">
        <f>_xlfn.IFNA(VLOOKUP(CONCATENATE($O$5,$B70,$C70),CAPE!$A$6:$M$133,13,FALSE),0)</f>
        <v>0</v>
      </c>
      <c r="P70" s="56"/>
      <c r="Q70" s="56"/>
      <c r="R70" s="56"/>
      <c r="S70" s="56"/>
      <c r="T70" s="56"/>
      <c r="U70" s="56">
        <f>_xlfn.IFNA(VLOOKUP(CONCATENATE($U$5,$B70,$C70),'CAP2'!$A$6:$M$133,13,FALSE),0)</f>
        <v>0</v>
      </c>
      <c r="V70" s="56"/>
      <c r="W70" s="56">
        <f>_xlfn.IFNA(VLOOKUP(CONCATENATE($W$5,$B70,$C70),'BUS2'!$A$6:$M$135,13,FALSE),0)</f>
        <v>0</v>
      </c>
      <c r="X70" s="548">
        <f>_xlfn.IFNA(VLOOKUP(CONCATENATE($X$5,$B70,$C70),'HOR1'!$A$6:$M$500,13,FALSE),0)</f>
        <v>0</v>
      </c>
      <c r="Y70" s="56"/>
      <c r="Z70" s="56">
        <f>_xlfn.IFNA(VLOOKUP(CONCATENATE($Z$5,$B70,$C70),CAPE!$A$6:$M$133,13,FALSE),0)</f>
        <v>0</v>
      </c>
      <c r="AA70" s="548">
        <f>_xlfn.IFNA(VLOOKUP(CONCATENATE($AA$5,$B70,$C70),'SER2'!$A$6:$M$534,13,FALSE),0)</f>
        <v>0</v>
      </c>
      <c r="AB70" s="56">
        <f>_xlfn.IFNA(VLOOKUP(CONCATENATE($AB$5,$B70,$C70),'DAR1'!$A$6:$M$133,13,FALSE),0)</f>
        <v>0</v>
      </c>
      <c r="AC70" s="548">
        <f>_xlfn.IFNA(VLOOKUP(CONCATENATE($AC$5,$B70,$C70),'DAR1'!$A$6:$M$500,13,FALSE),0)</f>
        <v>0</v>
      </c>
      <c r="AD70" s="56">
        <f>_xlfn.IFNA(VLOOKUP(CONCATENATE($AD$5,$B70,$C70),SCSAT!$A$8:$M$526,13,FALSE),0)</f>
        <v>0</v>
      </c>
      <c r="AE70" s="56">
        <f>_xlfn.IFNA(VLOOKUP(CONCATENATE($AE$5,$B70,$C70),MR!$A$6:$M$138,13,FALSE),0)</f>
        <v>0</v>
      </c>
      <c r="AF70" s="56"/>
      <c r="AG70" s="56"/>
      <c r="AH70" s="548">
        <f>_xlfn.IFNA(VLOOKUP(CONCATENATE($AH$5,$B70,$C70),'DRY2'!$A$6:$M$500,13,FALSE),0)</f>
        <v>0</v>
      </c>
      <c r="AI70" s="56">
        <f>_xlfn.IFNA(VLOOKUP(CONCATENATE($AI$5,$B70,$C70),'LOG1'!$A$6:$M$133,13,FALSE),0)</f>
        <v>0</v>
      </c>
      <c r="AJ70" s="56">
        <f>_xlfn.IFNA(VLOOKUP(CONCATENATE($AJ$5,$B70,$C70),FEST!$A$6:$M$300,13,FALSE),0)</f>
        <v>0</v>
      </c>
      <c r="AK70" s="548">
        <f>_xlfn.IFNA(VLOOKUP(CONCATENATE($AKL$5,$B70,$C70),MR!$A$6:$M$468,13,FALSE),0)</f>
        <v>0</v>
      </c>
      <c r="AL70" s="56">
        <f>_xlfn.IFNA(VLOOKUP(CONCATENATE($AL$5,$B70,$C70),'DAR2'!$A$6:$M$500,13,FALSE),0)</f>
        <v>0</v>
      </c>
      <c r="AM70" s="56"/>
      <c r="AN70" s="56">
        <f>_xlfn.IFNA(VLOOKUP(CONCATENATE($AN$5,$B70,$C70),'OG3'!$A$6:$M$53,13,FALSE),0)</f>
        <v>0</v>
      </c>
      <c r="AO70" s="56"/>
      <c r="AP70" s="56">
        <f>_xlfn.IFNA(VLOOKUP(CONCATENATE($AP$5,$B70,$C70),SCSAT!$A$6:$M$53,13,FALSE),0)</f>
        <v>0</v>
      </c>
      <c r="AQ70" s="56"/>
      <c r="AR70" s="56">
        <f>_xlfn.IFNA(VLOOKUP(CONCATENATE($AR$5,$B70,$C70),SCSUN!$A$6:$M$53,13,FALSE),0)</f>
        <v>0</v>
      </c>
      <c r="AS70" s="56">
        <f>_xlfn.IFNA(VLOOKUP(CONCATENATE($AS$5,$B70,$C70),'ESP3'!$A$6:$M$500,13,FALSE),0)</f>
        <v>0</v>
      </c>
      <c r="AT70" s="56"/>
      <c r="AU70" s="56">
        <f>_xlfn.IFNA(VLOOKUP(CONCATENATE($AU$5,$B70,$C70),'DRY2'!$A$6:$M$300,13,FALSE),0)</f>
        <v>0</v>
      </c>
      <c r="AV70" s="56">
        <f>_xlfn.IFNA(VLOOKUP(CONCATENATE($AV$5,$B70,$C70),'DRY2'!$A$6:$M$300,13,FALSE),0)</f>
        <v>0</v>
      </c>
      <c r="AW70" s="56"/>
      <c r="AX70" s="56">
        <f>_xlfn.IFNA(VLOOKUP(CONCATENATE($AX$5,$B70,$C70),'DAR2'!$A$6:$M$60,13,FALSE),0)</f>
        <v>0</v>
      </c>
      <c r="AY70" s="401">
        <f>_xlfn.IFNA(VLOOKUP(CONCATENATE($AY$5,$B70,$C70),'CAP2'!$A$6:$M$135,13,FALSE),0)</f>
        <v>0</v>
      </c>
      <c r="AZ70" s="401"/>
      <c r="BA70" s="56">
        <f>_xlfn.IFNA(VLOOKUP(CONCATENATE($BA$5,$B70,$C70),'BAL3'!$A$6:$M$133,13,FALSE),0)</f>
        <v>0</v>
      </c>
      <c r="BB70" s="548">
        <f>_xlfn.IFNA(VLOOKUP(CONCATENATE($BB$5,$B70,$C70),'HOR2'!$A$6:$M$200,13,FALSE),0)</f>
        <v>0</v>
      </c>
      <c r="BC70" s="56"/>
      <c r="BD70" s="56"/>
      <c r="BE70" s="56"/>
      <c r="BF70" s="548">
        <f>_xlfn.IFNA(VLOOKUP(CONCATENATE($BF$5,$B70,$C70),SC!$A$6:$M$500,13,FALSE),0)</f>
        <v>0</v>
      </c>
      <c r="BG70" s="548">
        <f>_xlfn.IFNA(VLOOKUP(CONCATENATE($BG$5,$B70,$C70),SC!$A$6:$M$500,13,FALSE),0)</f>
        <v>0</v>
      </c>
      <c r="BH70" s="548"/>
      <c r="BI70" s="548"/>
      <c r="BJ70" s="56"/>
      <c r="BK70" s="56"/>
      <c r="BL70" s="56"/>
      <c r="BM70" s="56"/>
      <c r="BN70" s="56"/>
      <c r="BO70" s="56"/>
      <c r="BP70" s="56"/>
      <c r="BQ70" s="56"/>
      <c r="BR70" s="56"/>
      <c r="BS70" s="43"/>
    </row>
    <row r="71" spans="1:71" x14ac:dyDescent="0.25">
      <c r="A71" s="835"/>
      <c r="B71" s="51"/>
      <c r="C71" s="57"/>
      <c r="D71" s="57"/>
      <c r="E71" s="57"/>
      <c r="F71" s="58"/>
      <c r="G71" s="64"/>
      <c r="H71" s="54">
        <f t="shared" si="12"/>
        <v>0</v>
      </c>
      <c r="I71" s="55">
        <f t="shared" si="10"/>
        <v>0</v>
      </c>
      <c r="J71" s="64">
        <f t="shared" si="13"/>
        <v>32</v>
      </c>
      <c r="K71" s="63">
        <f>_xlfn.IFNA(VLOOKUP(CONCATENATE($K$5,$B71,$C71),'ESP1'!$A$6:$M$500,13,FALSE),0)</f>
        <v>0</v>
      </c>
      <c r="L71" s="63"/>
      <c r="M71" s="63"/>
      <c r="N71" s="63"/>
      <c r="O71" s="56">
        <f>_xlfn.IFNA(VLOOKUP(CONCATENATE($O$5,$B71,$C71),CAPE!$A$6:$M$133,13,FALSE),0)</f>
        <v>0</v>
      </c>
      <c r="P71" s="56"/>
      <c r="Q71" s="56"/>
      <c r="R71" s="56"/>
      <c r="S71" s="56"/>
      <c r="T71" s="56"/>
      <c r="U71" s="56">
        <f>_xlfn.IFNA(VLOOKUP(CONCATENATE($U$5,$B71,$C71),'CAP2'!$A$6:$M$133,13,FALSE),0)</f>
        <v>0</v>
      </c>
      <c r="V71" s="56"/>
      <c r="W71" s="56">
        <f>_xlfn.IFNA(VLOOKUP(CONCATENATE($W$5,$B71,$C71),'BUS2'!$A$6:$M$135,13,FALSE),0)</f>
        <v>0</v>
      </c>
      <c r="X71" s="548">
        <f>_xlfn.IFNA(VLOOKUP(CONCATENATE($X$5,$B71,$C71),'HOR1'!$A$6:$M$500,13,FALSE),0)</f>
        <v>0</v>
      </c>
      <c r="Y71" s="56"/>
      <c r="Z71" s="56">
        <f>_xlfn.IFNA(VLOOKUP(CONCATENATE($Z$5,$B71,$C71),CAPE!$A$6:$M$133,13,FALSE),0)</f>
        <v>0</v>
      </c>
      <c r="AA71" s="56"/>
      <c r="AB71" s="56">
        <f>_xlfn.IFNA(VLOOKUP(CONCATENATE($AB$5,$B71,$C71),'DAR1'!$A$6:$M$133,13,FALSE),0)</f>
        <v>0</v>
      </c>
      <c r="AC71" s="548">
        <f>_xlfn.IFNA(VLOOKUP(CONCATENATE($AC$5,$B71,$C71),'DAR1'!$A$6:$M$500,13,FALSE),0)</f>
        <v>0</v>
      </c>
      <c r="AD71" s="56">
        <f>_xlfn.IFNA(VLOOKUP(CONCATENATE($AD$5,$B71,$C71),SCSAT!$A$8:$M$526,13,FALSE),0)</f>
        <v>0</v>
      </c>
      <c r="AE71" s="56">
        <f>_xlfn.IFNA(VLOOKUP(CONCATENATE($AE$5,$B71,$C71),MR!$A$6:$M$138,13,FALSE),0)</f>
        <v>0</v>
      </c>
      <c r="AF71" s="56"/>
      <c r="AG71" s="56"/>
      <c r="AH71" s="548">
        <f>_xlfn.IFNA(VLOOKUP(CONCATENATE($AH$5,$B71,$C71),'DRY2'!$A$6:$M$500,13,FALSE),0)</f>
        <v>0</v>
      </c>
      <c r="AI71" s="56">
        <f>_xlfn.IFNA(VLOOKUP(CONCATENATE($AI$5,$B71,$C71),'LOG1'!$A$6:$M$133,13,FALSE),0)</f>
        <v>0</v>
      </c>
      <c r="AJ71" s="56">
        <f>_xlfn.IFNA(VLOOKUP(CONCATENATE($AJ$5,$B71,$C71),FEST!$A$6:$M$300,13,FALSE),0)</f>
        <v>0</v>
      </c>
      <c r="AK71" s="548">
        <f>_xlfn.IFNA(VLOOKUP(CONCATENATE($AKL$5,$B71,$C71),MR!$A$6:$M$468,13,FALSE),0)</f>
        <v>0</v>
      </c>
      <c r="AL71" s="56">
        <f>_xlfn.IFNA(VLOOKUP(CONCATENATE($AL$5,$B71,$C71),'DAR2'!$A$6:$M$500,13,FALSE),0)</f>
        <v>0</v>
      </c>
      <c r="AM71" s="56"/>
      <c r="AN71" s="56">
        <f>_xlfn.IFNA(VLOOKUP(CONCATENATE($AN$5,$B71,$C71),'OG3'!$A$6:$M$53,13,FALSE),0)</f>
        <v>0</v>
      </c>
      <c r="AO71" s="56"/>
      <c r="AP71" s="56">
        <f>_xlfn.IFNA(VLOOKUP(CONCATENATE($AP$5,$B71,$C71),SCSAT!$A$6:$M$53,13,FALSE),0)</f>
        <v>0</v>
      </c>
      <c r="AQ71" s="56"/>
      <c r="AR71" s="56">
        <f>_xlfn.IFNA(VLOOKUP(CONCATENATE($AR$5,$B71,$C71),SCSUN!$A$6:$M$53,13,FALSE),0)</f>
        <v>0</v>
      </c>
      <c r="AS71" s="56">
        <f>_xlfn.IFNA(VLOOKUP(CONCATENATE($AS$5,$B71,$C71),'ESP3'!$A$6:$M$500,13,FALSE),0)</f>
        <v>0</v>
      </c>
      <c r="AT71" s="56"/>
      <c r="AU71" s="56">
        <f>_xlfn.IFNA(VLOOKUP(CONCATENATE($AU$5,$B71,$C71),'DRY2'!$A$6:$M$300,13,FALSE),0)</f>
        <v>0</v>
      </c>
      <c r="AV71" s="56">
        <f>_xlfn.IFNA(VLOOKUP(CONCATENATE($AV$5,$B71,$C71),'DRY2'!$A$6:$M$300,13,FALSE),0)</f>
        <v>0</v>
      </c>
      <c r="AW71" s="56"/>
      <c r="AX71" s="56">
        <f>_xlfn.IFNA(VLOOKUP(CONCATENATE($AX$5,$B71,$C71),'DAR2'!$A$6:$M$60,13,FALSE),0)</f>
        <v>0</v>
      </c>
      <c r="AY71" s="56"/>
      <c r="AZ71" s="56"/>
      <c r="BA71" s="56">
        <f>_xlfn.IFNA(VLOOKUP(CONCATENATE($BA$5,$B71,$C71),'BAL3'!$A$6:$M$133,13,FALSE),0)</f>
        <v>0</v>
      </c>
      <c r="BB71" s="548">
        <f>_xlfn.IFNA(VLOOKUP(CONCATENATE($BB$5,$B71,$C71),'HOR2'!$A$6:$M$200,13,FALSE),0)</f>
        <v>0</v>
      </c>
      <c r="BC71" s="56"/>
      <c r="BD71" s="56"/>
      <c r="BE71" s="56"/>
      <c r="BF71" s="548">
        <f>_xlfn.IFNA(VLOOKUP(CONCATENATE($BF$5,$B71,$C71),SC!$A$6:$M$500,13,FALSE),0)</f>
        <v>0</v>
      </c>
      <c r="BG71" s="548">
        <f>_xlfn.IFNA(VLOOKUP(CONCATENATE($BG$5,$B71,$C71),SC!$A$6:$M$500,13,FALSE),0)</f>
        <v>0</v>
      </c>
      <c r="BH71" s="548"/>
      <c r="BI71" s="548"/>
      <c r="BJ71" s="56"/>
      <c r="BK71" s="56"/>
      <c r="BL71" s="56"/>
      <c r="BM71" s="56"/>
      <c r="BN71" s="56"/>
      <c r="BO71" s="56"/>
      <c r="BP71" s="56"/>
      <c r="BQ71" s="56"/>
      <c r="BR71" s="56"/>
      <c r="BS71" s="43"/>
    </row>
    <row r="72" spans="1:71" x14ac:dyDescent="0.25">
      <c r="A72" s="835"/>
      <c r="B72" s="51"/>
      <c r="C72" s="57"/>
      <c r="D72" s="57"/>
      <c r="E72" s="57"/>
      <c r="F72" s="58"/>
      <c r="G72" s="64"/>
      <c r="H72" s="54">
        <f t="shared" si="12"/>
        <v>0</v>
      </c>
      <c r="I72" s="55">
        <f t="shared" si="10"/>
        <v>0</v>
      </c>
      <c r="J72" s="64">
        <f t="shared" si="13"/>
        <v>32</v>
      </c>
      <c r="K72" s="63">
        <f>_xlfn.IFNA(VLOOKUP(CONCATENATE($K$5,$B72,$C72),'ESP1'!$A$6:$M$500,13,FALSE),0)</f>
        <v>0</v>
      </c>
      <c r="L72" s="63"/>
      <c r="M72" s="63"/>
      <c r="N72" s="63"/>
      <c r="O72" s="56">
        <f>_xlfn.IFNA(VLOOKUP(CONCATENATE($O$5,$B72,$C72),CAPE!$A$6:$M$133,13,FALSE),0)</f>
        <v>0</v>
      </c>
      <c r="P72" s="56"/>
      <c r="Q72" s="56"/>
      <c r="R72" s="56"/>
      <c r="S72" s="56"/>
      <c r="T72" s="56"/>
      <c r="U72" s="56">
        <f>_xlfn.IFNA(VLOOKUP(CONCATENATE($U$5,$B72,$C72),'CAP2'!$A$6:$M$133,13,FALSE),0)</f>
        <v>0</v>
      </c>
      <c r="V72" s="56"/>
      <c r="W72" s="56">
        <f>_xlfn.IFNA(VLOOKUP(CONCATENATE($W$5,$B72,$C72),'BUS2'!$A$6:$M$135,13,FALSE),0)</f>
        <v>0</v>
      </c>
      <c r="X72" s="548">
        <f>_xlfn.IFNA(VLOOKUP(CONCATENATE($X$5,$B72,$C72),'HOR1'!$A$6:$M$500,13,FALSE),0)</f>
        <v>0</v>
      </c>
      <c r="Y72" s="56"/>
      <c r="Z72" s="56">
        <f>_xlfn.IFNA(VLOOKUP(CONCATENATE($Z$5,$B72,$C72),CAPE!$A$6:$M$133,13,FALSE),0)</f>
        <v>0</v>
      </c>
      <c r="AA72" s="56"/>
      <c r="AB72" s="56">
        <f>_xlfn.IFNA(VLOOKUP(CONCATENATE($AB$5,$B72,$C72),'DAR1'!$A$6:$M$133,13,FALSE),0)</f>
        <v>0</v>
      </c>
      <c r="AC72" s="548">
        <f>_xlfn.IFNA(VLOOKUP(CONCATENATE($AC$5,$B72,$C72),'DAR1'!$A$6:$M$500,13,FALSE),0)</f>
        <v>0</v>
      </c>
      <c r="AD72" s="56">
        <f>_xlfn.IFNA(VLOOKUP(CONCATENATE($AD$5,$B72,$C72),SCSAT!$A$8:$M$526,13,FALSE),0)</f>
        <v>0</v>
      </c>
      <c r="AE72" s="56">
        <f>_xlfn.IFNA(VLOOKUP(CONCATENATE($AE$5,$B72,$C72),MR!$A$6:$M$138,13,FALSE),0)</f>
        <v>0</v>
      </c>
      <c r="AF72" s="56"/>
      <c r="AG72" s="56"/>
      <c r="AH72" s="548">
        <f>_xlfn.IFNA(VLOOKUP(CONCATENATE($AH$5,$B72,$C72),'DRY2'!$A$6:$M$500,13,FALSE),0)</f>
        <v>0</v>
      </c>
      <c r="AI72" s="56">
        <f>_xlfn.IFNA(VLOOKUP(CONCATENATE($AI$5,$B72,$C72),'LOG1'!$A$6:$M$133,13,FALSE),0)</f>
        <v>0</v>
      </c>
      <c r="AJ72" s="56">
        <f>_xlfn.IFNA(VLOOKUP(CONCATENATE($AJ$5,$B72,$C72),FEST!$A$6:$M$300,13,FALSE),0)</f>
        <v>0</v>
      </c>
      <c r="AK72" s="56"/>
      <c r="AL72" s="56">
        <f>_xlfn.IFNA(VLOOKUP(CONCATENATE($AL$5,$B72,$C72),'DAR2'!$A$6:$M$500,13,FALSE),0)</f>
        <v>0</v>
      </c>
      <c r="AM72" s="56"/>
      <c r="AN72" s="56">
        <f>_xlfn.IFNA(VLOOKUP(CONCATENATE($AN$5,$B72,$C72),'OG3'!$A$6:$M$53,13,FALSE),0)</f>
        <v>0</v>
      </c>
      <c r="AO72" s="56"/>
      <c r="AP72" s="56">
        <f>_xlfn.IFNA(VLOOKUP(CONCATENATE($AP$5,$B72,$C72),SCSAT!$A$6:$M$53,13,FALSE),0)</f>
        <v>0</v>
      </c>
      <c r="AQ72" s="56"/>
      <c r="AR72" s="56"/>
      <c r="AS72" s="56">
        <f>_xlfn.IFNA(VLOOKUP(CONCATENATE($AS$5,$B72,$C72),'ESP3'!$A$6:$M$500,13,FALSE),0)</f>
        <v>0</v>
      </c>
      <c r="AT72" s="56"/>
      <c r="AU72" s="56">
        <f>_xlfn.IFNA(VLOOKUP(CONCATENATE($AU$5,$B72,$C72),'DRY2'!$A$6:$M$300,13,FALSE),0)</f>
        <v>0</v>
      </c>
      <c r="AV72" s="56">
        <f>_xlfn.IFNA(VLOOKUP(CONCATENATE($AV$5,$B72,$C72),'DRY2'!$A$6:$M$300,13,FALSE),0)</f>
        <v>0</v>
      </c>
      <c r="AW72" s="56"/>
      <c r="AX72" s="56">
        <f>_xlfn.IFNA(VLOOKUP(CONCATENATE($AX$5,$B72,$C72),'DAR2'!$A$6:$M$60,13,FALSE),0)</f>
        <v>0</v>
      </c>
      <c r="AY72" s="56"/>
      <c r="AZ72" s="56"/>
      <c r="BA72" s="56">
        <f>_xlfn.IFNA(VLOOKUP(CONCATENATE($BA$5,$B72,$C72),'BAL3'!$A$6:$M$133,13,FALSE),0)</f>
        <v>0</v>
      </c>
      <c r="BB72" s="548">
        <f>_xlfn.IFNA(VLOOKUP(CONCATENATE($BB$5,$B72,$C72),'HOR2'!$A$6:$M$200,13,FALSE),0)</f>
        <v>0</v>
      </c>
      <c r="BC72" s="56"/>
      <c r="BD72" s="56"/>
      <c r="BE72" s="56"/>
      <c r="BF72" s="548">
        <f>_xlfn.IFNA(VLOOKUP(CONCATENATE($BF$5,$B72,$C72),SC!$A$6:$M$500,13,FALSE),0)</f>
        <v>0</v>
      </c>
      <c r="BG72" s="548">
        <f>_xlfn.IFNA(VLOOKUP(CONCATENATE($BG$5,$B72,$C72),SC!$A$6:$M$500,13,FALSE),0)</f>
        <v>0</v>
      </c>
      <c r="BH72" s="548"/>
      <c r="BI72" s="548"/>
      <c r="BJ72" s="56"/>
      <c r="BK72" s="56"/>
      <c r="BL72" s="56"/>
      <c r="BM72" s="56"/>
      <c r="BN72" s="56"/>
      <c r="BO72" s="56"/>
      <c r="BP72" s="56"/>
      <c r="BQ72" s="56"/>
      <c r="BR72" s="56"/>
      <c r="BS72" s="43"/>
    </row>
    <row r="73" spans="1:71" x14ac:dyDescent="0.25">
      <c r="A73" s="835"/>
      <c r="B73" s="51"/>
      <c r="C73" s="57"/>
      <c r="D73" s="57"/>
      <c r="E73" s="57"/>
      <c r="F73" s="58"/>
      <c r="G73" s="64"/>
      <c r="H73" s="54">
        <f t="shared" si="12"/>
        <v>0</v>
      </c>
      <c r="I73" s="55">
        <f t="shared" si="10"/>
        <v>0</v>
      </c>
      <c r="J73" s="64">
        <f t="shared" si="13"/>
        <v>32</v>
      </c>
      <c r="K73" s="63">
        <f>_xlfn.IFNA(VLOOKUP(CONCATENATE($K$5,$B73,$C73),'ESP1'!$A$6:$M$500,13,FALSE),0)</f>
        <v>0</v>
      </c>
      <c r="L73" s="63"/>
      <c r="M73" s="63"/>
      <c r="N73" s="63"/>
      <c r="O73" s="56">
        <f>_xlfn.IFNA(VLOOKUP(CONCATENATE($O$5,$B73,$C73),CAPE!$A$6:$M$133,13,FALSE),0)</f>
        <v>0</v>
      </c>
      <c r="P73" s="56"/>
      <c r="Q73" s="56"/>
      <c r="R73" s="56"/>
      <c r="S73" s="56"/>
      <c r="T73" s="56"/>
      <c r="U73" s="56">
        <f>_xlfn.IFNA(VLOOKUP(CONCATENATE($U$5,$B73,$C73),'CAP2'!$A$6:$M$133,13,FALSE),0)</f>
        <v>0</v>
      </c>
      <c r="V73" s="56"/>
      <c r="W73" s="56">
        <f>_xlfn.IFNA(VLOOKUP(CONCATENATE($W$5,$B73,$C73),'BUS2'!$A$6:$M$135,13,FALSE),0)</f>
        <v>0</v>
      </c>
      <c r="X73" s="548">
        <f>_xlfn.IFNA(VLOOKUP(CONCATENATE($X$5,$B73,$C73),'HOR1'!$A$6:$M$500,13,FALSE),0)</f>
        <v>0</v>
      </c>
      <c r="Y73" s="56"/>
      <c r="Z73" s="56">
        <f>_xlfn.IFNA(VLOOKUP(CONCATENATE($Z$5,$B73,$C73),CAPE!$A$6:$M$133,13,FALSE),0)</f>
        <v>0</v>
      </c>
      <c r="AA73" s="56"/>
      <c r="AB73" s="56">
        <f>_xlfn.IFNA(VLOOKUP(CONCATENATE($AB$5,$B73,$C73),'DAR1'!$A$6:$M$133,13,FALSE),0)</f>
        <v>0</v>
      </c>
      <c r="AC73" s="56"/>
      <c r="AD73" s="56">
        <f>_xlfn.IFNA(VLOOKUP(CONCATENATE($AD$5,$B73,$C73),SCSAT!$A$8:$M$526,13,FALSE),0)</f>
        <v>0</v>
      </c>
      <c r="AE73" s="56">
        <f>_xlfn.IFNA(VLOOKUP(CONCATENATE($AE$5,$B73,$C73),MR!$A$6:$M$138,13,FALSE),0)</f>
        <v>0</v>
      </c>
      <c r="AF73" s="56"/>
      <c r="AG73" s="56"/>
      <c r="AH73" s="56"/>
      <c r="AI73" s="56"/>
      <c r="AJ73" s="56">
        <f>_xlfn.IFNA(VLOOKUP(CONCATENATE($AJ$5,$B73,$C73),FEST!$A$6:$M$300,13,FALSE),0)</f>
        <v>0</v>
      </c>
      <c r="AK73" s="56"/>
      <c r="AL73" s="56">
        <f>_xlfn.IFNA(VLOOKUP(CONCATENATE($AL$5,$B73,$C73),'DAR2'!$A$6:$M$500,13,FALSE),0)</f>
        <v>0</v>
      </c>
      <c r="AM73" s="56"/>
      <c r="AN73" s="56">
        <f>_xlfn.IFNA(VLOOKUP(CONCATENATE($AN$5,$B73,$C73),'OG3'!$A$6:$M$53,13,FALSE),0)</f>
        <v>0</v>
      </c>
      <c r="AO73" s="56"/>
      <c r="AP73" s="56">
        <f>_xlfn.IFNA(VLOOKUP(CONCATENATE($AP$5,$B73,$C73),SCSAT!$A$6:$M$53,13,FALSE),0)</f>
        <v>0</v>
      </c>
      <c r="AQ73" s="56"/>
      <c r="AR73" s="56"/>
      <c r="AS73" s="56">
        <f>_xlfn.IFNA(VLOOKUP(CONCATENATE($AS$5,$B73,$C73),'ESP3'!$A$6:$M$500,13,FALSE),0)</f>
        <v>0</v>
      </c>
      <c r="AT73" s="56"/>
      <c r="AU73" s="56">
        <f>_xlfn.IFNA(VLOOKUP(CONCATENATE($AU$5,$B73,$C73),'DRY2'!$A$6:$M$300,13,FALSE),0)</f>
        <v>0</v>
      </c>
      <c r="AV73" s="56">
        <f>_xlfn.IFNA(VLOOKUP(CONCATENATE($AV$5,$B73,$C73),'DRY2'!$A$6:$M$300,13,FALSE),0)</f>
        <v>0</v>
      </c>
      <c r="AW73" s="56"/>
      <c r="AX73" s="56">
        <f>_xlfn.IFNA(VLOOKUP(CONCATENATE($AX$5,$B73,$C73),'DAR2'!$A$6:$M$60,13,FALSE),0)</f>
        <v>0</v>
      </c>
      <c r="AY73" s="56"/>
      <c r="AZ73" s="56"/>
      <c r="BA73" s="56">
        <f>_xlfn.IFNA(VLOOKUP(CONCATENATE($BA$5,$B73,$C73),'BAL3'!$A$6:$M$133,13,FALSE),0)</f>
        <v>0</v>
      </c>
      <c r="BB73" s="548">
        <f>_xlfn.IFNA(VLOOKUP(CONCATENATE($BB$5,$B73,$C73),'HOR2'!$A$6:$M$500,13,FALSE),0)</f>
        <v>0</v>
      </c>
      <c r="BC73" s="56"/>
      <c r="BD73" s="56"/>
      <c r="BE73" s="56"/>
      <c r="BF73" s="548">
        <f>_xlfn.IFNA(VLOOKUP(CONCATENATE($BF$5,$B73,$C73),SC!$A$6:$M$500,13,FALSE),0)</f>
        <v>0</v>
      </c>
      <c r="BG73" s="548">
        <f>_xlfn.IFNA(VLOOKUP(CONCATENATE($BG$5,$B73,$C73),SC!$A$6:$M$500,13,FALSE),0)</f>
        <v>0</v>
      </c>
      <c r="BH73" s="548"/>
      <c r="BI73" s="548"/>
      <c r="BJ73" s="56"/>
      <c r="BK73" s="56"/>
      <c r="BL73" s="56"/>
      <c r="BM73" s="56"/>
      <c r="BN73" s="56"/>
      <c r="BO73" s="56"/>
      <c r="BP73" s="56"/>
      <c r="BQ73" s="56"/>
      <c r="BR73" s="56"/>
      <c r="BS73" s="43"/>
    </row>
    <row r="74" spans="1:71" x14ac:dyDescent="0.25">
      <c r="A74" s="835"/>
      <c r="B74" s="51"/>
      <c r="C74" s="57"/>
      <c r="D74" s="57"/>
      <c r="E74" s="57"/>
      <c r="F74" s="58"/>
      <c r="G74" s="64"/>
      <c r="H74" s="54"/>
      <c r="I74" s="55"/>
      <c r="J74" s="64"/>
      <c r="K74" s="63">
        <f>_xlfn.IFNA(VLOOKUP(CONCATENATE($K$5,$B74,$C74),'ESP1'!$A$6:$M$500,13,FALSE),0)</f>
        <v>0</v>
      </c>
      <c r="L74" s="63"/>
      <c r="M74" s="63"/>
      <c r="N74" s="63"/>
      <c r="O74" s="56">
        <f>_xlfn.IFNA(VLOOKUP(CONCATENATE($O$5,$B74,$C74),CAPE!$A$6:$M$133,13,FALSE),0)</f>
        <v>0</v>
      </c>
      <c r="P74" s="56"/>
      <c r="Q74" s="56"/>
      <c r="R74" s="56"/>
      <c r="S74" s="56"/>
      <c r="T74" s="56"/>
      <c r="U74" s="56">
        <f>_xlfn.IFNA(VLOOKUP(CONCATENATE($U$5,$B74,$C74),'CAP2'!$A$6:$M$133,13,FALSE),0)</f>
        <v>0</v>
      </c>
      <c r="V74" s="56"/>
      <c r="W74" s="56">
        <f>_xlfn.IFNA(VLOOKUP(CONCATENATE($W$5,$B74,$C74),'BUS2'!$A$6:$M$135,13,FALSE),0)</f>
        <v>0</v>
      </c>
      <c r="X74" s="548">
        <f>_xlfn.IFNA(VLOOKUP(CONCATENATE($X$5,$B74,$C74),'HOR1'!$A$6:$M$500,13,FALSE),0)</f>
        <v>0</v>
      </c>
      <c r="Y74" s="56"/>
      <c r="Z74" s="56">
        <f>_xlfn.IFNA(VLOOKUP(CONCATENATE($Z$5,$B74,$C74),CAPE!$A$6:$M$133,13,FALSE),0)</f>
        <v>0</v>
      </c>
      <c r="AA74" s="56"/>
      <c r="AB74" s="56">
        <f>_xlfn.IFNA(VLOOKUP(CONCATENATE($AB$5,$B74,$C74),'DAR1'!$A$6:$M$133,13,FALSE),0)</f>
        <v>0</v>
      </c>
      <c r="AC74" s="56"/>
      <c r="AD74" s="56">
        <f>_xlfn.IFNA(VLOOKUP(CONCATENATE($AD$5,$B74,$C74),SCSAT!$A$8:$M$526,13,FALSE),0)</f>
        <v>0</v>
      </c>
      <c r="AE74" s="56">
        <f>_xlfn.IFNA(VLOOKUP(CONCATENATE($AE$5,$B74,$C74),MR!$A$6:$M$138,13,FALSE),0)</f>
        <v>0</v>
      </c>
      <c r="AF74" s="56"/>
      <c r="AG74" s="56"/>
      <c r="AH74" s="56"/>
      <c r="AI74" s="56"/>
      <c r="AJ74" s="56">
        <f>_xlfn.IFNA(VLOOKUP(CONCATENATE($AJ$5,$B74,$C74),FEST!$A$6:$M$300,13,FALSE),0)</f>
        <v>0</v>
      </c>
      <c r="AK74" s="56"/>
      <c r="AL74" s="56">
        <f>_xlfn.IFNA(VLOOKUP(CONCATENATE($AL$5,$B74,$C74),'DAR2'!$A$6:$M$500,13,FALSE),0)</f>
        <v>0</v>
      </c>
      <c r="AM74" s="56"/>
      <c r="AN74" s="56">
        <f>_xlfn.IFNA(VLOOKUP(CONCATENATE($AN$5,$B74,$C74),'OG3'!$A$6:$M$53,13,FALSE),0)</f>
        <v>0</v>
      </c>
      <c r="AO74" s="56"/>
      <c r="AP74" s="56">
        <f>_xlfn.IFNA(VLOOKUP(CONCATENATE($AP$5,$B74,$C74),SCSAT!$A$6:$M$53,13,FALSE),0)</f>
        <v>0</v>
      </c>
      <c r="AQ74" s="56"/>
      <c r="AR74" s="56"/>
      <c r="AS74" s="56">
        <f>_xlfn.IFNA(VLOOKUP(CONCATENATE($AS$5,$B74,$C74),'ESP3'!$A$6:$M$500,13,FALSE),0)</f>
        <v>0</v>
      </c>
      <c r="AT74" s="56"/>
      <c r="AU74" s="56">
        <f>_xlfn.IFNA(VLOOKUP(CONCATENATE($AU$5,$B74,$C74),'DRY2'!$A$6:$M$300,13,FALSE),0)</f>
        <v>0</v>
      </c>
      <c r="AV74" s="56">
        <f>_xlfn.IFNA(VLOOKUP(CONCATENATE($AV$5,$B74,$C74),'DRY2'!$A$6:$M$300,13,FALSE),0)</f>
        <v>0</v>
      </c>
      <c r="AW74" s="56"/>
      <c r="AX74" s="56">
        <f>_xlfn.IFNA(VLOOKUP(CONCATENATE($AX$5,$B74,$C74),'DAR2'!$A$6:$M$60,13,FALSE),0)</f>
        <v>0</v>
      </c>
      <c r="AY74" s="56"/>
      <c r="AZ74" s="56"/>
      <c r="BA74" s="56">
        <f>_xlfn.IFNA(VLOOKUP(CONCATENATE($BA$5,$B74,$C74),'BAL3'!$A$6:$M$133,13,FALSE),0)</f>
        <v>0</v>
      </c>
      <c r="BB74" s="56"/>
      <c r="BC74" s="56"/>
      <c r="BD74" s="56"/>
      <c r="BE74" s="56"/>
      <c r="BF74" s="548">
        <f>_xlfn.IFNA(VLOOKUP(CONCATENATE($BF$5,$B74,$C74),SC!$A$6:$M$500,13,FALSE),0)</f>
        <v>0</v>
      </c>
      <c r="BG74" s="548">
        <f>_xlfn.IFNA(VLOOKUP(CONCATENATE($BG$5,$B74,$C74),SC!$A$6:$M$500,13,FALSE),0)</f>
        <v>0</v>
      </c>
      <c r="BH74" s="548"/>
      <c r="BI74" s="548"/>
      <c r="BJ74" s="56"/>
      <c r="BK74" s="56"/>
      <c r="BL74" s="56"/>
      <c r="BM74" s="56"/>
      <c r="BN74" s="56"/>
      <c r="BO74" s="56"/>
      <c r="BP74" s="56"/>
      <c r="BQ74" s="56"/>
      <c r="BR74" s="56"/>
      <c r="BS74" s="43"/>
    </row>
    <row r="75" spans="1:71" x14ac:dyDescent="0.25">
      <c r="A75" s="835"/>
      <c r="B75" s="51"/>
      <c r="C75" s="57"/>
      <c r="D75" s="57"/>
      <c r="E75" s="57"/>
      <c r="F75" s="58"/>
      <c r="G75" s="64"/>
      <c r="H75" s="54"/>
      <c r="I75" s="55"/>
      <c r="J75" s="64"/>
      <c r="K75" s="63">
        <f>_xlfn.IFNA(VLOOKUP(CONCATENATE($K$5,$B75,$C75),'ESP1'!$A$6:$M$500,13,FALSE),0)</f>
        <v>0</v>
      </c>
      <c r="L75" s="63"/>
      <c r="M75" s="63"/>
      <c r="N75" s="63"/>
      <c r="O75" s="56">
        <f>_xlfn.IFNA(VLOOKUP(CONCATENATE($O$5,$B75,$C75),CAPE!$A$6:$M$133,13,FALSE),0)</f>
        <v>0</v>
      </c>
      <c r="P75" s="56"/>
      <c r="Q75" s="56"/>
      <c r="R75" s="56"/>
      <c r="S75" s="56"/>
      <c r="T75" s="56"/>
      <c r="U75" s="56">
        <f>_xlfn.IFNA(VLOOKUP(CONCATENATE($U$5,$B75,$C75),'CAP2'!$A$6:$M$133,13,FALSE),0)</f>
        <v>0</v>
      </c>
      <c r="V75" s="56"/>
      <c r="W75" s="56">
        <f>_xlfn.IFNA(VLOOKUP(CONCATENATE($W$5,$B75,$C75),'BUS2'!$A$6:$M$135,13,FALSE),0)</f>
        <v>0</v>
      </c>
      <c r="X75" s="548">
        <f>_xlfn.IFNA(VLOOKUP(CONCATENATE($X$5,$B75,$C75),'HOR1'!$A$6:$M$500,13,FALSE),0)</f>
        <v>0</v>
      </c>
      <c r="Y75" s="56"/>
      <c r="Z75" s="56">
        <f>_xlfn.IFNA(VLOOKUP(CONCATENATE($Z$5,$B75,$C75),CAPE!$A$6:$M$133,13,FALSE),0)</f>
        <v>0</v>
      </c>
      <c r="AA75" s="56"/>
      <c r="AB75" s="56">
        <f>_xlfn.IFNA(VLOOKUP(CONCATENATE($AB$5,$B75,$C75),'DAR1'!$A$6:$M$133,13,FALSE),0)</f>
        <v>0</v>
      </c>
      <c r="AC75" s="56"/>
      <c r="AD75" s="56">
        <f>_xlfn.IFNA(VLOOKUP(CONCATENATE($AD$5,$B75,$C75),SCSAT!$A$8:$M$526,13,FALSE),0)</f>
        <v>0</v>
      </c>
      <c r="AE75" s="56">
        <f>_xlfn.IFNA(VLOOKUP(CONCATENATE($AE$5,$B75,$C75),MR!$A$6:$M$138,13,FALSE),0)</f>
        <v>0</v>
      </c>
      <c r="AF75" s="56"/>
      <c r="AG75" s="56"/>
      <c r="AH75" s="56"/>
      <c r="AI75" s="56"/>
      <c r="AJ75" s="56">
        <f>_xlfn.IFNA(VLOOKUP(CONCATENATE($AJ$5,$B75,$C75),FEST!$A$6:$M$300,13,FALSE),0)</f>
        <v>0</v>
      </c>
      <c r="AK75" s="56"/>
      <c r="AL75" s="56">
        <f>_xlfn.IFNA(VLOOKUP(CONCATENATE($AL$5,$B75,$C75),'DAR2'!$A$6:$M$500,13,FALSE),0)</f>
        <v>0</v>
      </c>
      <c r="AM75" s="56"/>
      <c r="AN75" s="56">
        <f>_xlfn.IFNA(VLOOKUP(CONCATENATE($AN$5,$B75,$C75),'OG3'!$A$6:$M$53,13,FALSE),0)</f>
        <v>0</v>
      </c>
      <c r="AO75" s="56"/>
      <c r="AP75" s="56"/>
      <c r="AQ75" s="56"/>
      <c r="AR75" s="56"/>
      <c r="AS75" s="56">
        <f>_xlfn.IFNA(VLOOKUP(CONCATENATE($AS$5,$B75,$C75),'ESP3'!$A$6:$M$500,13,FALSE),0)</f>
        <v>0</v>
      </c>
      <c r="AT75" s="56"/>
      <c r="AU75" s="56">
        <f>_xlfn.IFNA(VLOOKUP(CONCATENATE($AU$5,$B75,$C75),'DRY2'!$A$6:$M$300,13,FALSE),0)</f>
        <v>0</v>
      </c>
      <c r="AV75" s="56">
        <f>_xlfn.IFNA(VLOOKUP(CONCATENATE($AV$5,$B75,$C75),'DRY2'!$A$6:$M$300,13,FALSE),0)</f>
        <v>0</v>
      </c>
      <c r="AW75" s="56"/>
      <c r="AX75" s="56">
        <f>_xlfn.IFNA(VLOOKUP(CONCATENATE($AX$5,$B75,$C75),'DAR2'!$A$6:$M$60,13,FALSE),0)</f>
        <v>0</v>
      </c>
      <c r="AY75" s="56"/>
      <c r="AZ75" s="56"/>
      <c r="BA75" s="56">
        <f>_xlfn.IFNA(VLOOKUP(CONCATENATE($BA$5,$B75,$C75),'BAL3'!$A$6:$M$133,13,FALSE),0)</f>
        <v>0</v>
      </c>
      <c r="BB75" s="56"/>
      <c r="BC75" s="56"/>
      <c r="BD75" s="56"/>
      <c r="BE75" s="56"/>
      <c r="BF75" s="548">
        <f>_xlfn.IFNA(VLOOKUP(CONCATENATE($BF$5,$B75,$C75),SC!$A$6:$M$500,13,FALSE),0)</f>
        <v>0</v>
      </c>
      <c r="BG75" s="548">
        <f>_xlfn.IFNA(VLOOKUP(CONCATENATE($BG$5,$B75,$C75),SC!$A$6:$M$500,13,FALSE),0)</f>
        <v>0</v>
      </c>
      <c r="BH75" s="548"/>
      <c r="BI75" s="548"/>
      <c r="BJ75" s="56"/>
      <c r="BK75" s="56"/>
      <c r="BL75" s="56"/>
      <c r="BM75" s="56"/>
      <c r="BN75" s="56"/>
      <c r="BO75" s="56"/>
      <c r="BP75" s="56"/>
      <c r="BQ75" s="56"/>
      <c r="BR75" s="56"/>
      <c r="BS75" s="43"/>
    </row>
    <row r="76" spans="1:71" x14ac:dyDescent="0.25">
      <c r="A76" s="835"/>
      <c r="B76" s="51"/>
      <c r="C76" s="57"/>
      <c r="D76" s="57"/>
      <c r="E76" s="57"/>
      <c r="F76" s="58"/>
      <c r="G76" s="64"/>
      <c r="H76" s="54"/>
      <c r="I76" s="55"/>
      <c r="J76" s="64"/>
      <c r="K76" s="63">
        <f>_xlfn.IFNA(VLOOKUP(CONCATENATE($K$5,$B76,$C76),'ESP1'!$A$6:$M$500,13,FALSE),0)</f>
        <v>0</v>
      </c>
      <c r="L76" s="63"/>
      <c r="M76" s="63"/>
      <c r="N76" s="63"/>
      <c r="O76" s="56">
        <f>_xlfn.IFNA(VLOOKUP(CONCATENATE($O$5,$B76,$C76),CAPE!$A$6:$M$133,13,FALSE),0)</f>
        <v>0</v>
      </c>
      <c r="P76" s="56"/>
      <c r="Q76" s="56"/>
      <c r="R76" s="56"/>
      <c r="S76" s="56"/>
      <c r="T76" s="56"/>
      <c r="U76" s="56">
        <f>_xlfn.IFNA(VLOOKUP(CONCATENATE($U$5,$B76,$C76),'CAP2'!$A$6:$M$133,13,FALSE),0)</f>
        <v>0</v>
      </c>
      <c r="V76" s="56"/>
      <c r="W76" s="56">
        <f>_xlfn.IFNA(VLOOKUP(CONCATENATE($W$5,$B76,$C76),'BUS2'!$A$6:$M$135,13,FALSE),0)</f>
        <v>0</v>
      </c>
      <c r="X76" s="548">
        <f>_xlfn.IFNA(VLOOKUP(CONCATENATE($X$5,$B76,$C76),'HOR1'!$A$6:$M$500,13,FALSE),0)</f>
        <v>0</v>
      </c>
      <c r="Y76" s="56"/>
      <c r="Z76" s="56">
        <f>_xlfn.IFNA(VLOOKUP(CONCATENATE($Z$5,$B76,$C76),'BUS2'!$A$6:$M$133,13,FALSE),0)</f>
        <v>0</v>
      </c>
      <c r="AA76" s="56"/>
      <c r="AB76" s="56">
        <f>_xlfn.IFNA(VLOOKUP(CONCATENATE($AB$5,$B76,$C76),'DAR1'!$A$6:$M$133,13,FALSE),0)</f>
        <v>0</v>
      </c>
      <c r="AC76" s="56"/>
      <c r="AD76" s="56">
        <f>_xlfn.IFNA(VLOOKUP(CONCATENATE($AD$5,$B76,$C76),SCSAT!$A$8:$M$526,13,FALSE),0)</f>
        <v>0</v>
      </c>
      <c r="AE76" s="56">
        <f>_xlfn.IFNA(VLOOKUP(CONCATENATE($AE$5,$B76,$C76),MR!$A$6:$M$138,13,FALSE),0)</f>
        <v>0</v>
      </c>
      <c r="AF76" s="56"/>
      <c r="AG76" s="56"/>
      <c r="AH76" s="56"/>
      <c r="AI76" s="56"/>
      <c r="AJ76" s="56">
        <f>_xlfn.IFNA(VLOOKUP(CONCATENATE($AJ$5,$B76,$C76),FEST!$A$6:$M$300,13,FALSE),0)</f>
        <v>0</v>
      </c>
      <c r="AK76" s="56"/>
      <c r="AL76" s="56">
        <f>_xlfn.IFNA(VLOOKUP(CONCATENATE($AL$5,$B76,$C76),'DAR2'!$A$6:$M$500,13,FALSE),0)</f>
        <v>0</v>
      </c>
      <c r="AM76" s="56"/>
      <c r="AN76" s="56">
        <f>_xlfn.IFNA(VLOOKUP(CONCATENATE($AN$5,$B76,$C76),'OG3'!$A$6:$M$53,13,FALSE),0)</f>
        <v>0</v>
      </c>
      <c r="AO76" s="56"/>
      <c r="AP76" s="56"/>
      <c r="AQ76" s="56"/>
      <c r="AR76" s="56"/>
      <c r="AS76" s="56">
        <f>_xlfn.IFNA(VLOOKUP(CONCATENATE($AS$5,$B76,$C76),'ESP3'!$A$6:$M$500,13,FALSE),0)</f>
        <v>0</v>
      </c>
      <c r="AT76" s="56"/>
      <c r="AU76" s="56">
        <f>_xlfn.IFNA(VLOOKUP(CONCATENATE($AU$5,$B76,$C76),'DRY2'!$A$6:$M$300,13,FALSE),0)</f>
        <v>0</v>
      </c>
      <c r="AV76" s="56">
        <f>_xlfn.IFNA(VLOOKUP(CONCATENATE($AV$5,$B76,$C76),'DRY2'!$A$6:$M$300,13,FALSE),0)</f>
        <v>0</v>
      </c>
      <c r="AW76" s="56"/>
      <c r="AX76" s="56">
        <f>_xlfn.IFNA(VLOOKUP(CONCATENATE($AX$5,$B76,$C76),'DAR2'!$A$6:$M$60,13,FALSE),0)</f>
        <v>0</v>
      </c>
      <c r="AY76" s="56"/>
      <c r="AZ76" s="56"/>
      <c r="BA76" s="56">
        <f>_xlfn.IFNA(VLOOKUP(CONCATENATE($BA$5,$B76,$C76),'BAL3'!$A$6:$M$133,13,FALSE),0)</f>
        <v>0</v>
      </c>
      <c r="BB76" s="56"/>
      <c r="BC76" s="56"/>
      <c r="BD76" s="56"/>
      <c r="BE76" s="56"/>
      <c r="BF76" s="548">
        <f>_xlfn.IFNA(VLOOKUP(CONCATENATE($BF$5,$B76,$C76),SC!$A$6:$M$500,13,FALSE),0)</f>
        <v>0</v>
      </c>
      <c r="BG76" s="548">
        <f>_xlfn.IFNA(VLOOKUP(CONCATENATE($BG$5,$B76,$C76),SC!$A$6:$M$500,13,FALSE),0)</f>
        <v>0</v>
      </c>
      <c r="BH76" s="548"/>
      <c r="BI76" s="548"/>
      <c r="BJ76" s="56"/>
      <c r="BK76" s="56"/>
      <c r="BL76" s="56"/>
      <c r="BM76" s="56"/>
      <c r="BN76" s="56"/>
      <c r="BO76" s="56"/>
      <c r="BP76" s="56"/>
      <c r="BQ76" s="56"/>
      <c r="BR76" s="56"/>
      <c r="BS76" s="43"/>
    </row>
    <row r="77" spans="1:71" x14ac:dyDescent="0.25">
      <c r="A77" s="835"/>
      <c r="B77" s="51"/>
      <c r="C77" s="57"/>
      <c r="D77" s="57"/>
      <c r="E77" s="57"/>
      <c r="F77" s="58"/>
      <c r="G77" s="64"/>
      <c r="H77" s="54"/>
      <c r="I77" s="55"/>
      <c r="J77" s="64"/>
      <c r="K77" s="63">
        <f>_xlfn.IFNA(VLOOKUP(CONCATENATE($K$5,$B77,$C77),'ESP1'!$A$6:$M$500,13,FALSE),0)</f>
        <v>0</v>
      </c>
      <c r="L77" s="63"/>
      <c r="M77" s="63"/>
      <c r="N77" s="63"/>
      <c r="O77" s="56">
        <f>_xlfn.IFNA(VLOOKUP(CONCATENATE($O$5,$B77,$C77),CAPE!$A$6:$M$133,13,FALSE),0)</f>
        <v>0</v>
      </c>
      <c r="P77" s="56"/>
      <c r="Q77" s="56"/>
      <c r="R77" s="56"/>
      <c r="S77" s="56"/>
      <c r="T77" s="56"/>
      <c r="U77" s="56">
        <f>_xlfn.IFNA(VLOOKUP(CONCATENATE($U$5,$B77,$C77),'CAP2'!$A$6:$M$133,13,FALSE),0)</f>
        <v>0</v>
      </c>
      <c r="V77" s="56"/>
      <c r="W77" s="56">
        <f>_xlfn.IFNA(VLOOKUP(CONCATENATE($W$5,$B77,$C77),'BUS2'!$A$6:$M$135,13,FALSE),0)</f>
        <v>0</v>
      </c>
      <c r="X77" s="548">
        <f>_xlfn.IFNA(VLOOKUP(CONCATENATE($X$5,$B77,$C77),'HOR1'!$A$6:$M$500,13,FALSE),0)</f>
        <v>0</v>
      </c>
      <c r="Y77" s="56"/>
      <c r="Z77" s="56">
        <f>_xlfn.IFNA(VLOOKUP(CONCATENATE($Z$5,$B77,$C77),'BUS2'!$A$6:$M$133,13,FALSE),0)</f>
        <v>0</v>
      </c>
      <c r="AA77" s="56"/>
      <c r="AB77" s="56">
        <f>_xlfn.IFNA(VLOOKUP(CONCATENATE($AB$5,$B77,$C77),'DAR1'!$A$6:$M$133,13,FALSE),0)</f>
        <v>0</v>
      </c>
      <c r="AC77" s="56"/>
      <c r="AD77" s="56">
        <f>_xlfn.IFNA(VLOOKUP(CONCATENATE($AD$5,$B77,$C77),SCSAT!$A$8:$M$526,13,FALSE),0)</f>
        <v>0</v>
      </c>
      <c r="AE77" s="56">
        <f>_xlfn.IFNA(VLOOKUP(CONCATENATE($AE$5,$B77,$C77),MR!$A$6:$M$138,13,FALSE),0)</f>
        <v>0</v>
      </c>
      <c r="AF77" s="56"/>
      <c r="AG77" s="56"/>
      <c r="AH77" s="56"/>
      <c r="AI77" s="56"/>
      <c r="AJ77" s="56">
        <f>_xlfn.IFNA(VLOOKUP(CONCATENATE($AJ$5,$B77,$C77),FEST!$A$6:$M$300,13,FALSE),0)</f>
        <v>0</v>
      </c>
      <c r="AK77" s="56"/>
      <c r="AL77" s="56">
        <f>_xlfn.IFNA(VLOOKUP(CONCATENATE($AL$5,$B77,$C77),'DAR2'!$A$6:$M$500,13,FALSE),0)</f>
        <v>0</v>
      </c>
      <c r="AM77" s="56"/>
      <c r="AN77" s="56">
        <f>_xlfn.IFNA(VLOOKUP(CONCATENATE($AN$5,$B77,$C77),'OG3'!$A$6:$M$53,13,FALSE),0)</f>
        <v>0</v>
      </c>
      <c r="AO77" s="56"/>
      <c r="AP77" s="56"/>
      <c r="AQ77" s="56"/>
      <c r="AR77" s="56"/>
      <c r="AS77" s="56">
        <f>_xlfn.IFNA(VLOOKUP(CONCATENATE($AS$5,$B77,$C77),'ESP3'!$A$6:$M$500,13,FALSE),0)</f>
        <v>0</v>
      </c>
      <c r="AT77" s="56"/>
      <c r="AU77" s="56">
        <f>_xlfn.IFNA(VLOOKUP(CONCATENATE($AU$5,$B77,$C77),'DRY2'!$A$6:$M$300,13,FALSE),0)</f>
        <v>0</v>
      </c>
      <c r="AV77" s="56">
        <f>_xlfn.IFNA(VLOOKUP(CONCATENATE($AV$5,$B77,$C77),'DRY2'!$A$6:$M$300,13,FALSE),0)</f>
        <v>0</v>
      </c>
      <c r="AW77" s="56"/>
      <c r="AX77" s="56">
        <f>_xlfn.IFNA(VLOOKUP(CONCATENATE($AX$5,$B77,$C77),'DAR2'!$A$6:$M$60,13,FALSE),0)</f>
        <v>0</v>
      </c>
      <c r="AY77" s="56"/>
      <c r="AZ77" s="56"/>
      <c r="BA77" s="56">
        <f>_xlfn.IFNA(VLOOKUP(CONCATENATE($BA$5,$B77,$C77),'BAL3'!$A$6:$M$133,13,FALSE),0)</f>
        <v>0</v>
      </c>
      <c r="BB77" s="56"/>
      <c r="BC77" s="56"/>
      <c r="BD77" s="56"/>
      <c r="BE77" s="56"/>
      <c r="BF77" s="56"/>
      <c r="BG77" s="56"/>
      <c r="BH77" s="548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43"/>
    </row>
    <row r="78" spans="1:71" x14ac:dyDescent="0.25">
      <c r="A78" s="835"/>
      <c r="B78" s="51"/>
      <c r="C78" s="57"/>
      <c r="D78" s="57"/>
      <c r="E78" s="57"/>
      <c r="F78" s="58"/>
      <c r="G78" s="64"/>
      <c r="H78" s="54"/>
      <c r="I78" s="55"/>
      <c r="J78" s="64"/>
      <c r="K78" s="63">
        <f>_xlfn.IFNA(VLOOKUP(CONCATENATE($K$5,$B78,$C78),'ESP1'!$A$6:$M$500,13,FALSE),0)</f>
        <v>0</v>
      </c>
      <c r="L78" s="63"/>
      <c r="M78" s="63"/>
      <c r="N78" s="63"/>
      <c r="O78" s="56">
        <f>_xlfn.IFNA(VLOOKUP(CONCATENATE($O$5,$B78,$C78),CAPE!$A$6:$M$133,13,FALSE),0)</f>
        <v>0</v>
      </c>
      <c r="P78" s="56"/>
      <c r="Q78" s="56"/>
      <c r="R78" s="56"/>
      <c r="S78" s="56"/>
      <c r="T78" s="56"/>
      <c r="U78" s="56">
        <f>_xlfn.IFNA(VLOOKUP(CONCATENATE($U$5,$B78,$C78),'CAP2'!$A$6:$M$133,13,FALSE),0)</f>
        <v>0</v>
      </c>
      <c r="V78" s="56"/>
      <c r="W78" s="56">
        <f>_xlfn.IFNA(VLOOKUP(CONCATENATE($W$5,$B78,$C78),'BUS2'!$A$6:$M$135,13,FALSE),0)</f>
        <v>0</v>
      </c>
      <c r="X78" s="548">
        <f>_xlfn.IFNA(VLOOKUP(CONCATENATE($X$5,$B78,$C78),'HOR1'!$A$6:$M$500,13,FALSE),0)</f>
        <v>0</v>
      </c>
      <c r="Y78" s="56"/>
      <c r="Z78" s="56">
        <f>_xlfn.IFNA(VLOOKUP(CONCATENATE($Z$5,$B78,$C78),'BUS2'!$A$6:$M$133,13,FALSE),0)</f>
        <v>0</v>
      </c>
      <c r="AA78" s="56"/>
      <c r="AB78" s="56">
        <f>_xlfn.IFNA(VLOOKUP(CONCATENATE($AB$5,$B78,$C78),'DAR1'!$A$6:$M$133,13,FALSE),0)</f>
        <v>0</v>
      </c>
      <c r="AC78" s="56"/>
      <c r="AD78" s="56">
        <f>_xlfn.IFNA(VLOOKUP(CONCATENATE($AD$5,$B78,$C78),SCSAT!$A$8:$M$526,13,FALSE),0)</f>
        <v>0</v>
      </c>
      <c r="AE78" s="56">
        <f>_xlfn.IFNA(VLOOKUP(CONCATENATE($AE$5,$B78,$C78),MR!$A$6:$M$138,13,FALSE),0)</f>
        <v>0</v>
      </c>
      <c r="AF78" s="56"/>
      <c r="AG78" s="56"/>
      <c r="AH78" s="56"/>
      <c r="AI78" s="56"/>
      <c r="AJ78" s="56">
        <f>_xlfn.IFNA(VLOOKUP(CONCATENATE($AJ$5,$B78,$C78),FEST!$A$6:$M$300,13,FALSE),0)</f>
        <v>0</v>
      </c>
      <c r="AK78" s="56"/>
      <c r="AL78" s="56">
        <f>_xlfn.IFNA(VLOOKUP(CONCATENATE($AL$5,$B78,$C78),'DAR2'!$A$6:$M$500,13,FALSE),0)</f>
        <v>0</v>
      </c>
      <c r="AM78" s="56"/>
      <c r="AN78" s="56">
        <f>_xlfn.IFNA(VLOOKUP(CONCATENATE($AN$5,$B78,$C78),'OG3'!$A$6:$M$53,13,FALSE),0)</f>
        <v>0</v>
      </c>
      <c r="AO78" s="56"/>
      <c r="AP78" s="56"/>
      <c r="AQ78" s="56"/>
      <c r="AR78" s="56"/>
      <c r="AS78" s="56">
        <f>_xlfn.IFNA(VLOOKUP(CONCATENATE($AS$5,$B78,$C78),'ESP3'!$A$6:$M$500,13,FALSE),0)</f>
        <v>0</v>
      </c>
      <c r="AT78" s="56"/>
      <c r="AU78" s="56">
        <f>_xlfn.IFNA(VLOOKUP(CONCATENATE($AU$5,$B78,$C78),'DRY2'!$A$6:$M$300,13,FALSE),0)</f>
        <v>0</v>
      </c>
      <c r="AV78" s="56">
        <f>_xlfn.IFNA(VLOOKUP(CONCATENATE($AV$5,$B78,$C78),'DRY2'!$A$6:$M$300,13,FALSE),0)</f>
        <v>0</v>
      </c>
      <c r="AW78" s="56"/>
      <c r="AX78" s="56">
        <f>_xlfn.IFNA(VLOOKUP(CONCATENATE($AX$5,$B78,$C78),'DAR2'!$A$6:$M$60,13,FALSE),0)</f>
        <v>0</v>
      </c>
      <c r="AY78" s="56"/>
      <c r="AZ78" s="56"/>
      <c r="BA78" s="56">
        <f>_xlfn.IFNA(VLOOKUP(CONCATENATE($BA$5,$B78,$C78),'BAL3'!$A$6:$M$133,13,FALSE),0)</f>
        <v>0</v>
      </c>
      <c r="BB78" s="56"/>
      <c r="BC78" s="56"/>
      <c r="BD78" s="56"/>
      <c r="BE78" s="56"/>
      <c r="BF78" s="56"/>
      <c r="BG78" s="56"/>
      <c r="BH78" s="548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43"/>
    </row>
    <row r="79" spans="1:71" x14ac:dyDescent="0.25">
      <c r="A79" s="835"/>
      <c r="B79" s="51"/>
      <c r="C79" s="57"/>
      <c r="D79" s="57"/>
      <c r="E79" s="57"/>
      <c r="F79" s="58"/>
      <c r="G79" s="64"/>
      <c r="H79" s="54"/>
      <c r="I79" s="55"/>
      <c r="J79" s="64"/>
      <c r="K79" s="63">
        <f>_xlfn.IFNA(VLOOKUP(CONCATENATE($K$5,$B79,$C79),'ESP1'!$A$6:$M$500,13,FALSE),0)</f>
        <v>0</v>
      </c>
      <c r="L79" s="63"/>
      <c r="M79" s="63"/>
      <c r="N79" s="63"/>
      <c r="O79" s="56">
        <f>_xlfn.IFNA(VLOOKUP(CONCATENATE($O$5,$B79,$C79),CAPE!$A$6:$M$133,13,FALSE),0)</f>
        <v>0</v>
      </c>
      <c r="P79" s="56"/>
      <c r="Q79" s="56"/>
      <c r="R79" s="56"/>
      <c r="S79" s="56"/>
      <c r="T79" s="56"/>
      <c r="U79" s="56">
        <f>_xlfn.IFNA(VLOOKUP(CONCATENATE($U$5,$B79,$C79),'CAP2'!$A$6:$M$133,13,FALSE),0)</f>
        <v>0</v>
      </c>
      <c r="V79" s="341"/>
      <c r="W79" s="341">
        <f>_xlfn.IFNA(VLOOKUP(CONCATENATE($W$5,$B79,$C79),'BUS2'!$A$6:$M$135,13,FALSE),0)</f>
        <v>0</v>
      </c>
      <c r="X79" s="548">
        <f>_xlfn.IFNA(VLOOKUP(CONCATENATE($X$5,$B79,$C79),'HOR1'!$A$6:$M$500,13,FALSE),0)</f>
        <v>0</v>
      </c>
      <c r="Y79" s="56"/>
      <c r="Z79" s="56">
        <f>_xlfn.IFNA(VLOOKUP(CONCATENATE($Z$5,$B79,$C79),'BUS2'!$A$6:$M$133,13,FALSE),0)</f>
        <v>0</v>
      </c>
      <c r="AA79" s="56"/>
      <c r="AB79" s="56">
        <f>_xlfn.IFNA(VLOOKUP(CONCATENATE($AB$5,$B79,$C79),'DAR1'!$A$6:$M$133,13,FALSE),0)</f>
        <v>0</v>
      </c>
      <c r="AC79" s="56"/>
      <c r="AD79" s="56">
        <f>_xlfn.IFNA(VLOOKUP(CONCATENATE($AD$5,$B79,$C79),SCSAT!$A$8:$M$526,13,FALSE),0)</f>
        <v>0</v>
      </c>
      <c r="AE79" s="56">
        <f>_xlfn.IFNA(VLOOKUP(CONCATENATE($AE$5,$B79,$C79),MR!$A$6:$M$138,13,FALSE),0)</f>
        <v>0</v>
      </c>
      <c r="AF79" s="56"/>
      <c r="AG79" s="56"/>
      <c r="AH79" s="56"/>
      <c r="AI79" s="56"/>
      <c r="AJ79" s="56">
        <f>_xlfn.IFNA(VLOOKUP(CONCATENATE($AJ$5,$B79,$C79),FEST!$A$6:$M$300,13,FALSE),0)</f>
        <v>0</v>
      </c>
      <c r="AK79" s="56"/>
      <c r="AL79" s="56">
        <f>_xlfn.IFNA(VLOOKUP(CONCATENATE($AL$5,$B79,$C79),'DAR2'!$A$6:$M$500,13,FALSE),0)</f>
        <v>0</v>
      </c>
      <c r="AM79" s="56"/>
      <c r="AN79" s="56">
        <f>_xlfn.IFNA(VLOOKUP(CONCATENATE($AN$5,$B79,$C79),'OG3'!$A$6:$M$53,13,FALSE),0)</f>
        <v>0</v>
      </c>
      <c r="AO79" s="56"/>
      <c r="AP79" s="56"/>
      <c r="AQ79" s="56"/>
      <c r="AR79" s="56"/>
      <c r="AS79" s="56">
        <f>_xlfn.IFNA(VLOOKUP(CONCATENATE($AS$5,$B79,$C79),'ESP3'!$A$6:$M$500,13,FALSE),0)</f>
        <v>0</v>
      </c>
      <c r="AT79" s="56"/>
      <c r="AU79" s="56">
        <f>_xlfn.IFNA(VLOOKUP(CONCATENATE($AU$5,$B79,$C79),'DRY2'!$A$6:$M$300,13,FALSE),0)</f>
        <v>0</v>
      </c>
      <c r="AV79" s="56">
        <f>_xlfn.IFNA(VLOOKUP(CONCATENATE($AV$5,$B79,$C79),'DRY2'!$A$6:$M$300,13,FALSE),0)</f>
        <v>0</v>
      </c>
      <c r="AW79" s="56"/>
      <c r="AX79" s="56">
        <f>_xlfn.IFNA(VLOOKUP(CONCATENATE($AX$5,$B79,$C79),'DAR2'!$A$6:$M$60,13,FALSE),0)</f>
        <v>0</v>
      </c>
      <c r="AY79" s="56"/>
      <c r="AZ79" s="56"/>
      <c r="BA79" s="56">
        <f>_xlfn.IFNA(VLOOKUP(CONCATENATE($BA$5,$B79,$C79),'BAL3'!$A$6:$M$133,13,FALSE),0)</f>
        <v>0</v>
      </c>
      <c r="BB79" s="56"/>
      <c r="BC79" s="56"/>
      <c r="BD79" s="56"/>
      <c r="BE79" s="56"/>
      <c r="BF79" s="56"/>
      <c r="BG79" s="56"/>
      <c r="BH79" s="548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43"/>
    </row>
    <row r="80" spans="1:71" x14ac:dyDescent="0.25">
      <c r="A80" s="835"/>
      <c r="B80" s="51"/>
      <c r="C80" s="57"/>
      <c r="D80" s="57"/>
      <c r="E80" s="57"/>
      <c r="F80" s="58"/>
      <c r="G80" s="64"/>
      <c r="H80" s="54"/>
      <c r="I80" s="55"/>
      <c r="J80" s="64"/>
      <c r="K80" s="63">
        <f>_xlfn.IFNA(VLOOKUP(CONCATENATE($K$5,$B80,$C80),'ESP1'!$A$6:$M$500,13,FALSE),0)</f>
        <v>0</v>
      </c>
      <c r="L80" s="63"/>
      <c r="M80" s="63"/>
      <c r="N80" s="63"/>
      <c r="O80" s="56">
        <f>_xlfn.IFNA(VLOOKUP(CONCATENATE($O$5,$B80,$C80),CAPE!$A$6:$M$133,13,FALSE),0)</f>
        <v>0</v>
      </c>
      <c r="P80" s="56"/>
      <c r="Q80" s="56"/>
      <c r="R80" s="56"/>
      <c r="S80" s="56"/>
      <c r="T80" s="56"/>
      <c r="U80" s="56">
        <f>_xlfn.IFNA(VLOOKUP(CONCATENATE($U$5,$B80,$C80),'CAP2'!$A$6:$M$133,13,FALSE),0)</f>
        <v>0</v>
      </c>
      <c r="V80" s="56"/>
      <c r="W80" s="56">
        <f>_xlfn.IFNA(VLOOKUP(CONCATENATE($W$5,$B80,$C80),'DRY1'!$A$6:$M$135,13,FALSE),0)</f>
        <v>0</v>
      </c>
      <c r="X80" s="548">
        <f>_xlfn.IFNA(VLOOKUP(CONCATENATE($X$5,$B80,$C80),'HOR1'!$A$6:$M$500,13,FALSE),0)</f>
        <v>0</v>
      </c>
      <c r="Y80" s="56"/>
      <c r="Z80" s="56">
        <f>_xlfn.IFNA(VLOOKUP(CONCATENATE($Z$5,$B80,$C80),'BUS2'!$A$6:$M$133,13,FALSE),0)</f>
        <v>0</v>
      </c>
      <c r="AA80" s="56"/>
      <c r="AB80" s="56">
        <f>_xlfn.IFNA(VLOOKUP(CONCATENATE($AB$5,$B80,$C80),'DAR1'!$A$6:$M$133,13,FALSE),0)</f>
        <v>0</v>
      </c>
      <c r="AC80" s="56"/>
      <c r="AD80" s="56">
        <f>_xlfn.IFNA(VLOOKUP(CONCATENATE($AD$5,$B80,$C80),SCSAT!$A$8:$M$526,13,FALSE),0)</f>
        <v>0</v>
      </c>
      <c r="AE80" s="56">
        <f>_xlfn.IFNA(VLOOKUP(CONCATENATE($AE$5,$B80,$C80),MR!$A$6:$M$138,13,FALSE),0)</f>
        <v>0</v>
      </c>
      <c r="AF80" s="56"/>
      <c r="AG80" s="56"/>
      <c r="AH80" s="56"/>
      <c r="AI80" s="56"/>
      <c r="AJ80" s="56">
        <f>_xlfn.IFNA(VLOOKUP(CONCATENATE($AJ$5,$B80,$C80),FEST!$A$6:$M$300,13,FALSE),0)</f>
        <v>0</v>
      </c>
      <c r="AK80" s="56"/>
      <c r="AL80" s="56">
        <f>_xlfn.IFNA(VLOOKUP(CONCATENATE($AL$5,$B80,$C80),'DAR2'!$A$6:$M$500,13,FALSE),0)</f>
        <v>0</v>
      </c>
      <c r="AM80" s="56"/>
      <c r="AN80" s="56">
        <f>_xlfn.IFNA(VLOOKUP(CONCATENATE($AN$5,$B80,$C80),'OG3'!$A$6:$M$53,13,FALSE),0)</f>
        <v>0</v>
      </c>
      <c r="AO80" s="56"/>
      <c r="AP80" s="56"/>
      <c r="AQ80" s="56"/>
      <c r="AR80" s="56"/>
      <c r="AS80" s="56">
        <f>_xlfn.IFNA(VLOOKUP(CONCATENATE($AS$5,$B80,$C80),'ESP3'!$A$6:$M$500,13,FALSE),0)</f>
        <v>0</v>
      </c>
      <c r="AT80" s="56"/>
      <c r="AU80" s="56">
        <f>_xlfn.IFNA(VLOOKUP(CONCATENATE($AU$5,$B80,$C80),'DRY2'!$A$6:$M$300,13,FALSE),0)</f>
        <v>0</v>
      </c>
      <c r="AV80" s="56">
        <f>_xlfn.IFNA(VLOOKUP(CONCATENATE($AV$5,$B80,$C80),'DRY2'!$A$6:$M$300,13,FALSE),0)</f>
        <v>0</v>
      </c>
      <c r="AW80" s="56"/>
      <c r="AX80" s="56">
        <f>_xlfn.IFNA(VLOOKUP(CONCATENATE($AX$5,$B80,$C80),'DAR2'!$A$6:$M$60,13,FALSE),0)</f>
        <v>0</v>
      </c>
      <c r="AY80" s="56"/>
      <c r="AZ80" s="56"/>
      <c r="BA80" s="56">
        <f>_xlfn.IFNA(VLOOKUP(CONCATENATE($BA$5,$B80,$C80),'BAL3'!$A$6:$M$133,13,FALSE),0)</f>
        <v>0</v>
      </c>
      <c r="BB80" s="401"/>
      <c r="BC80" s="401"/>
      <c r="BD80" s="401"/>
      <c r="BE80" s="401"/>
      <c r="BF80" s="401"/>
      <c r="BG80" s="401"/>
      <c r="BH80" s="548"/>
      <c r="BI80" s="401"/>
      <c r="BJ80" s="56"/>
      <c r="BK80" s="56"/>
      <c r="BL80" s="56"/>
      <c r="BM80" s="56"/>
      <c r="BN80" s="56"/>
      <c r="BO80" s="56"/>
      <c r="BP80" s="56"/>
      <c r="BQ80" s="56"/>
      <c r="BR80" s="56"/>
      <c r="BS80" s="43"/>
    </row>
    <row r="81" spans="1:71" x14ac:dyDescent="0.25">
      <c r="A81" s="835"/>
      <c r="B81" s="51"/>
      <c r="C81" s="57"/>
      <c r="D81" s="57"/>
      <c r="E81" s="57"/>
      <c r="F81" s="58"/>
      <c r="G81" s="64"/>
      <c r="H81" s="54"/>
      <c r="I81" s="55"/>
      <c r="J81" s="64"/>
      <c r="K81" s="63">
        <f>_xlfn.IFNA(VLOOKUP(CONCATENATE($K$5,$B81,$C81),'ESP1'!$A$6:$M$500,13,FALSE),0)</f>
        <v>0</v>
      </c>
      <c r="L81" s="63"/>
      <c r="M81" s="63"/>
      <c r="N81" s="63"/>
      <c r="O81" s="56">
        <f>_xlfn.IFNA(VLOOKUP(CONCATENATE($O$5,$B81,$C81),CAPE!$A$6:$M$133,13,FALSE),0)</f>
        <v>0</v>
      </c>
      <c r="P81" s="56"/>
      <c r="Q81" s="56"/>
      <c r="R81" s="56"/>
      <c r="S81" s="56"/>
      <c r="T81" s="56"/>
      <c r="U81" s="56">
        <f>_xlfn.IFNA(VLOOKUP(CONCATENATE($U$5,$B81,$C81),'CAP2'!$A$6:$M$133,13,FALSE),0)</f>
        <v>0</v>
      </c>
      <c r="V81" s="56"/>
      <c r="W81" s="56">
        <f>_xlfn.IFNA(VLOOKUP(CONCATENATE($W$5,$B81,$C81),'DRY1'!$A$6:$M$135,13,FALSE),0)</f>
        <v>0</v>
      </c>
      <c r="X81" s="56">
        <f>_xlfn.IFNA(VLOOKUP(CONCATENATE($X$5,$B81,$C81),'ESP2'!$A$6:$M$192,13,FALSE),0)</f>
        <v>0</v>
      </c>
      <c r="Y81" s="56"/>
      <c r="Z81" s="56">
        <f>_xlfn.IFNA(VLOOKUP(CONCATENATE($Z$5,$B81,$C81),'BUS2'!$A$6:$M$133,13,FALSE),0)</f>
        <v>0</v>
      </c>
      <c r="AA81" s="56"/>
      <c r="AB81" s="56">
        <f>_xlfn.IFNA(VLOOKUP(CONCATENATE($AB$5,$B81,$C81),'DAR1'!$A$6:$M$133,13,FALSE),0)</f>
        <v>0</v>
      </c>
      <c r="AC81" s="56"/>
      <c r="AD81" s="56">
        <f>_xlfn.IFNA(VLOOKUP(CONCATENATE($AD$5,$B81,$C81),SCSAT!$A$8:$M$526,13,FALSE),0)</f>
        <v>0</v>
      </c>
      <c r="AE81" s="56">
        <f>_xlfn.IFNA(VLOOKUP(CONCATENATE($AE$5,$B81,$C81),MR!$A$6:$M$138,13,FALSE),0)</f>
        <v>0</v>
      </c>
      <c r="AF81" s="56"/>
      <c r="AG81" s="56"/>
      <c r="AH81" s="56"/>
      <c r="AI81" s="56"/>
      <c r="AJ81" s="56">
        <f>_xlfn.IFNA(VLOOKUP(CONCATENATE($AJ$5,$B81,$C81),FEST!$A$6:$M$300,13,FALSE),0)</f>
        <v>0</v>
      </c>
      <c r="AK81" s="56"/>
      <c r="AL81" s="56">
        <f>_xlfn.IFNA(VLOOKUP(CONCATENATE($AL$5,$B81,$C81),'DAR2'!$A$6:$M$500,13,FALSE),0)</f>
        <v>0</v>
      </c>
      <c r="AM81" s="56"/>
      <c r="AN81" s="56">
        <f>_xlfn.IFNA(VLOOKUP(CONCATENATE($AN$5,$B81,$C81),'OG3'!$A$6:$M$53,13,FALSE),0)</f>
        <v>0</v>
      </c>
      <c r="AO81" s="56"/>
      <c r="AP81" s="56"/>
      <c r="AQ81" s="56"/>
      <c r="AR81" s="56"/>
      <c r="AS81" s="56">
        <f>_xlfn.IFNA(VLOOKUP(CONCATENATE($AS$5,$B81,$C81),'ESP3'!$A$6:$M$500,13,FALSE),0)</f>
        <v>0</v>
      </c>
      <c r="AT81" s="56"/>
      <c r="AU81" s="56">
        <f>_xlfn.IFNA(VLOOKUP(CONCATENATE($AU$5,$B81,$C81),'DRY2'!$A$6:$M$300,13,FALSE),0)</f>
        <v>0</v>
      </c>
      <c r="AV81" s="56">
        <f>_xlfn.IFNA(VLOOKUP(CONCATENATE($AV$5,$B81,$C81),'DRY2'!$A$6:$M$300,13,FALSE),0)</f>
        <v>0</v>
      </c>
      <c r="AW81" s="56"/>
      <c r="AX81" s="56">
        <f>_xlfn.IFNA(VLOOKUP(CONCATENATE($AX$5,$B81,$C81),'DAR2'!$A$6:$M$60,13,FALSE),0)</f>
        <v>0</v>
      </c>
      <c r="AY81" s="56"/>
      <c r="AZ81" s="56"/>
      <c r="BA81" s="56">
        <f>_xlfn.IFNA(VLOOKUP(CONCATENATE($BA$5,$B81,$C81),'BAL3'!$A$6:$M$133,13,FALSE),0)</f>
        <v>0</v>
      </c>
      <c r="BB81" s="56"/>
      <c r="BC81" s="56"/>
      <c r="BD81" s="56"/>
      <c r="BE81" s="56"/>
      <c r="BF81" s="56"/>
      <c r="BG81" s="56"/>
      <c r="BH81" s="548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43"/>
    </row>
    <row r="82" spans="1:71" x14ac:dyDescent="0.25">
      <c r="A82" s="835"/>
      <c r="B82" s="51"/>
      <c r="C82" s="57"/>
      <c r="D82" s="57"/>
      <c r="E82" s="57"/>
      <c r="F82" s="58"/>
      <c r="G82" s="64"/>
      <c r="H82" s="54"/>
      <c r="I82" s="55"/>
      <c r="J82" s="64"/>
      <c r="K82" s="63">
        <f>_xlfn.IFNA(VLOOKUP(CONCATENATE($K$5,$B82,$C82),'ESP1'!$A$6:$M$500,13,FALSE),0)</f>
        <v>0</v>
      </c>
      <c r="L82" s="63"/>
      <c r="M82" s="63"/>
      <c r="N82" s="63"/>
      <c r="O82" s="56">
        <f>_xlfn.IFNA(VLOOKUP(CONCATENATE($O$5,$B82,$C82),CAPE!$A$6:$M$133,13,FALSE),0)</f>
        <v>0</v>
      </c>
      <c r="P82" s="56"/>
      <c r="Q82" s="56"/>
      <c r="R82" s="56"/>
      <c r="S82" s="56"/>
      <c r="T82" s="56"/>
      <c r="U82" s="56">
        <f>_xlfn.IFNA(VLOOKUP(CONCATENATE($U$5,$B82,$C82),'CAP2'!$A$6:$M$133,13,FALSE),0)</f>
        <v>0</v>
      </c>
      <c r="V82" s="56"/>
      <c r="W82" s="56">
        <f>_xlfn.IFNA(VLOOKUP(CONCATENATE($W$5,$B82,$C82),'DRY1'!$A$6:$M$135,13,FALSE),0)</f>
        <v>0</v>
      </c>
      <c r="X82" s="56">
        <f>_xlfn.IFNA(VLOOKUP(CONCATENATE($X$5,$B82,$C82),'ESP2'!$A$6:$M$192,13,FALSE),0)</f>
        <v>0</v>
      </c>
      <c r="Y82" s="56"/>
      <c r="Z82" s="56">
        <f>_xlfn.IFNA(VLOOKUP(CONCATENATE($Z$5,$B82,$C82),'BUS2'!$A$6:$M$133,13,FALSE),0)</f>
        <v>0</v>
      </c>
      <c r="AA82" s="56"/>
      <c r="AB82" s="56">
        <f>_xlfn.IFNA(VLOOKUP(CONCATENATE($AB$5,$B82,$C82),'DAR1'!$A$6:$M$133,13,FALSE),0)</f>
        <v>0</v>
      </c>
      <c r="AC82" s="56"/>
      <c r="AD82" s="56">
        <f>_xlfn.IFNA(VLOOKUP(CONCATENATE($AD$5,$B82,$C82),SCSAT!$A$8:$M$526,13,FALSE),0)</f>
        <v>0</v>
      </c>
      <c r="AE82" s="56">
        <f>_xlfn.IFNA(VLOOKUP(CONCATENATE($AE$5,$B82,$C82),MR!$A$6:$M$138,13,FALSE),0)</f>
        <v>0</v>
      </c>
      <c r="AF82" s="56"/>
      <c r="AG82" s="56"/>
      <c r="AH82" s="56"/>
      <c r="AI82" s="56"/>
      <c r="AJ82" s="56">
        <f>_xlfn.IFNA(VLOOKUP(CONCATENATE($AJ$5,$B82,$C82),FEST!$A$6:$M$300,13,FALSE),0)</f>
        <v>0</v>
      </c>
      <c r="AK82" s="56"/>
      <c r="AL82" s="56">
        <f>_xlfn.IFNA(VLOOKUP(CONCATENATE($AL$5,$B82,$C82),'DAR2'!$A$6:$M$500,13,FALSE),0)</f>
        <v>0</v>
      </c>
      <c r="AM82" s="56"/>
      <c r="AN82" s="56">
        <f>_xlfn.IFNA(VLOOKUP(CONCATENATE($AN$5,$B82,$C82),'OG3'!$A$6:$M$53,13,FALSE),0)</f>
        <v>0</v>
      </c>
      <c r="AO82" s="56"/>
      <c r="AP82" s="56"/>
      <c r="AQ82" s="56"/>
      <c r="AR82" s="56"/>
      <c r="AS82" s="56">
        <f>_xlfn.IFNA(VLOOKUP(CONCATENATE($AS$5,$B82,$C82),'ESP3'!$A$6:$M$500,13,FALSE),0)</f>
        <v>0</v>
      </c>
      <c r="AT82" s="56"/>
      <c r="AU82" s="56">
        <f>_xlfn.IFNA(VLOOKUP(CONCATENATE($AU$5,$B82,$C82),'DRY2'!$A$6:$M$300,13,FALSE),0)</f>
        <v>0</v>
      </c>
      <c r="AV82" s="56">
        <f>_xlfn.IFNA(VLOOKUP(CONCATENATE($AV$5,$B82,$C82),'DRY2'!$A$6:$M$300,13,FALSE),0)</f>
        <v>0</v>
      </c>
      <c r="AW82" s="56"/>
      <c r="AX82" s="56">
        <f>_xlfn.IFNA(VLOOKUP(CONCATENATE($AX$5,$B82,$C82),'DAR2'!$A$6:$M$60,13,FALSE),0)</f>
        <v>0</v>
      </c>
      <c r="AY82" s="56"/>
      <c r="AZ82" s="56"/>
      <c r="BA82" s="56">
        <f>_xlfn.IFNA(VLOOKUP(CONCATENATE($BA$5,$B82,$C82),'BAL3'!$A$6:$M$133,13,FALSE),0)</f>
        <v>0</v>
      </c>
      <c r="BB82" s="56"/>
      <c r="BC82" s="56"/>
      <c r="BD82" s="56"/>
      <c r="BE82" s="56"/>
      <c r="BF82" s="56"/>
      <c r="BG82" s="56"/>
      <c r="BH82" s="548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43"/>
    </row>
    <row r="83" spans="1:71" x14ac:dyDescent="0.25">
      <c r="A83" s="835"/>
      <c r="B83" s="51"/>
      <c r="C83" s="57"/>
      <c r="D83" s="57"/>
      <c r="E83" s="57"/>
      <c r="F83" s="58"/>
      <c r="G83" s="64"/>
      <c r="H83" s="54"/>
      <c r="I83" s="55"/>
      <c r="J83" s="64"/>
      <c r="K83" s="63">
        <f>_xlfn.IFNA(VLOOKUP(CONCATENATE($K$5,$B83,$C83),'ESP1'!$A$6:$M$500,13,FALSE),0)</f>
        <v>0</v>
      </c>
      <c r="L83" s="63"/>
      <c r="M83" s="63"/>
      <c r="N83" s="63"/>
      <c r="O83" s="56">
        <f>_xlfn.IFNA(VLOOKUP(CONCATENATE($O$5,$B83,$C83),CAPE!$A$6:$M$133,13,FALSE),0)</f>
        <v>0</v>
      </c>
      <c r="P83" s="56"/>
      <c r="Q83" s="56"/>
      <c r="R83" s="56"/>
      <c r="S83" s="56"/>
      <c r="T83" s="56"/>
      <c r="U83" s="56">
        <f>_xlfn.IFNA(VLOOKUP(CONCATENATE($U$5,$B83,$C83),'CAP2'!$A$6:$M$133,13,FALSE),0)</f>
        <v>0</v>
      </c>
      <c r="V83" s="56"/>
      <c r="W83" s="56">
        <f>_xlfn.IFNA(VLOOKUP(CONCATENATE($W$5,$B83,$C83),'DRY1'!$A$6:$M$135,13,FALSE),0)</f>
        <v>0</v>
      </c>
      <c r="X83" s="56">
        <f>_xlfn.IFNA(VLOOKUP(CONCATENATE($X$5,$B83,$C83),'ESP2'!$A$6:$M$192,13,FALSE),0)</f>
        <v>0</v>
      </c>
      <c r="Y83" s="56"/>
      <c r="Z83" s="56">
        <f>_xlfn.IFNA(VLOOKUP(CONCATENATE($Z$5,$B83,$C83),'BUS2'!$A$6:$M$133,13,FALSE),0)</f>
        <v>0</v>
      </c>
      <c r="AA83" s="56"/>
      <c r="AB83" s="56">
        <f>_xlfn.IFNA(VLOOKUP(CONCATENATE($AB$5,$B83,$C83),'DAR1'!$A$6:$M$133,13,FALSE),0)</f>
        <v>0</v>
      </c>
      <c r="AC83" s="56"/>
      <c r="AD83" s="56">
        <f>_xlfn.IFNA(VLOOKUP(CONCATENATE($AD$5,$B83,$C83),SCSAT!$A$8:$M$526,13,FALSE),0)</f>
        <v>0</v>
      </c>
      <c r="AE83" s="56">
        <f>_xlfn.IFNA(VLOOKUP(CONCATENATE($AE$5,$B83,$C83),MR!$A$6:$M$138,13,FALSE),0)</f>
        <v>0</v>
      </c>
      <c r="AF83" s="56"/>
      <c r="AG83" s="56"/>
      <c r="AH83" s="56"/>
      <c r="AI83" s="56"/>
      <c r="AJ83" s="56">
        <f>_xlfn.IFNA(VLOOKUP(CONCATENATE($AJ$5,$B83,$C83),FEST!$A$6:$M$300,13,FALSE),0)</f>
        <v>0</v>
      </c>
      <c r="AK83" s="56"/>
      <c r="AL83" s="56">
        <f>_xlfn.IFNA(VLOOKUP(CONCATENATE($AL$5,$B83,$C83),'DAR2'!$A$6:$M$500,13,FALSE),0)</f>
        <v>0</v>
      </c>
      <c r="AM83" s="56"/>
      <c r="AN83" s="56">
        <f>_xlfn.IFNA(VLOOKUP(CONCATENATE($AN$5,$B83,$C83),'OG3'!$A$6:$M$53,13,FALSE),0)</f>
        <v>0</v>
      </c>
      <c r="AO83" s="56"/>
      <c r="AP83" s="56"/>
      <c r="AQ83" s="56"/>
      <c r="AR83" s="56"/>
      <c r="AS83" s="56">
        <f>_xlfn.IFNA(VLOOKUP(CONCATENATE($AS$5,$B83,$C83),'ESP3'!$A$6:$M$500,13,FALSE),0)</f>
        <v>0</v>
      </c>
      <c r="AT83" s="56"/>
      <c r="AU83" s="56">
        <f>_xlfn.IFNA(VLOOKUP(CONCATENATE($AU$5,$B83,$C83),'DRY2'!$A$6:$M$300,13,FALSE),0)</f>
        <v>0</v>
      </c>
      <c r="AV83" s="56">
        <f>_xlfn.IFNA(VLOOKUP(CONCATENATE($AV$5,$B83,$C83),'DRY2'!$A$6:$M$300,13,FALSE),0)</f>
        <v>0</v>
      </c>
      <c r="AW83" s="56"/>
      <c r="AX83" s="56">
        <f>_xlfn.IFNA(VLOOKUP(CONCATENATE($AX$5,$B83,$C83),'DAR2'!$A$6:$M$60,13,FALSE),0)</f>
        <v>0</v>
      </c>
      <c r="AY83" s="56"/>
      <c r="AZ83" s="56"/>
      <c r="BA83" s="56">
        <f>_xlfn.IFNA(VLOOKUP(CONCATENATE($BA$5,$B83,$C83),'BAL3'!$A$6:$M$133,13,FALSE),0)</f>
        <v>0</v>
      </c>
      <c r="BB83" s="56"/>
      <c r="BC83" s="56"/>
      <c r="BD83" s="56"/>
      <c r="BE83" s="56"/>
      <c r="BF83" s="56"/>
      <c r="BG83" s="56"/>
      <c r="BH83" s="548"/>
      <c r="BI83" s="56"/>
      <c r="BJ83" s="343"/>
      <c r="BK83" s="343"/>
      <c r="BL83" s="56"/>
      <c r="BM83" s="56"/>
      <c r="BN83" s="56"/>
      <c r="BO83" s="56"/>
      <c r="BP83" s="56"/>
      <c r="BQ83" s="56"/>
      <c r="BR83" s="56"/>
      <c r="BS83" s="43"/>
    </row>
    <row r="84" spans="1:71" ht="14.4" thickBot="1" x14ac:dyDescent="0.3">
      <c r="A84" s="835"/>
      <c r="B84" s="59" t="s">
        <v>43</v>
      </c>
      <c r="C84" s="60"/>
      <c r="D84" s="60"/>
      <c r="E84" s="60" t="s">
        <v>43</v>
      </c>
      <c r="F84" s="61"/>
      <c r="G84" s="65"/>
      <c r="H84" s="54"/>
      <c r="I84" s="55"/>
      <c r="J84" s="64"/>
      <c r="K84" s="63">
        <f>_xlfn.IFNA(VLOOKUP(CONCATENATE($K$5,$B84,$C84),'ESP1'!$A$6:$M$500,13,FALSE),0)</f>
        <v>0</v>
      </c>
      <c r="L84" s="63"/>
      <c r="M84" s="63"/>
      <c r="N84" s="63"/>
      <c r="O84" s="56">
        <f>_xlfn.IFNA(VLOOKUP(CONCATENATE($O$5,$B84,$C84),CAPE!$A$6:$M$133,13,FALSE),0)</f>
        <v>0</v>
      </c>
      <c r="P84" s="56"/>
      <c r="Q84" s="56"/>
      <c r="R84" s="56"/>
      <c r="S84" s="56"/>
      <c r="T84" s="56"/>
      <c r="U84" s="56">
        <f>_xlfn.IFNA(VLOOKUP(CONCATENATE($U$5,$B84,$C84),'CAP2'!$A$6:$M$133,13,FALSE),0)</f>
        <v>0</v>
      </c>
      <c r="V84" s="56"/>
      <c r="W84" s="56">
        <f>_xlfn.IFNA(VLOOKUP(CONCATENATE($W$5,$B84,$C84),'DRY1'!$A$6:$M$135,13,FALSE),0)</f>
        <v>0</v>
      </c>
      <c r="X84" s="56">
        <f>_xlfn.IFNA(VLOOKUP(CONCATENATE($X$5,$B84,$C84),'ESP2'!$A$6:$M$192,13,FALSE),0)</f>
        <v>0</v>
      </c>
      <c r="Y84" s="56"/>
      <c r="Z84" s="56">
        <f>_xlfn.IFNA(VLOOKUP(CONCATENATE($Z$5,$B84,$C84),'BUS2'!$A$6:$M$133,13,FALSE),0)</f>
        <v>0</v>
      </c>
      <c r="AA84" s="56"/>
      <c r="AB84" s="56">
        <f>_xlfn.IFNA(VLOOKUP(CONCATENATE($AB$5,$B84,$C84),'DAR1'!$A$6:$M$133,13,FALSE),0)</f>
        <v>0</v>
      </c>
      <c r="AC84" s="56"/>
      <c r="AD84" s="56">
        <f>_xlfn.IFNA(VLOOKUP(CONCATENATE($AD$5,$B84,$C84),SCSAT!$A$8:$M$526,13,FALSE),0)</f>
        <v>0</v>
      </c>
      <c r="AE84" s="56">
        <f>_xlfn.IFNA(VLOOKUP(CONCATENATE($AE$5,$B84,$C84),MR!$A$6:$M$138,13,FALSE),0)</f>
        <v>0</v>
      </c>
      <c r="AF84" s="56"/>
      <c r="AG84" s="56"/>
      <c r="AH84" s="56"/>
      <c r="AI84" s="56"/>
      <c r="AJ84" s="56">
        <f>_xlfn.IFNA(VLOOKUP(CONCATENATE($AJ$5,$B84,$C84),FEST!$A$6:$M$300,13,FALSE),0)</f>
        <v>0</v>
      </c>
      <c r="AK84" s="56"/>
      <c r="AL84" s="56">
        <f>_xlfn.IFNA(VLOOKUP(CONCATENATE($AL$5,$B84,$C84),'DAR2'!$A$6:$M$500,13,FALSE),0)</f>
        <v>0</v>
      </c>
      <c r="AM84" s="56"/>
      <c r="AN84" s="56">
        <f>_xlfn.IFNA(VLOOKUP(CONCATENATE($AN$5,$B84,$C84),'OG3'!$A$6:$M$53,13,FALSE),0)</f>
        <v>0</v>
      </c>
      <c r="AO84" s="56"/>
      <c r="AP84" s="56"/>
      <c r="AQ84" s="56"/>
      <c r="AR84" s="56"/>
      <c r="AS84" s="56">
        <f>_xlfn.IFNA(VLOOKUP(CONCATENATE($AS$5,$B84,$C84),'ESP3'!$A$6:$M$500,13,FALSE),0)</f>
        <v>0</v>
      </c>
      <c r="AT84" s="56"/>
      <c r="AU84" s="56">
        <f>_xlfn.IFNA(VLOOKUP(CONCATENATE($AU$5,$B84,$C84),'DRY2'!$A$6:$M$300,13,FALSE),0)</f>
        <v>0</v>
      </c>
      <c r="AV84" s="56">
        <f>_xlfn.IFNA(VLOOKUP(CONCATENATE($AV$5,$B84,$C84),'DRY2'!$A$6:$M$300,13,FALSE),0)</f>
        <v>0</v>
      </c>
      <c r="AW84" s="56"/>
      <c r="AX84" s="56">
        <f>_xlfn.IFNA(VLOOKUP(CONCATENATE($AX$5,$B84,$C84),'DAR2'!$A$6:$M$60,13,FALSE),0)</f>
        <v>0</v>
      </c>
      <c r="AY84" s="56"/>
      <c r="AZ84" s="56"/>
      <c r="BA84" s="56">
        <f>_xlfn.IFNA(VLOOKUP(CONCATENATE($BA$5,$B84,$C84),'BAL3'!$A$6:$M$133,13,FALSE),0)</f>
        <v>0</v>
      </c>
      <c r="BB84" s="56"/>
      <c r="BC84" s="56"/>
      <c r="BD84" s="56"/>
      <c r="BE84" s="56"/>
      <c r="BF84" s="56"/>
      <c r="BG84" s="56"/>
      <c r="BH84" s="56"/>
      <c r="BI84" s="56"/>
      <c r="BJ84" s="343"/>
      <c r="BK84" s="343"/>
      <c r="BL84" s="384"/>
      <c r="BM84" s="384"/>
      <c r="BN84" s="384"/>
      <c r="BO84" s="56"/>
      <c r="BP84" s="56"/>
      <c r="BQ84" s="56"/>
      <c r="BR84" s="56"/>
      <c r="BS84" s="43"/>
    </row>
    <row r="85" spans="1:71" ht="15.6" x14ac:dyDescent="0.25">
      <c r="A85" s="835"/>
      <c r="B85" s="46"/>
      <c r="C85" s="46"/>
      <c r="D85" s="46"/>
      <c r="E85" s="46"/>
      <c r="F85" s="47"/>
      <c r="G85" s="47"/>
      <c r="H85" s="47"/>
      <c r="I85" s="48"/>
      <c r="J85" s="47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56"/>
      <c r="BI85" s="56"/>
      <c r="BJ85" s="49"/>
      <c r="BK85" s="49"/>
      <c r="BL85" s="49"/>
      <c r="BM85" s="49"/>
      <c r="BN85" s="49"/>
      <c r="BO85" s="49"/>
      <c r="BP85" s="49"/>
      <c r="BQ85" s="49"/>
      <c r="BR85" s="49"/>
      <c r="BS85" s="47"/>
    </row>
    <row r="86" spans="1:71" x14ac:dyDescent="0.25">
      <c r="B86" s="29"/>
      <c r="BH86" s="56"/>
      <c r="BI86" s="56"/>
    </row>
    <row r="87" spans="1:71" ht="15.6" x14ac:dyDescent="0.25">
      <c r="B87" s="29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9"/>
      <c r="BI87" s="49"/>
      <c r="BJ87" s="4"/>
      <c r="BK87" s="4"/>
      <c r="BL87" s="4"/>
      <c r="BM87" s="4"/>
      <c r="BN87" s="4"/>
      <c r="BO87" s="4"/>
      <c r="BP87" s="4"/>
      <c r="BQ87" s="4"/>
      <c r="BR87" s="4"/>
    </row>
    <row r="88" spans="1:71" x14ac:dyDescent="0.25">
      <c r="B88" s="29"/>
    </row>
    <row r="89" spans="1:71" x14ac:dyDescent="0.25">
      <c r="B89" s="29"/>
    </row>
    <row r="90" spans="1:71" x14ac:dyDescent="0.25">
      <c r="B90" s="29"/>
    </row>
    <row r="91" spans="1:71" x14ac:dyDescent="0.25">
      <c r="B91" s="29"/>
    </row>
    <row r="92" spans="1:71" x14ac:dyDescent="0.25">
      <c r="B92" s="29"/>
    </row>
    <row r="93" spans="1:71" x14ac:dyDescent="0.25">
      <c r="B93" s="29"/>
    </row>
    <row r="94" spans="1:71" x14ac:dyDescent="0.25">
      <c r="B94" s="29"/>
    </row>
    <row r="96" spans="1:71" x14ac:dyDescent="0.25">
      <c r="B96" s="29"/>
    </row>
    <row r="97" spans="2:2" x14ac:dyDescent="0.25">
      <c r="B97" s="29"/>
    </row>
    <row r="99" spans="2:2" x14ac:dyDescent="0.25">
      <c r="B99" s="29"/>
    </row>
    <row r="100" spans="2:2" x14ac:dyDescent="0.25">
      <c r="B100" s="29"/>
    </row>
    <row r="101" spans="2:2" x14ac:dyDescent="0.25">
      <c r="B101" s="29"/>
    </row>
    <row r="102" spans="2:2" x14ac:dyDescent="0.25">
      <c r="B102" s="29"/>
    </row>
    <row r="103" spans="2:2" x14ac:dyDescent="0.25">
      <c r="B103" s="29"/>
    </row>
    <row r="104" spans="2:2" x14ac:dyDescent="0.25">
      <c r="B104" s="29"/>
    </row>
    <row r="105" spans="2:2" x14ac:dyDescent="0.25">
      <c r="B105" s="29"/>
    </row>
    <row r="106" spans="2:2" x14ac:dyDescent="0.25">
      <c r="B106" s="29"/>
    </row>
    <row r="107" spans="2:2" x14ac:dyDescent="0.25">
      <c r="B107" s="29"/>
    </row>
    <row r="108" spans="2:2" x14ac:dyDescent="0.25">
      <c r="B108" s="29"/>
    </row>
    <row r="109" spans="2:2" x14ac:dyDescent="0.25">
      <c r="B109" s="29"/>
    </row>
    <row r="110" spans="2:2" x14ac:dyDescent="0.25">
      <c r="B110" s="29"/>
    </row>
    <row r="111" spans="2:2" x14ac:dyDescent="0.25">
      <c r="B111" s="29"/>
    </row>
    <row r="112" spans="2:2" x14ac:dyDescent="0.25">
      <c r="B112" s="29"/>
    </row>
    <row r="113" spans="2:2" x14ac:dyDescent="0.25">
      <c r="B113" s="29"/>
    </row>
    <row r="114" spans="2:2" x14ac:dyDescent="0.25">
      <c r="B114" s="29"/>
    </row>
    <row r="115" spans="2:2" x14ac:dyDescent="0.25">
      <c r="B115" s="29"/>
    </row>
    <row r="116" spans="2:2" x14ac:dyDescent="0.25">
      <c r="B116" s="29"/>
    </row>
    <row r="117" spans="2:2" x14ac:dyDescent="0.25">
      <c r="B117" s="29"/>
    </row>
    <row r="118" spans="2:2" x14ac:dyDescent="0.25">
      <c r="B118" s="29"/>
    </row>
    <row r="119" spans="2:2" x14ac:dyDescent="0.25">
      <c r="B119" s="29"/>
    </row>
    <row r="120" spans="2:2" x14ac:dyDescent="0.25">
      <c r="B120" s="29"/>
    </row>
    <row r="121" spans="2:2" x14ac:dyDescent="0.25">
      <c r="B121" s="29"/>
    </row>
    <row r="122" spans="2:2" x14ac:dyDescent="0.25">
      <c r="B122" s="29"/>
    </row>
    <row r="123" spans="2:2" x14ac:dyDescent="0.25">
      <c r="B123" s="29"/>
    </row>
    <row r="124" spans="2:2" x14ac:dyDescent="0.25">
      <c r="B124" s="29"/>
    </row>
    <row r="125" spans="2:2" x14ac:dyDescent="0.25">
      <c r="B125" s="29"/>
    </row>
    <row r="126" spans="2:2" x14ac:dyDescent="0.25">
      <c r="B126" s="29"/>
    </row>
    <row r="127" spans="2:2" x14ac:dyDescent="0.25">
      <c r="B127" s="29"/>
    </row>
    <row r="128" spans="2:2" x14ac:dyDescent="0.25">
      <c r="B128" s="29"/>
    </row>
    <row r="129" spans="2:2" x14ac:dyDescent="0.25">
      <c r="B129" s="29"/>
    </row>
    <row r="130" spans="2:2" x14ac:dyDescent="0.25">
      <c r="B130" s="29"/>
    </row>
    <row r="131" spans="2:2" x14ac:dyDescent="0.25">
      <c r="B131" s="29"/>
    </row>
    <row r="132" spans="2:2" x14ac:dyDescent="0.25">
      <c r="B132" s="29"/>
    </row>
    <row r="133" spans="2:2" x14ac:dyDescent="0.25">
      <c r="B133" s="29"/>
    </row>
    <row r="134" spans="2:2" x14ac:dyDescent="0.25">
      <c r="B134" s="29"/>
    </row>
    <row r="135" spans="2:2" x14ac:dyDescent="0.25">
      <c r="B135" s="29"/>
    </row>
    <row r="136" spans="2:2" x14ac:dyDescent="0.25">
      <c r="B136" s="29"/>
    </row>
    <row r="137" spans="2:2" x14ac:dyDescent="0.25">
      <c r="B137" s="29"/>
    </row>
    <row r="138" spans="2:2" x14ac:dyDescent="0.25">
      <c r="B138" s="29"/>
    </row>
    <row r="139" spans="2:2" x14ac:dyDescent="0.25">
      <c r="B139" s="29"/>
    </row>
    <row r="140" spans="2:2" x14ac:dyDescent="0.25">
      <c r="B140" s="29"/>
    </row>
    <row r="141" spans="2:2" x14ac:dyDescent="0.25">
      <c r="B141" s="29"/>
    </row>
    <row r="142" spans="2:2" x14ac:dyDescent="0.25">
      <c r="B142" s="29"/>
    </row>
    <row r="143" spans="2:2" x14ac:dyDescent="0.25">
      <c r="B143" s="29"/>
    </row>
    <row r="144" spans="2:2" x14ac:dyDescent="0.25">
      <c r="B144" s="29"/>
    </row>
    <row r="145" spans="2:2" x14ac:dyDescent="0.25">
      <c r="B145" s="29"/>
    </row>
    <row r="146" spans="2:2" x14ac:dyDescent="0.25">
      <c r="B146" s="29"/>
    </row>
    <row r="147" spans="2:2" x14ac:dyDescent="0.25">
      <c r="B147" s="29"/>
    </row>
    <row r="148" spans="2:2" x14ac:dyDescent="0.25">
      <c r="B148" s="29"/>
    </row>
    <row r="149" spans="2:2" x14ac:dyDescent="0.25">
      <c r="B149" s="29"/>
    </row>
    <row r="150" spans="2:2" x14ac:dyDescent="0.25">
      <c r="B150" s="29"/>
    </row>
    <row r="151" spans="2:2" x14ac:dyDescent="0.25">
      <c r="B151" s="29"/>
    </row>
    <row r="152" spans="2:2" x14ac:dyDescent="0.25">
      <c r="B152" s="29"/>
    </row>
    <row r="153" spans="2:2" x14ac:dyDescent="0.25">
      <c r="B153" s="29"/>
    </row>
    <row r="154" spans="2:2" x14ac:dyDescent="0.25">
      <c r="B154" s="29"/>
    </row>
    <row r="155" spans="2:2" x14ac:dyDescent="0.25">
      <c r="B155" s="29"/>
    </row>
    <row r="156" spans="2:2" x14ac:dyDescent="0.25">
      <c r="B156" s="29"/>
    </row>
    <row r="157" spans="2:2" x14ac:dyDescent="0.25">
      <c r="B157" s="29"/>
    </row>
    <row r="158" spans="2:2" x14ac:dyDescent="0.25">
      <c r="B158" s="29"/>
    </row>
    <row r="159" spans="2:2" x14ac:dyDescent="0.25">
      <c r="B159" s="29"/>
    </row>
    <row r="160" spans="2: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</sheetData>
  <sortState xmlns:xlrd2="http://schemas.microsoft.com/office/spreadsheetml/2017/richdata2" ref="B6:J12">
    <sortCondition ref="J6:J12"/>
    <sortCondition descending="1" ref="I6:I12"/>
    <sortCondition descending="1" ref="H6:H12"/>
  </sortState>
  <mergeCells count="60">
    <mergeCell ref="Q1:R2"/>
    <mergeCell ref="Q3:R4"/>
    <mergeCell ref="S1:T2"/>
    <mergeCell ref="S3:T4"/>
    <mergeCell ref="U3:V4"/>
    <mergeCell ref="U1:V2"/>
    <mergeCell ref="M3:N4"/>
    <mergeCell ref="M1:N2"/>
    <mergeCell ref="O1:P1"/>
    <mergeCell ref="O2:P2"/>
    <mergeCell ref="O3:P3"/>
    <mergeCell ref="BJ1:BK2"/>
    <mergeCell ref="BF3:BK3"/>
    <mergeCell ref="AB1:AC1"/>
    <mergeCell ref="AB3:AC3"/>
    <mergeCell ref="BF1:BG2"/>
    <mergeCell ref="BH1:BI2"/>
    <mergeCell ref="AS3:AT4"/>
    <mergeCell ref="AS1:AT2"/>
    <mergeCell ref="AY1:AZ2"/>
    <mergeCell ref="AY3:AZ4"/>
    <mergeCell ref="BC3:BD4"/>
    <mergeCell ref="BC1:BD2"/>
    <mergeCell ref="BA1:BB2"/>
    <mergeCell ref="BA3:BB4"/>
    <mergeCell ref="AK3:AM4"/>
    <mergeCell ref="AK1:AM2"/>
    <mergeCell ref="A1:A85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  <mergeCell ref="G3:G4"/>
    <mergeCell ref="D1:D2"/>
    <mergeCell ref="D3:D4"/>
    <mergeCell ref="I3:I4"/>
    <mergeCell ref="J3:J4"/>
    <mergeCell ref="J1:J2"/>
    <mergeCell ref="I1:I2"/>
    <mergeCell ref="K1:L1"/>
    <mergeCell ref="K3:L3"/>
    <mergeCell ref="X3:Y4"/>
    <mergeCell ref="AV3:AW4"/>
    <mergeCell ref="AV1:AW2"/>
    <mergeCell ref="AE1:AF2"/>
    <mergeCell ref="AE3:AF4"/>
    <mergeCell ref="Z3:AA4"/>
    <mergeCell ref="Z1:AA2"/>
    <mergeCell ref="AP1:AQ2"/>
    <mergeCell ref="AP3:AQ4"/>
    <mergeCell ref="AN3:AO4"/>
    <mergeCell ref="AN1:AO2"/>
    <mergeCell ref="X1:Y2"/>
  </mergeCells>
  <phoneticPr fontId="13" type="noConversion"/>
  <conditionalFormatting sqref="C21:D28">
    <cfRule type="duplicateValues" dxfId="149" priority="566"/>
  </conditionalFormatting>
  <conditionalFormatting sqref="C27:D35">
    <cfRule type="duplicateValues" dxfId="148" priority="565"/>
  </conditionalFormatting>
  <conditionalFormatting sqref="C36:D42">
    <cfRule type="duplicateValues" dxfId="147" priority="1110"/>
  </conditionalFormatting>
  <conditionalFormatting sqref="C40:D40">
    <cfRule type="duplicateValues" dxfId="146" priority="567"/>
  </conditionalFormatting>
  <conditionalFormatting sqref="C50:D50 C52:D52">
    <cfRule type="duplicateValues" dxfId="145" priority="570"/>
  </conditionalFormatting>
  <conditionalFormatting sqref="C51:D51">
    <cfRule type="duplicateValues" dxfId="144" priority="11"/>
  </conditionalFormatting>
  <conditionalFormatting sqref="C58:D81 D55:D57">
    <cfRule type="duplicateValues" dxfId="143" priority="1356"/>
  </conditionalFormatting>
  <conditionalFormatting sqref="C82:D82">
    <cfRule type="duplicateValues" dxfId="142" priority="1135"/>
  </conditionalFormatting>
  <conditionalFormatting sqref="C83:D1048576 D1 C52:D53 D3 D5:D50 C1:C50 C58:D81 D54:D57">
    <cfRule type="duplicateValues" dxfId="141" priority="573"/>
  </conditionalFormatting>
  <conditionalFormatting sqref="C83:D1048576 D1 D3 D5:D22 C1:C22 C53:D53 C34:D38 C41:D49 D54">
    <cfRule type="duplicateValues" dxfId="140" priority="559"/>
  </conditionalFormatting>
  <conditionalFormatting sqref="K6:BG84 BJ6:BR84 BH6:BI86">
    <cfRule type="cellIs" dxfId="139" priority="22" operator="lessThan">
      <formula>1</formula>
    </cfRule>
  </conditionalFormatting>
  <conditionalFormatting sqref="U1">
    <cfRule type="duplicateValues" dxfId="138" priority="7"/>
  </conditionalFormatting>
  <conditionalFormatting sqref="W1">
    <cfRule type="duplicateValues" dxfId="137" priority="6"/>
  </conditionalFormatting>
  <conditionalFormatting sqref="AD1">
    <cfRule type="duplicateValues" dxfId="136" priority="5"/>
  </conditionalFormatting>
  <conditionalFormatting sqref="AE1">
    <cfRule type="duplicateValues" dxfId="135" priority="4"/>
  </conditionalFormatting>
  <conditionalFormatting sqref="AJ1:AK1 AN1">
    <cfRule type="duplicateValues" dxfId="134" priority="8"/>
  </conditionalFormatting>
  <conditionalFormatting sqref="AP1">
    <cfRule type="duplicateValues" dxfId="133" priority="3"/>
  </conditionalFormatting>
  <conditionalFormatting sqref="AR1 K1 X1 AG1:AI1 AU1:AV1 M1 Q1 S1 Z1 O1 AB1 AX1:AY1">
    <cfRule type="duplicateValues" dxfId="132" priority="9"/>
  </conditionalFormatting>
  <conditionalFormatting sqref="AS1">
    <cfRule type="duplicateValues" dxfId="131" priority="2"/>
  </conditionalFormatting>
  <pageMargins left="0.25" right="0.25" top="0.75" bottom="0.75" header="0.3" footer="0.3"/>
  <pageSetup paperSize="9" fitToHeight="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rgb="FFFFC000"/>
  </sheetPr>
  <dimension ref="A1:G38"/>
  <sheetViews>
    <sheetView workbookViewId="0">
      <selection activeCell="F2" sqref="F2"/>
    </sheetView>
  </sheetViews>
  <sheetFormatPr defaultColWidth="9.109375" defaultRowHeight="13.8" x14ac:dyDescent="0.25"/>
  <cols>
    <col min="1" max="3" width="36.109375" style="35" customWidth="1"/>
    <col min="4" max="16384" width="9.109375" style="35"/>
  </cols>
  <sheetData>
    <row r="1" spans="1:7" customFormat="1" thickBot="1" x14ac:dyDescent="0.3"/>
    <row r="2" spans="1:7" customFormat="1" ht="135" customHeight="1" thickBot="1" x14ac:dyDescent="0.3">
      <c r="A2" s="862" t="s">
        <v>342</v>
      </c>
      <c r="B2" s="863"/>
      <c r="C2" s="461" t="e" vm="1">
        <v>#VALUE!</v>
      </c>
      <c r="D2" s="482"/>
    </row>
    <row r="3" spans="1:7" customFormat="1" x14ac:dyDescent="0.25">
      <c r="A3" s="864"/>
      <c r="B3" s="865"/>
      <c r="C3" s="462"/>
    </row>
    <row r="4" spans="1:7" customFormat="1" x14ac:dyDescent="0.25">
      <c r="A4" s="463" t="s">
        <v>343</v>
      </c>
      <c r="B4" s="464" t="s">
        <v>344</v>
      </c>
      <c r="C4" s="465" t="s">
        <v>345</v>
      </c>
      <c r="D4" s="483"/>
    </row>
    <row r="5" spans="1:7" customFormat="1" x14ac:dyDescent="0.25">
      <c r="A5" s="466" t="s">
        <v>346</v>
      </c>
      <c r="B5" s="467" t="s">
        <v>347</v>
      </c>
      <c r="C5" s="468" t="s">
        <v>348</v>
      </c>
      <c r="D5" s="483"/>
    </row>
    <row r="6" spans="1:7" customFormat="1" ht="13.2" x14ac:dyDescent="0.25">
      <c r="A6" s="469"/>
      <c r="B6" s="470"/>
      <c r="C6" s="471"/>
      <c r="D6" s="483"/>
    </row>
    <row r="7" spans="1:7" customFormat="1" x14ac:dyDescent="0.25">
      <c r="A7" s="472" t="s">
        <v>349</v>
      </c>
      <c r="B7" s="473" t="s">
        <v>350</v>
      </c>
      <c r="C7" s="474" t="s">
        <v>351</v>
      </c>
      <c r="D7" s="483"/>
    </row>
    <row r="8" spans="1:7" customFormat="1" x14ac:dyDescent="0.25">
      <c r="A8" s="472"/>
      <c r="B8" s="473"/>
      <c r="C8" s="474"/>
      <c r="D8" s="483"/>
    </row>
    <row r="9" spans="1:7" customFormat="1" x14ac:dyDescent="0.25">
      <c r="A9" s="475" t="s">
        <v>352</v>
      </c>
      <c r="B9" s="476" t="s">
        <v>353</v>
      </c>
      <c r="C9" s="477" t="s">
        <v>354</v>
      </c>
      <c r="D9" s="483"/>
    </row>
    <row r="10" spans="1:7" customFormat="1" x14ac:dyDescent="0.25">
      <c r="A10" s="478" t="s">
        <v>355</v>
      </c>
      <c r="B10" s="476" t="s">
        <v>356</v>
      </c>
      <c r="C10" s="477" t="s">
        <v>357</v>
      </c>
      <c r="D10" s="483"/>
    </row>
    <row r="11" spans="1:7" customFormat="1" x14ac:dyDescent="0.25">
      <c r="A11" s="475" t="s">
        <v>358</v>
      </c>
      <c r="B11" s="476" t="s">
        <v>359</v>
      </c>
      <c r="C11" s="477" t="s">
        <v>360</v>
      </c>
      <c r="D11" s="483"/>
    </row>
    <row r="12" spans="1:7" customFormat="1" x14ac:dyDescent="0.25">
      <c r="A12" s="475" t="s">
        <v>361</v>
      </c>
      <c r="B12" s="476" t="s">
        <v>362</v>
      </c>
      <c r="C12" s="477" t="s">
        <v>363</v>
      </c>
      <c r="D12" s="483"/>
    </row>
    <row r="13" spans="1:7" customFormat="1" x14ac:dyDescent="0.3">
      <c r="A13" s="475" t="s">
        <v>364</v>
      </c>
      <c r="B13" s="476" t="s">
        <v>365</v>
      </c>
      <c r="C13" s="479" t="s">
        <v>366</v>
      </c>
      <c r="D13" s="483"/>
      <c r="G13" s="484"/>
    </row>
    <row r="14" spans="1:7" customFormat="1" x14ac:dyDescent="0.25">
      <c r="A14" s="475" t="s">
        <v>367</v>
      </c>
      <c r="B14" s="476" t="s">
        <v>368</v>
      </c>
      <c r="C14" s="480"/>
      <c r="D14" s="483"/>
      <c r="G14" s="476"/>
    </row>
    <row r="15" spans="1:7" customFormat="1" x14ac:dyDescent="0.25">
      <c r="A15" s="475" t="s">
        <v>369</v>
      </c>
      <c r="B15" s="476" t="s">
        <v>370</v>
      </c>
      <c r="C15" s="480"/>
      <c r="D15" s="483"/>
    </row>
    <row r="16" spans="1:7" customFormat="1" x14ac:dyDescent="0.25">
      <c r="A16" s="475" t="s">
        <v>371</v>
      </c>
      <c r="B16" s="476" t="s">
        <v>372</v>
      </c>
      <c r="C16" s="480"/>
    </row>
    <row r="17" spans="1:3" customFormat="1" x14ac:dyDescent="0.25">
      <c r="A17" s="475" t="s">
        <v>373</v>
      </c>
      <c r="B17" s="476" t="s">
        <v>374</v>
      </c>
      <c r="C17" s="480"/>
    </row>
    <row r="18" spans="1:3" customFormat="1" x14ac:dyDescent="0.25">
      <c r="A18" s="478" t="s">
        <v>375</v>
      </c>
      <c r="B18" s="476" t="s">
        <v>376</v>
      </c>
      <c r="C18" s="480"/>
    </row>
    <row r="19" spans="1:3" customFormat="1" x14ac:dyDescent="0.25">
      <c r="A19" s="478" t="s">
        <v>377</v>
      </c>
      <c r="B19" s="476" t="s">
        <v>378</v>
      </c>
      <c r="C19" s="480"/>
    </row>
    <row r="20" spans="1:3" customFormat="1" x14ac:dyDescent="0.25">
      <c r="A20" s="475" t="s">
        <v>255</v>
      </c>
      <c r="B20" s="476" t="s">
        <v>379</v>
      </c>
      <c r="C20" s="480"/>
    </row>
    <row r="21" spans="1:3" customFormat="1" x14ac:dyDescent="0.25">
      <c r="A21" s="478" t="s">
        <v>380</v>
      </c>
      <c r="B21" s="476" t="s">
        <v>381</v>
      </c>
      <c r="C21" s="480"/>
    </row>
    <row r="22" spans="1:3" customFormat="1" x14ac:dyDescent="0.25">
      <c r="A22" s="478" t="s">
        <v>382</v>
      </c>
      <c r="B22" s="476" t="s">
        <v>383</v>
      </c>
      <c r="C22" s="480"/>
    </row>
    <row r="23" spans="1:3" customFormat="1" x14ac:dyDescent="0.25">
      <c r="A23" s="478" t="s">
        <v>384</v>
      </c>
      <c r="B23" s="476" t="s">
        <v>385</v>
      </c>
      <c r="C23" s="480"/>
    </row>
    <row r="24" spans="1:3" customFormat="1" x14ac:dyDescent="0.25">
      <c r="A24" s="478" t="s">
        <v>386</v>
      </c>
      <c r="B24" s="476" t="s">
        <v>387</v>
      </c>
      <c r="C24" s="480"/>
    </row>
    <row r="25" spans="1:3" customFormat="1" x14ac:dyDescent="0.25">
      <c r="A25" s="475" t="s">
        <v>388</v>
      </c>
      <c r="B25" s="476" t="s">
        <v>389</v>
      </c>
      <c r="C25" s="480"/>
    </row>
    <row r="26" spans="1:3" customFormat="1" x14ac:dyDescent="0.25">
      <c r="A26" s="475" t="s">
        <v>390</v>
      </c>
      <c r="C26" s="480"/>
    </row>
    <row r="27" spans="1:3" customFormat="1" x14ac:dyDescent="0.25">
      <c r="A27" s="475" t="s">
        <v>391</v>
      </c>
      <c r="C27" s="480"/>
    </row>
    <row r="28" spans="1:3" customFormat="1" x14ac:dyDescent="0.25">
      <c r="A28" s="475" t="s">
        <v>392</v>
      </c>
      <c r="B28" s="476"/>
      <c r="C28" s="480"/>
    </row>
    <row r="29" spans="1:3" customFormat="1" x14ac:dyDescent="0.25">
      <c r="A29" s="475" t="s">
        <v>393</v>
      </c>
      <c r="B29" s="476"/>
      <c r="C29" s="480"/>
    </row>
    <row r="30" spans="1:3" customFormat="1" x14ac:dyDescent="0.25">
      <c r="A30" s="475" t="s">
        <v>394</v>
      </c>
      <c r="B30" s="476"/>
      <c r="C30" s="480"/>
    </row>
    <row r="31" spans="1:3" customFormat="1" x14ac:dyDescent="0.25">
      <c r="A31" s="475" t="s">
        <v>395</v>
      </c>
      <c r="B31" s="480"/>
      <c r="C31" s="480"/>
    </row>
    <row r="32" spans="1:3" customFormat="1" x14ac:dyDescent="0.25">
      <c r="A32" s="478" t="s">
        <v>396</v>
      </c>
      <c r="B32" s="480"/>
      <c r="C32" s="480"/>
    </row>
    <row r="33" spans="1:3" customFormat="1" x14ac:dyDescent="0.25">
      <c r="A33" s="478" t="s">
        <v>397</v>
      </c>
      <c r="B33" s="480"/>
      <c r="C33" s="480"/>
    </row>
    <row r="34" spans="1:3" customFormat="1" x14ac:dyDescent="0.25">
      <c r="A34" s="478" t="s">
        <v>398</v>
      </c>
      <c r="B34" s="480"/>
      <c r="C34" s="480"/>
    </row>
    <row r="35" spans="1:3" customFormat="1" x14ac:dyDescent="0.25">
      <c r="A35" s="478" t="s">
        <v>399</v>
      </c>
      <c r="B35" s="480"/>
      <c r="C35" s="480"/>
    </row>
    <row r="36" spans="1:3" customFormat="1" x14ac:dyDescent="0.25">
      <c r="A36" s="478" t="s">
        <v>400</v>
      </c>
      <c r="B36" s="480"/>
      <c r="C36" s="480"/>
    </row>
    <row r="37" spans="1:3" customFormat="1" thickBot="1" x14ac:dyDescent="0.3">
      <c r="A37" s="481"/>
      <c r="B37" s="481"/>
      <c r="C37" s="481"/>
    </row>
    <row r="38" spans="1:3" customFormat="1" ht="13.2" x14ac:dyDescent="0.25"/>
  </sheetData>
  <mergeCells count="2">
    <mergeCell ref="A2:B2"/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3984-0EFB-45A5-B13E-082BB13B2ED5}">
  <sheetPr codeName="Sheet14">
    <tabColor rgb="FFA3E7FF"/>
  </sheetPr>
  <dimension ref="A1:P41"/>
  <sheetViews>
    <sheetView zoomScale="80" zoomScaleNormal="80" workbookViewId="0">
      <selection activeCell="C23" sqref="C23"/>
    </sheetView>
  </sheetViews>
  <sheetFormatPr defaultColWidth="9.109375" defaultRowHeight="13.2" x14ac:dyDescent="0.25"/>
  <cols>
    <col min="1" max="1" width="49.44140625" bestFit="1" customWidth="1"/>
    <col min="2" max="2" width="6.6640625" customWidth="1"/>
    <col min="3" max="3" width="19.109375" bestFit="1" customWidth="1"/>
    <col min="4" max="4" width="25.5546875" bestFit="1" customWidth="1"/>
    <col min="5" max="5" width="10.6640625" bestFit="1" customWidth="1"/>
    <col min="6" max="6" width="16.33203125" bestFit="1" customWidth="1"/>
    <col min="7" max="7" width="8.88671875" bestFit="1" customWidth="1"/>
    <col min="8" max="8" width="8" bestFit="1" customWidth="1"/>
    <col min="9" max="9" width="9.33203125" bestFit="1" customWidth="1"/>
    <col min="10" max="10" width="12.88671875" bestFit="1" customWidth="1"/>
    <col min="11" max="11" width="7" bestFit="1" customWidth="1"/>
    <col min="12" max="12" width="12.88671875" bestFit="1" customWidth="1"/>
    <col min="13" max="13" width="30.5546875" bestFit="1" customWidth="1"/>
  </cols>
  <sheetData>
    <row r="1" spans="1:16" s="9" customFormat="1" ht="22.5" customHeight="1" thickBot="1" x14ac:dyDescent="0.3">
      <c r="A1" s="71">
        <f>SUM(A2-1)</f>
        <v>18</v>
      </c>
      <c r="B1" s="901" t="s">
        <v>401</v>
      </c>
      <c r="C1" s="902"/>
      <c r="D1" s="7" t="s">
        <v>402</v>
      </c>
      <c r="E1" s="881" t="s">
        <v>403</v>
      </c>
      <c r="F1" s="882"/>
      <c r="G1" s="882"/>
      <c r="H1" s="882"/>
      <c r="I1" s="882"/>
      <c r="J1" s="8" t="s">
        <v>404</v>
      </c>
      <c r="K1" s="883">
        <v>45304</v>
      </c>
      <c r="L1" s="884"/>
      <c r="M1" s="8" t="s">
        <v>405</v>
      </c>
    </row>
    <row r="2" spans="1:16" s="9" customFormat="1" ht="22.5" customHeight="1" thickBot="1" x14ac:dyDescent="0.3">
      <c r="A2" s="1">
        <f>COUNTA(_xlfn.UNIQUE(D6:D82))</f>
        <v>19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41" si="0">CONCATENATE(B6,C6,D6)</f>
        <v>60Olivia StephenBonsai Jacks Whoopsie</v>
      </c>
      <c r="B6" s="13">
        <v>60</v>
      </c>
      <c r="C6" s="14" t="s">
        <v>567</v>
      </c>
      <c r="D6" s="15" t="s">
        <v>568</v>
      </c>
      <c r="E6" s="20">
        <v>6028529</v>
      </c>
      <c r="F6" s="16" t="s">
        <v>569</v>
      </c>
      <c r="G6" s="20">
        <v>9</v>
      </c>
      <c r="H6" s="13"/>
      <c r="I6" s="31"/>
      <c r="J6" s="34"/>
      <c r="K6" s="17">
        <v>9</v>
      </c>
      <c r="L6" s="18">
        <f t="shared" ref="L6:L41" si="1">IF(K6=1,7,IF(K6=2,6,IF(K6=3,5,IF(K6=4,4,IF(K6=5,3,IF(K6=6,2,IF(K6&gt;=6,1,0)))))))</f>
        <v>1</v>
      </c>
      <c r="M6" s="19">
        <f t="shared" ref="M6:M41" si="2">SUM(L6+$M$5)</f>
        <v>1</v>
      </c>
      <c r="N6" s="30"/>
      <c r="O6" s="30"/>
      <c r="P6" s="30"/>
    </row>
    <row r="7" spans="1:16" ht="14.4" x14ac:dyDescent="0.25">
      <c r="A7" s="12" t="str">
        <f t="shared" si="0"/>
        <v>60Macey GreenRowen Pixie</v>
      </c>
      <c r="B7" s="13">
        <v>60</v>
      </c>
      <c r="C7" s="14" t="s">
        <v>247</v>
      </c>
      <c r="D7" s="15" t="s">
        <v>248</v>
      </c>
      <c r="E7" s="20">
        <v>6024150</v>
      </c>
      <c r="F7" s="16" t="s">
        <v>569</v>
      </c>
      <c r="G7" s="20">
        <v>4</v>
      </c>
      <c r="H7" s="13"/>
      <c r="I7" s="31"/>
      <c r="J7" s="34"/>
      <c r="K7" s="17">
        <v>4</v>
      </c>
      <c r="L7" s="18">
        <f t="shared" si="1"/>
        <v>4</v>
      </c>
      <c r="M7" s="19">
        <f t="shared" si="2"/>
        <v>4</v>
      </c>
      <c r="N7" s="30"/>
      <c r="O7" s="30"/>
      <c r="P7" s="30"/>
    </row>
    <row r="8" spans="1:16" ht="14.4" x14ac:dyDescent="0.25">
      <c r="A8" s="12" t="str">
        <f t="shared" si="0"/>
        <v>60Bridie WandelJaffas Reydaz</v>
      </c>
      <c r="B8" s="13">
        <v>60</v>
      </c>
      <c r="C8" s="14" t="s">
        <v>570</v>
      </c>
      <c r="D8" s="15" t="s">
        <v>571</v>
      </c>
      <c r="E8" s="20">
        <v>6020422</v>
      </c>
      <c r="F8" s="16" t="s">
        <v>569</v>
      </c>
      <c r="G8" s="20">
        <v>2</v>
      </c>
      <c r="H8" s="13"/>
      <c r="I8" s="31"/>
      <c r="J8" s="34"/>
      <c r="K8" s="17">
        <v>2</v>
      </c>
      <c r="L8" s="18">
        <f t="shared" si="1"/>
        <v>6</v>
      </c>
      <c r="M8" s="19">
        <f t="shared" si="2"/>
        <v>6</v>
      </c>
      <c r="N8" s="30"/>
      <c r="O8" s="30"/>
      <c r="P8" s="30"/>
    </row>
    <row r="9" spans="1:16" ht="14.4" x14ac:dyDescent="0.25">
      <c r="A9" s="12" t="str">
        <f t="shared" si="0"/>
        <v>60Ruby HeatherSugarhill Debutante Gold</v>
      </c>
      <c r="B9" s="13">
        <v>60</v>
      </c>
      <c r="C9" s="14" t="s">
        <v>572</v>
      </c>
      <c r="D9" s="15" t="s">
        <v>573</v>
      </c>
      <c r="E9" s="20">
        <v>6029232</v>
      </c>
      <c r="F9" s="16" t="s">
        <v>569</v>
      </c>
      <c r="G9" s="20">
        <v>3</v>
      </c>
      <c r="H9" s="13"/>
      <c r="I9" s="31"/>
      <c r="J9" s="34"/>
      <c r="K9" s="17">
        <v>3</v>
      </c>
      <c r="L9" s="18">
        <f t="shared" si="1"/>
        <v>5</v>
      </c>
      <c r="M9" s="19">
        <f t="shared" si="2"/>
        <v>5</v>
      </c>
      <c r="N9" s="30"/>
      <c r="O9" s="30"/>
      <c r="P9" s="30"/>
    </row>
    <row r="10" spans="1:16" ht="14.4" x14ac:dyDescent="0.25">
      <c r="A10" s="12" t="str">
        <f t="shared" si="0"/>
        <v>60Matilda MeiklejohnJimmy O'Reilly</v>
      </c>
      <c r="B10" s="13">
        <v>60</v>
      </c>
      <c r="C10" s="14" t="s">
        <v>574</v>
      </c>
      <c r="D10" s="15" t="s">
        <v>575</v>
      </c>
      <c r="E10" s="20">
        <v>6023418</v>
      </c>
      <c r="F10" s="16" t="s">
        <v>569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  <c r="N10" s="30"/>
      <c r="O10" s="30"/>
      <c r="P10" s="30"/>
    </row>
    <row r="11" spans="1:16" ht="14.4" x14ac:dyDescent="0.25">
      <c r="A11" s="12" t="str">
        <f t="shared" si="0"/>
        <v>60Sophia EvansDilkara</v>
      </c>
      <c r="B11" s="13">
        <v>60</v>
      </c>
      <c r="C11" s="14" t="s">
        <v>576</v>
      </c>
      <c r="D11" s="15" t="s">
        <v>577</v>
      </c>
      <c r="E11" s="20">
        <v>6026302</v>
      </c>
      <c r="F11" s="16" t="s">
        <v>578</v>
      </c>
      <c r="G11" s="20">
        <v>7</v>
      </c>
      <c r="H11" s="13"/>
      <c r="I11" s="31"/>
      <c r="J11" s="34"/>
      <c r="K11" s="17">
        <v>7</v>
      </c>
      <c r="L11" s="18">
        <f t="shared" si="1"/>
        <v>1</v>
      </c>
      <c r="M11" s="19">
        <f t="shared" si="2"/>
        <v>1</v>
      </c>
      <c r="N11" s="30"/>
      <c r="O11" s="30"/>
      <c r="P11" s="30"/>
    </row>
    <row r="12" spans="1:16" ht="14.4" x14ac:dyDescent="0.25">
      <c r="A12" s="12" t="str">
        <f t="shared" si="0"/>
        <v>60Olive ShillingtonRicky</v>
      </c>
      <c r="B12" s="13">
        <v>60</v>
      </c>
      <c r="C12" s="14" t="s">
        <v>579</v>
      </c>
      <c r="D12" s="15" t="s">
        <v>580</v>
      </c>
      <c r="E12" s="20">
        <v>6028049</v>
      </c>
      <c r="F12" s="16" t="s">
        <v>569</v>
      </c>
      <c r="G12" s="20">
        <v>5</v>
      </c>
      <c r="H12" s="13"/>
      <c r="I12" s="31"/>
      <c r="J12" s="34"/>
      <c r="K12" s="17">
        <v>5</v>
      </c>
      <c r="L12" s="18">
        <f t="shared" si="1"/>
        <v>3</v>
      </c>
      <c r="M12" s="19">
        <f t="shared" si="2"/>
        <v>3</v>
      </c>
      <c r="N12" s="30"/>
      <c r="O12" s="30"/>
      <c r="P12" s="30"/>
    </row>
    <row r="13" spans="1:16" ht="14.4" x14ac:dyDescent="0.25">
      <c r="A13" s="12" t="str">
        <f t="shared" si="0"/>
        <v>60Olivia StephenClare Downs CharismaSR</v>
      </c>
      <c r="B13" s="13">
        <v>60</v>
      </c>
      <c r="C13" s="14" t="s">
        <v>567</v>
      </c>
      <c r="D13" s="15" t="s">
        <v>594</v>
      </c>
      <c r="E13" s="20">
        <v>6028529</v>
      </c>
      <c r="F13" s="16" t="s">
        <v>569</v>
      </c>
      <c r="G13" s="20">
        <v>8</v>
      </c>
      <c r="H13" s="13"/>
      <c r="I13" s="31"/>
      <c r="J13" s="34"/>
      <c r="K13" s="17">
        <v>8</v>
      </c>
      <c r="L13" s="18">
        <f t="shared" si="1"/>
        <v>1</v>
      </c>
      <c r="M13" s="19">
        <f t="shared" si="2"/>
        <v>1</v>
      </c>
      <c r="N13" s="30"/>
      <c r="O13" s="30"/>
      <c r="P13" s="30"/>
    </row>
    <row r="14" spans="1:16" ht="14.4" x14ac:dyDescent="0.25">
      <c r="A14" s="12" t="str">
        <f t="shared" si="0"/>
        <v>60Macey GreenLlamados</v>
      </c>
      <c r="B14" s="13">
        <v>60</v>
      </c>
      <c r="C14" s="14" t="s">
        <v>247</v>
      </c>
      <c r="D14" s="15" t="s">
        <v>246</v>
      </c>
      <c r="E14" s="20">
        <v>6024150</v>
      </c>
      <c r="F14" s="16" t="s">
        <v>569</v>
      </c>
      <c r="G14" s="20">
        <v>1</v>
      </c>
      <c r="H14" s="13"/>
      <c r="I14" s="31"/>
      <c r="J14" s="34"/>
      <c r="K14" s="17">
        <v>1</v>
      </c>
      <c r="L14" s="18">
        <f t="shared" si="1"/>
        <v>7</v>
      </c>
      <c r="M14" s="19">
        <f t="shared" si="2"/>
        <v>7</v>
      </c>
      <c r="N14" s="30"/>
      <c r="O14" s="30"/>
      <c r="P14" s="30"/>
    </row>
    <row r="15" spans="1:16" ht="14.4" x14ac:dyDescent="0.25">
      <c r="A15" s="12" t="str">
        <f t="shared" si="0"/>
        <v>60Suzanah ShielGNT Luna Opal</v>
      </c>
      <c r="B15" s="13">
        <v>60</v>
      </c>
      <c r="C15" s="14" t="s">
        <v>1552</v>
      </c>
      <c r="D15" s="15" t="s">
        <v>172</v>
      </c>
      <c r="E15" s="20">
        <v>6027890</v>
      </c>
      <c r="F15" s="16" t="s">
        <v>569</v>
      </c>
      <c r="G15" s="20">
        <v>2</v>
      </c>
      <c r="H15" s="13"/>
      <c r="I15" s="31"/>
      <c r="J15" s="34"/>
      <c r="K15" s="17">
        <v>2</v>
      </c>
      <c r="L15" s="18">
        <f t="shared" si="1"/>
        <v>6</v>
      </c>
      <c r="M15" s="19">
        <f t="shared" si="2"/>
        <v>6</v>
      </c>
      <c r="N15" s="30"/>
      <c r="O15" s="30"/>
      <c r="P15" s="30"/>
    </row>
    <row r="16" spans="1:16" ht="14.4" x14ac:dyDescent="0.25">
      <c r="A16" s="12" t="str">
        <f t="shared" si="0"/>
        <v>70Olivia StephenClare Downs Charisma</v>
      </c>
      <c r="B16" s="13">
        <v>70</v>
      </c>
      <c r="C16" s="14" t="s">
        <v>567</v>
      </c>
      <c r="D16" s="15" t="s">
        <v>581</v>
      </c>
      <c r="E16" s="20">
        <v>6028529</v>
      </c>
      <c r="F16" s="16" t="s">
        <v>569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P16" s="30"/>
    </row>
    <row r="17" spans="1:16" ht="14.4" x14ac:dyDescent="0.25">
      <c r="A17" s="12" t="str">
        <f t="shared" si="0"/>
        <v>70Krystina BerceneMy Ophelia</v>
      </c>
      <c r="B17" s="13">
        <v>70</v>
      </c>
      <c r="C17" s="14" t="s">
        <v>584</v>
      </c>
      <c r="D17" s="15" t="s">
        <v>585</v>
      </c>
      <c r="E17" s="20">
        <v>6012162</v>
      </c>
      <c r="F17" s="16" t="s">
        <v>558</v>
      </c>
      <c r="G17" s="20">
        <v>5</v>
      </c>
      <c r="H17" s="13"/>
      <c r="I17" s="31"/>
      <c r="J17" s="34"/>
      <c r="K17" s="17">
        <v>5</v>
      </c>
      <c r="L17" s="18">
        <f t="shared" si="1"/>
        <v>3</v>
      </c>
      <c r="M17" s="19">
        <f t="shared" si="2"/>
        <v>3</v>
      </c>
      <c r="P17" s="30"/>
    </row>
    <row r="18" spans="1:16" ht="14.4" x14ac:dyDescent="0.25">
      <c r="A18" s="12" t="str">
        <f t="shared" si="0"/>
        <v>70Marni BerceneTiaja Park Magic</v>
      </c>
      <c r="B18" s="13">
        <v>70</v>
      </c>
      <c r="C18" s="14" t="s">
        <v>591</v>
      </c>
      <c r="D18" s="15" t="s">
        <v>592</v>
      </c>
      <c r="E18" s="20">
        <v>6007278</v>
      </c>
      <c r="F18" s="16" t="s">
        <v>558</v>
      </c>
      <c r="G18" s="20">
        <v>6</v>
      </c>
      <c r="H18" s="13"/>
      <c r="I18" s="31"/>
      <c r="J18" s="34"/>
      <c r="K18" s="17">
        <v>6</v>
      </c>
      <c r="L18" s="18">
        <f t="shared" si="1"/>
        <v>2</v>
      </c>
      <c r="M18" s="19">
        <f t="shared" si="2"/>
        <v>2</v>
      </c>
    </row>
    <row r="19" spans="1:16" ht="14.4" x14ac:dyDescent="0.25">
      <c r="A19" s="12" t="str">
        <f t="shared" si="0"/>
        <v>80Annika StoneDamaspia Park Emilys Gold</v>
      </c>
      <c r="B19" s="13">
        <v>80</v>
      </c>
      <c r="C19" s="14" t="s">
        <v>582</v>
      </c>
      <c r="D19" s="15" t="s">
        <v>583</v>
      </c>
      <c r="E19" s="20">
        <v>6007144</v>
      </c>
      <c r="F19" s="16" t="s">
        <v>569</v>
      </c>
      <c r="G19" s="20"/>
      <c r="H19" s="13">
        <v>1</v>
      </c>
      <c r="I19" s="31"/>
      <c r="J19" s="34"/>
      <c r="K19" s="17">
        <v>1</v>
      </c>
      <c r="L19" s="18">
        <f t="shared" si="1"/>
        <v>7</v>
      </c>
      <c r="M19" s="19">
        <f t="shared" si="2"/>
        <v>7</v>
      </c>
    </row>
    <row r="20" spans="1:16" ht="14.4" x14ac:dyDescent="0.25">
      <c r="A20" s="12" t="str">
        <f t="shared" si="0"/>
        <v>80Krystina BerceneMy Ophelia</v>
      </c>
      <c r="B20" s="13">
        <v>80</v>
      </c>
      <c r="C20" s="14" t="s">
        <v>584</v>
      </c>
      <c r="D20" s="15" t="s">
        <v>585</v>
      </c>
      <c r="E20" s="20">
        <v>6012162</v>
      </c>
      <c r="F20" s="16" t="s">
        <v>558</v>
      </c>
      <c r="G20" s="20"/>
      <c r="H20" s="13">
        <v>3</v>
      </c>
      <c r="I20" s="31"/>
      <c r="J20" s="34"/>
      <c r="K20" s="17">
        <v>3</v>
      </c>
      <c r="L20" s="18">
        <f t="shared" si="1"/>
        <v>5</v>
      </c>
      <c r="M20" s="19">
        <f t="shared" si="2"/>
        <v>5</v>
      </c>
    </row>
    <row r="21" spans="1:16" ht="14.4" x14ac:dyDescent="0.25">
      <c r="A21" s="12" t="str">
        <f t="shared" si="0"/>
        <v>80Mia HolbertonCasteil</v>
      </c>
      <c r="B21" s="13">
        <v>80</v>
      </c>
      <c r="C21" s="14" t="s">
        <v>586</v>
      </c>
      <c r="D21" s="15" t="s">
        <v>587</v>
      </c>
      <c r="E21" s="20">
        <v>6027072</v>
      </c>
      <c r="F21" s="16" t="s">
        <v>569</v>
      </c>
      <c r="G21" s="20"/>
      <c r="H21" s="13">
        <v>2</v>
      </c>
      <c r="I21" s="31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6" ht="14.4" x14ac:dyDescent="0.25">
      <c r="A22" s="12" t="str">
        <f t="shared" si="0"/>
        <v>80Amber Patupis-RetsasElena Park Millsy</v>
      </c>
      <c r="B22" s="13">
        <v>80</v>
      </c>
      <c r="C22" s="14" t="s">
        <v>588</v>
      </c>
      <c r="D22" s="15" t="s">
        <v>589</v>
      </c>
      <c r="E22" s="20">
        <v>6007157</v>
      </c>
      <c r="F22" s="16" t="s">
        <v>569</v>
      </c>
      <c r="G22" s="20"/>
      <c r="H22" s="13">
        <v>4</v>
      </c>
      <c r="I22" s="31"/>
      <c r="J22" s="34"/>
      <c r="K22" s="17">
        <v>4</v>
      </c>
      <c r="L22" s="18">
        <f t="shared" si="1"/>
        <v>4</v>
      </c>
      <c r="M22" s="19">
        <f t="shared" si="2"/>
        <v>4</v>
      </c>
    </row>
    <row r="23" spans="1:16" ht="14.4" x14ac:dyDescent="0.25">
      <c r="A23" s="12" t="str">
        <f t="shared" si="0"/>
        <v>90Annika StoneIrlanda Fph</v>
      </c>
      <c r="B23" s="13">
        <v>90</v>
      </c>
      <c r="C23" s="14" t="s">
        <v>582</v>
      </c>
      <c r="D23" s="15" t="s">
        <v>593</v>
      </c>
      <c r="E23" s="20">
        <v>6007144</v>
      </c>
      <c r="F23" s="16" t="s">
        <v>569</v>
      </c>
      <c r="G23" s="20"/>
      <c r="H23" s="13"/>
      <c r="I23" s="31">
        <v>1</v>
      </c>
      <c r="J23" s="34"/>
      <c r="K23" s="17">
        <v>1</v>
      </c>
      <c r="L23" s="18">
        <f t="shared" si="1"/>
        <v>7</v>
      </c>
      <c r="M23" s="19">
        <f t="shared" si="2"/>
        <v>7</v>
      </c>
    </row>
    <row r="24" spans="1:16" ht="14.4" x14ac:dyDescent="0.25">
      <c r="A24" s="12" t="str">
        <f t="shared" si="0"/>
        <v>90Amber Patupis-RetsasElena Park Millsy</v>
      </c>
      <c r="B24" s="13">
        <v>90</v>
      </c>
      <c r="C24" s="14" t="s">
        <v>588</v>
      </c>
      <c r="D24" s="15" t="s">
        <v>589</v>
      </c>
      <c r="E24" s="20">
        <v>6007157</v>
      </c>
      <c r="F24" s="16" t="s">
        <v>569</v>
      </c>
      <c r="G24" s="20"/>
      <c r="H24" s="13"/>
      <c r="I24" s="31">
        <v>2</v>
      </c>
      <c r="J24" s="34"/>
      <c r="K24" s="17">
        <v>2</v>
      </c>
      <c r="L24" s="18">
        <f t="shared" si="1"/>
        <v>6</v>
      </c>
      <c r="M24" s="19">
        <f t="shared" si="2"/>
        <v>6</v>
      </c>
    </row>
    <row r="25" spans="1:16" ht="14.4" x14ac:dyDescent="0.25">
      <c r="A25" s="12" t="str">
        <f t="shared" si="0"/>
        <v>100Amber Patupis-RetsasElena Park Pontiac</v>
      </c>
      <c r="B25" s="13">
        <v>100</v>
      </c>
      <c r="C25" s="14" t="s">
        <v>588</v>
      </c>
      <c r="D25" s="15" t="s">
        <v>590</v>
      </c>
      <c r="E25" s="20">
        <v>6007157</v>
      </c>
      <c r="F25" s="16" t="s">
        <v>569</v>
      </c>
      <c r="G25" s="190"/>
      <c r="H25" s="31"/>
      <c r="I25" s="31">
        <v>1</v>
      </c>
      <c r="J25" s="17"/>
      <c r="K25" s="17">
        <v>1</v>
      </c>
      <c r="L25" s="18">
        <f t="shared" si="1"/>
        <v>7</v>
      </c>
      <c r="M25" s="19">
        <f t="shared" si="2"/>
        <v>7</v>
      </c>
    </row>
    <row r="26" spans="1:16" ht="14.4" x14ac:dyDescent="0.25">
      <c r="A26" s="12" t="str">
        <f t="shared" si="0"/>
        <v/>
      </c>
      <c r="B26" s="13"/>
      <c r="C26" s="14"/>
      <c r="D26" s="15"/>
      <c r="E26" s="20"/>
      <c r="F26" s="16"/>
      <c r="G26" s="190"/>
      <c r="H26" s="31"/>
      <c r="I26" s="31"/>
      <c r="J26" s="17"/>
      <c r="K26" s="17"/>
      <c r="L26" s="18">
        <f t="shared" si="1"/>
        <v>0</v>
      </c>
      <c r="M26" s="19">
        <f t="shared" si="2"/>
        <v>0</v>
      </c>
    </row>
    <row r="27" spans="1:16" ht="14.4" x14ac:dyDescent="0.25">
      <c r="A27" s="12" t="str">
        <f t="shared" si="0"/>
        <v/>
      </c>
      <c r="B27" s="13"/>
      <c r="C27" s="14"/>
      <c r="D27" s="15"/>
      <c r="E27" s="20"/>
      <c r="F27" s="16"/>
      <c r="G27" s="190"/>
      <c r="H27" s="31"/>
      <c r="I27" s="31"/>
      <c r="J27" s="17"/>
      <c r="K27" s="17"/>
      <c r="L27" s="18">
        <f t="shared" si="1"/>
        <v>0</v>
      </c>
      <c r="M27" s="19">
        <f t="shared" si="2"/>
        <v>0</v>
      </c>
    </row>
    <row r="28" spans="1:16" ht="14.4" x14ac:dyDescent="0.25">
      <c r="A28" s="12" t="str">
        <f t="shared" si="0"/>
        <v/>
      </c>
      <c r="B28" s="13"/>
      <c r="C28" s="14"/>
      <c r="D28" s="15"/>
      <c r="E28" s="20"/>
      <c r="F28" s="16"/>
      <c r="G28" s="190"/>
      <c r="H28" s="31"/>
      <c r="I28" s="31"/>
      <c r="J28" s="17"/>
      <c r="K28" s="17"/>
      <c r="L28" s="18">
        <f t="shared" si="1"/>
        <v>0</v>
      </c>
      <c r="M28" s="19">
        <f t="shared" si="2"/>
        <v>0</v>
      </c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190"/>
      <c r="H29" s="31"/>
      <c r="I29" s="31"/>
      <c r="J29" s="17"/>
      <c r="K29" s="17"/>
      <c r="L29" s="18">
        <f t="shared" si="1"/>
        <v>0</v>
      </c>
      <c r="M29" s="19">
        <f t="shared" si="2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190"/>
      <c r="H30" s="31"/>
      <c r="I30" s="31"/>
      <c r="J30" s="17"/>
      <c r="K30" s="17"/>
      <c r="L30" s="18">
        <f t="shared" si="1"/>
        <v>0</v>
      </c>
      <c r="M30" s="19">
        <f t="shared" si="2"/>
        <v>0</v>
      </c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190"/>
      <c r="H31" s="31"/>
      <c r="I31" s="31"/>
      <c r="J31" s="17"/>
      <c r="K31" s="17"/>
      <c r="L31" s="18">
        <f t="shared" si="1"/>
        <v>0</v>
      </c>
      <c r="M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190"/>
      <c r="H32" s="31"/>
      <c r="I32" s="31"/>
      <c r="J32" s="17"/>
      <c r="K32" s="17"/>
      <c r="L32" s="18">
        <f t="shared" si="1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20"/>
      <c r="F33" s="16"/>
      <c r="G33" s="190"/>
      <c r="H33" s="31"/>
      <c r="I33" s="31"/>
      <c r="J33" s="17"/>
      <c r="K33" s="17"/>
      <c r="L33" s="18">
        <f t="shared" si="1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20"/>
      <c r="F34" s="16"/>
      <c r="G34" s="190"/>
      <c r="H34" s="31"/>
      <c r="I34" s="31"/>
      <c r="J34" s="17"/>
      <c r="K34" s="17"/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20"/>
      <c r="F35" s="16"/>
      <c r="G35" s="190"/>
      <c r="H35" s="31"/>
      <c r="I35" s="31"/>
      <c r="J35" s="17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20"/>
      <c r="F36" s="16"/>
      <c r="G36" s="190"/>
      <c r="H36" s="31"/>
      <c r="I36" s="31"/>
      <c r="J36" s="17"/>
      <c r="K36" s="17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20"/>
      <c r="F37" s="16"/>
      <c r="G37" s="190"/>
      <c r="H37" s="31"/>
      <c r="I37" s="31"/>
      <c r="J37" s="17"/>
      <c r="K37" s="17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si="0"/>
        <v/>
      </c>
      <c r="B38" s="13"/>
      <c r="C38" s="14"/>
      <c r="D38" s="15"/>
      <c r="E38" s="20"/>
      <c r="F38" s="16"/>
      <c r="G38" s="190"/>
      <c r="H38" s="31"/>
      <c r="I38" s="31"/>
      <c r="J38" s="17"/>
      <c r="K38" s="17"/>
      <c r="L38" s="18">
        <f t="shared" si="1"/>
        <v>0</v>
      </c>
      <c r="M38" s="19">
        <f t="shared" si="2"/>
        <v>0</v>
      </c>
    </row>
    <row r="39" spans="1:13" ht="14.4" x14ac:dyDescent="0.25">
      <c r="A39" s="12" t="str">
        <f t="shared" si="0"/>
        <v/>
      </c>
      <c r="B39" s="13"/>
      <c r="C39" s="14"/>
      <c r="D39" s="15"/>
      <c r="E39" s="20"/>
      <c r="F39" s="16"/>
      <c r="G39" s="190"/>
      <c r="H39" s="31"/>
      <c r="I39" s="31"/>
      <c r="J39" s="17"/>
      <c r="K39" s="17"/>
      <c r="L39" s="18">
        <f t="shared" si="1"/>
        <v>0</v>
      </c>
      <c r="M39" s="19">
        <f t="shared" si="2"/>
        <v>0</v>
      </c>
    </row>
    <row r="40" spans="1:13" ht="14.4" x14ac:dyDescent="0.25">
      <c r="A40" s="12" t="str">
        <f t="shared" si="0"/>
        <v/>
      </c>
      <c r="B40" s="13"/>
      <c r="C40" s="14"/>
      <c r="D40" s="15"/>
      <c r="E40" s="20"/>
      <c r="F40" s="16"/>
      <c r="G40" s="190"/>
      <c r="H40" s="31"/>
      <c r="I40" s="31"/>
      <c r="J40" s="17"/>
      <c r="K40" s="17"/>
      <c r="L40" s="18">
        <f t="shared" si="1"/>
        <v>0</v>
      </c>
      <c r="M40" s="19">
        <f t="shared" si="2"/>
        <v>0</v>
      </c>
    </row>
    <row r="41" spans="1:13" ht="15" thickBot="1" x14ac:dyDescent="0.3">
      <c r="A41" s="32" t="str">
        <f t="shared" si="0"/>
        <v/>
      </c>
      <c r="B41" s="21"/>
      <c r="C41" s="22"/>
      <c r="D41" s="23"/>
      <c r="E41" s="24"/>
      <c r="F41" s="25"/>
      <c r="G41" s="191"/>
      <c r="H41" s="33"/>
      <c r="I41" s="33"/>
      <c r="J41" s="26"/>
      <c r="K41" s="26"/>
      <c r="L41" s="27">
        <f t="shared" si="1"/>
        <v>0</v>
      </c>
      <c r="M41" s="28">
        <f t="shared" si="2"/>
        <v>0</v>
      </c>
    </row>
  </sheetData>
  <autoFilter ref="A3:M41" xr:uid="{8B264BA5-BE1D-45CC-8560-93F7E41AAF46}">
    <filterColumn colId="6" showButton="0"/>
    <filterColumn colId="7" showButton="0"/>
    <filterColumn colId="8" showButton="0"/>
    <sortState xmlns:xlrd2="http://schemas.microsoft.com/office/spreadsheetml/2017/richdata2" ref="A8:M41">
      <sortCondition ref="B3:B41"/>
    </sortState>
  </autoFilter>
  <mergeCells count="18">
    <mergeCell ref="F3:F4"/>
    <mergeCell ref="E1:I1"/>
    <mergeCell ref="K1:L1"/>
    <mergeCell ref="B2:L2"/>
    <mergeCell ref="G3:J3"/>
    <mergeCell ref="K3:K5"/>
    <mergeCell ref="E5:F5"/>
    <mergeCell ref="L3:L5"/>
    <mergeCell ref="G4:G5"/>
    <mergeCell ref="H4:H5"/>
    <mergeCell ref="I4:I5"/>
    <mergeCell ref="J4:J5"/>
    <mergeCell ref="B1:C1"/>
    <mergeCell ref="A3:A5"/>
    <mergeCell ref="B3:B5"/>
    <mergeCell ref="C3:C5"/>
    <mergeCell ref="D3:D5"/>
    <mergeCell ref="E3:E4"/>
  </mergeCells>
  <conditionalFormatting sqref="C1:D5">
    <cfRule type="duplicateValues" dxfId="130" priority="1121"/>
  </conditionalFormatting>
  <conditionalFormatting sqref="D1:D1048576">
    <cfRule type="duplicateValues" dxfId="129" priority="1120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7FBB-256A-4B19-B30B-F492D7921C67}">
  <sheetPr codeName="Sheet15">
    <tabColor rgb="FFA3E7FF"/>
  </sheetPr>
  <dimension ref="A1:M98"/>
  <sheetViews>
    <sheetView zoomScale="78" zoomScaleNormal="78" workbookViewId="0">
      <selection activeCell="H56" sqref="H56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22.33203125" style="9" customWidth="1"/>
    <col min="4" max="4" width="23.33203125" style="194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71">
        <f>SUM(A2-1)</f>
        <v>30</v>
      </c>
      <c r="B1" s="901" t="s">
        <v>401</v>
      </c>
      <c r="C1" s="902"/>
      <c r="D1" s="7" t="s">
        <v>402</v>
      </c>
      <c r="E1" s="881" t="s">
        <v>423</v>
      </c>
      <c r="F1" s="882"/>
      <c r="G1" s="882"/>
      <c r="H1" s="882"/>
      <c r="I1" s="882"/>
      <c r="J1" s="8" t="s">
        <v>404</v>
      </c>
      <c r="K1" s="883">
        <v>45340</v>
      </c>
      <c r="L1" s="884"/>
      <c r="M1" s="8" t="s">
        <v>405</v>
      </c>
    </row>
    <row r="2" spans="1:13" ht="22.5" customHeight="1" thickBot="1" x14ac:dyDescent="0.3">
      <c r="A2" s="1">
        <f>COUNTA(_xlfn.UNIQUE(D6:D198))</f>
        <v>31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12" t="str">
        <f t="shared" ref="A6:A37" si="0">CONCATENATE(B6,C6,D6)</f>
        <v>100Milla VukelicPresent Arms</v>
      </c>
      <c r="B6" s="673">
        <v>100</v>
      </c>
      <c r="C6" s="601" t="s">
        <v>467</v>
      </c>
      <c r="D6" s="674" t="s">
        <v>468</v>
      </c>
      <c r="E6" s="675"/>
      <c r="F6" s="676"/>
      <c r="G6" s="675"/>
      <c r="H6" s="673"/>
      <c r="I6" s="677">
        <v>1</v>
      </c>
      <c r="J6" s="678"/>
      <c r="K6" s="679">
        <v>1</v>
      </c>
      <c r="L6" s="18">
        <f t="shared" ref="L6:L37" si="1">IF(K6=1,7,IF(K6=2,6,IF(K6=3,5,IF(K6=4,4,IF(K6=5,3,IF(K6=6,2,IF(K6&gt;=6,1,0)))))))</f>
        <v>7</v>
      </c>
      <c r="M6" s="19">
        <f t="shared" ref="M6:M37" si="2">SUM(L6+$M$5)</f>
        <v>7</v>
      </c>
    </row>
    <row r="7" spans="1:13" ht="14.4" x14ac:dyDescent="0.25">
      <c r="A7" s="12" t="str">
        <f t="shared" si="0"/>
        <v>100Amberlee BrownMaccacino</v>
      </c>
      <c r="B7" s="673">
        <v>100</v>
      </c>
      <c r="C7" s="601" t="s">
        <v>471</v>
      </c>
      <c r="D7" s="674" t="s">
        <v>472</v>
      </c>
      <c r="E7" s="675"/>
      <c r="F7" s="676"/>
      <c r="G7" s="675"/>
      <c r="H7" s="673"/>
      <c r="I7" s="677">
        <v>1</v>
      </c>
      <c r="J7" s="678"/>
      <c r="K7" s="679">
        <v>1</v>
      </c>
      <c r="L7" s="18">
        <f t="shared" si="1"/>
        <v>7</v>
      </c>
      <c r="M7" s="19">
        <f t="shared" si="2"/>
        <v>7</v>
      </c>
    </row>
    <row r="8" spans="1:13" ht="14.4" x14ac:dyDescent="0.25">
      <c r="A8" s="12" t="str">
        <f t="shared" si="0"/>
        <v/>
      </c>
      <c r="B8" s="673"/>
      <c r="C8" s="601" t="s">
        <v>43</v>
      </c>
      <c r="D8" s="674" t="s">
        <v>43</v>
      </c>
      <c r="E8" s="675"/>
      <c r="F8" s="676"/>
      <c r="G8" s="675"/>
      <c r="H8" s="673"/>
      <c r="I8" s="677"/>
      <c r="J8" s="678"/>
      <c r="K8" s="679">
        <v>0</v>
      </c>
      <c r="L8" s="18">
        <f t="shared" si="1"/>
        <v>0</v>
      </c>
      <c r="M8" s="19">
        <f t="shared" si="2"/>
        <v>0</v>
      </c>
    </row>
    <row r="9" spans="1:13" ht="14.4" x14ac:dyDescent="0.25">
      <c r="A9" s="12" t="str">
        <f t="shared" si="0"/>
        <v>90Milla VukelicPresent Arms</v>
      </c>
      <c r="B9" s="673">
        <v>90</v>
      </c>
      <c r="C9" s="601" t="s">
        <v>467</v>
      </c>
      <c r="D9" s="674" t="s">
        <v>468</v>
      </c>
      <c r="E9" s="675"/>
      <c r="F9" s="676"/>
      <c r="G9" s="675"/>
      <c r="H9" s="673"/>
      <c r="I9" s="677">
        <v>1</v>
      </c>
      <c r="J9" s="678"/>
      <c r="K9" s="679">
        <v>1</v>
      </c>
      <c r="L9" s="18">
        <f t="shared" si="1"/>
        <v>7</v>
      </c>
      <c r="M9" s="19">
        <f t="shared" si="2"/>
        <v>7</v>
      </c>
    </row>
    <row r="10" spans="1:13" ht="14.4" x14ac:dyDescent="0.25">
      <c r="A10" s="12" t="str">
        <f t="shared" si="0"/>
        <v>90Harriet ForrestBlue Sandgroper</v>
      </c>
      <c r="B10" s="673">
        <v>90</v>
      </c>
      <c r="C10" s="601" t="s">
        <v>1166</v>
      </c>
      <c r="D10" s="674" t="s">
        <v>1167</v>
      </c>
      <c r="E10" s="675"/>
      <c r="F10" s="676"/>
      <c r="G10" s="675"/>
      <c r="H10" s="673"/>
      <c r="I10" s="677">
        <v>2</v>
      </c>
      <c r="J10" s="678"/>
      <c r="K10" s="679">
        <v>2</v>
      </c>
      <c r="L10" s="18">
        <f t="shared" si="1"/>
        <v>6</v>
      </c>
      <c r="M10" s="19">
        <f t="shared" si="2"/>
        <v>6</v>
      </c>
    </row>
    <row r="11" spans="1:13" ht="14.4" x14ac:dyDescent="0.25">
      <c r="A11" s="12" t="str">
        <f t="shared" si="0"/>
        <v>90Jordyn BronkhorstThe Slayer</v>
      </c>
      <c r="B11" s="673">
        <v>90</v>
      </c>
      <c r="C11" s="601" t="s">
        <v>941</v>
      </c>
      <c r="D11" s="674" t="s">
        <v>1062</v>
      </c>
      <c r="E11" s="675"/>
      <c r="F11" s="676"/>
      <c r="G11" s="675"/>
      <c r="H11" s="673"/>
      <c r="I11" s="677">
        <v>1</v>
      </c>
      <c r="J11" s="678"/>
      <c r="K11" s="679">
        <v>1</v>
      </c>
      <c r="L11" s="18">
        <f t="shared" si="1"/>
        <v>7</v>
      </c>
      <c r="M11" s="19">
        <f t="shared" si="2"/>
        <v>7</v>
      </c>
    </row>
    <row r="12" spans="1:13" ht="14.4" x14ac:dyDescent="0.25">
      <c r="A12" s="12" t="str">
        <f t="shared" si="0"/>
        <v>90Amberlee BrownMaccacino</v>
      </c>
      <c r="B12" s="673">
        <v>90</v>
      </c>
      <c r="C12" s="601" t="s">
        <v>471</v>
      </c>
      <c r="D12" s="674" t="s">
        <v>472</v>
      </c>
      <c r="E12" s="675"/>
      <c r="F12" s="676"/>
      <c r="G12" s="675"/>
      <c r="H12" s="673"/>
      <c r="I12" s="677">
        <v>3</v>
      </c>
      <c r="J12" s="678"/>
      <c r="K12" s="679">
        <v>3</v>
      </c>
      <c r="L12" s="18">
        <f t="shared" si="1"/>
        <v>5</v>
      </c>
      <c r="M12" s="19">
        <f t="shared" si="2"/>
        <v>5</v>
      </c>
    </row>
    <row r="13" spans="1:13" ht="14.4" x14ac:dyDescent="0.25">
      <c r="A13" s="12" t="str">
        <f t="shared" si="0"/>
        <v/>
      </c>
      <c r="B13" s="673"/>
      <c r="C13" s="601" t="s">
        <v>43</v>
      </c>
      <c r="D13" s="674" t="s">
        <v>43</v>
      </c>
      <c r="E13" s="675"/>
      <c r="F13" s="676"/>
      <c r="G13" s="675"/>
      <c r="H13" s="673"/>
      <c r="I13" s="677"/>
      <c r="J13" s="678"/>
      <c r="K13" s="679">
        <v>0</v>
      </c>
      <c r="L13" s="18">
        <f t="shared" si="1"/>
        <v>0</v>
      </c>
      <c r="M13" s="19">
        <f t="shared" si="2"/>
        <v>0</v>
      </c>
    </row>
    <row r="14" spans="1:13" ht="14.4" x14ac:dyDescent="0.25">
      <c r="A14" s="12" t="str">
        <f t="shared" si="0"/>
        <v>80Ella ByrneClare Downs Chantilly Lace</v>
      </c>
      <c r="B14" s="673">
        <v>80</v>
      </c>
      <c r="C14" s="601" t="s">
        <v>872</v>
      </c>
      <c r="D14" s="674" t="s">
        <v>873</v>
      </c>
      <c r="E14" s="675"/>
      <c r="F14" s="676"/>
      <c r="G14" s="675"/>
      <c r="H14" s="673">
        <v>1</v>
      </c>
      <c r="I14" s="677"/>
      <c r="J14" s="678"/>
      <c r="K14" s="679">
        <v>1</v>
      </c>
      <c r="L14" s="18">
        <f t="shared" si="1"/>
        <v>7</v>
      </c>
      <c r="M14" s="19">
        <f t="shared" si="2"/>
        <v>7</v>
      </c>
    </row>
    <row r="15" spans="1:13" ht="14.4" x14ac:dyDescent="0.25">
      <c r="A15" s="12" t="str">
        <f t="shared" si="0"/>
        <v>80Sophie SummersPumba</v>
      </c>
      <c r="B15" s="673">
        <v>80</v>
      </c>
      <c r="C15" s="601" t="s">
        <v>1168</v>
      </c>
      <c r="D15" s="674" t="s">
        <v>1169</v>
      </c>
      <c r="E15" s="675"/>
      <c r="F15" s="676"/>
      <c r="G15" s="675"/>
      <c r="H15" s="673">
        <v>6</v>
      </c>
      <c r="I15" s="677"/>
      <c r="J15" s="678"/>
      <c r="K15" s="679">
        <v>6</v>
      </c>
      <c r="L15" s="18">
        <f t="shared" si="1"/>
        <v>2</v>
      </c>
      <c r="M15" s="19">
        <f t="shared" si="2"/>
        <v>2</v>
      </c>
    </row>
    <row r="16" spans="1:13" ht="14.4" x14ac:dyDescent="0.25">
      <c r="A16" s="12" t="str">
        <f t="shared" si="0"/>
        <v>80Holly GreeningSv The Organisation sr</v>
      </c>
      <c r="B16" s="673">
        <v>80</v>
      </c>
      <c r="C16" s="601" t="s">
        <v>148</v>
      </c>
      <c r="D16" s="674" t="s">
        <v>1327</v>
      </c>
      <c r="E16" s="675"/>
      <c r="F16" s="676"/>
      <c r="G16" s="675"/>
      <c r="H16" s="673">
        <v>3</v>
      </c>
      <c r="I16" s="677"/>
      <c r="J16" s="678"/>
      <c r="K16" s="679">
        <v>3</v>
      </c>
      <c r="L16" s="18">
        <f t="shared" si="1"/>
        <v>5</v>
      </c>
      <c r="M16" s="19">
        <f t="shared" si="2"/>
        <v>5</v>
      </c>
    </row>
    <row r="17" spans="1:13" ht="14.4" x14ac:dyDescent="0.25">
      <c r="A17" s="12" t="str">
        <f t="shared" si="0"/>
        <v/>
      </c>
      <c r="B17" s="673"/>
      <c r="C17" s="601" t="s">
        <v>43</v>
      </c>
      <c r="D17" s="674" t="s">
        <v>43</v>
      </c>
      <c r="E17" s="675"/>
      <c r="F17" s="676"/>
      <c r="G17" s="675"/>
      <c r="H17" s="673"/>
      <c r="I17" s="677"/>
      <c r="J17" s="678"/>
      <c r="K17" s="679">
        <v>0</v>
      </c>
      <c r="L17" s="18">
        <f t="shared" si="1"/>
        <v>0</v>
      </c>
      <c r="M17" s="19">
        <f t="shared" si="2"/>
        <v>0</v>
      </c>
    </row>
    <row r="18" spans="1:13" ht="14.4" x14ac:dyDescent="0.25">
      <c r="A18" s="12" t="str">
        <f t="shared" si="0"/>
        <v>80Holly KerrMichigan</v>
      </c>
      <c r="B18" s="673">
        <v>80</v>
      </c>
      <c r="C18" s="601" t="s">
        <v>482</v>
      </c>
      <c r="D18" s="674" t="s">
        <v>483</v>
      </c>
      <c r="E18" s="675"/>
      <c r="F18" s="676"/>
      <c r="G18" s="675"/>
      <c r="H18" s="673">
        <v>1</v>
      </c>
      <c r="I18" s="677"/>
      <c r="J18" s="678"/>
      <c r="K18" s="679">
        <v>1</v>
      </c>
      <c r="L18" s="18">
        <f t="shared" si="1"/>
        <v>7</v>
      </c>
      <c r="M18" s="19">
        <f t="shared" si="2"/>
        <v>7</v>
      </c>
    </row>
    <row r="19" spans="1:13" ht="14.4" x14ac:dyDescent="0.25">
      <c r="A19" s="12" t="str">
        <f t="shared" si="0"/>
        <v>80Harriet ForrestBlue Sandgroper</v>
      </c>
      <c r="B19" s="673">
        <v>80</v>
      </c>
      <c r="C19" s="601" t="s">
        <v>1166</v>
      </c>
      <c r="D19" s="674" t="s">
        <v>1167</v>
      </c>
      <c r="E19" s="675"/>
      <c r="F19" s="676"/>
      <c r="G19" s="675"/>
      <c r="H19" s="673">
        <v>2</v>
      </c>
      <c r="I19" s="677"/>
      <c r="J19" s="678"/>
      <c r="K19" s="679">
        <v>2</v>
      </c>
      <c r="L19" s="18">
        <f t="shared" si="1"/>
        <v>6</v>
      </c>
      <c r="M19" s="19">
        <f t="shared" si="2"/>
        <v>6</v>
      </c>
    </row>
    <row r="20" spans="1:13" ht="14.4" x14ac:dyDescent="0.25">
      <c r="A20" s="12" t="str">
        <f t="shared" si="0"/>
        <v>80Krystina BerceneMy Ophelia</v>
      </c>
      <c r="B20" s="673">
        <v>80</v>
      </c>
      <c r="C20" s="601" t="s">
        <v>584</v>
      </c>
      <c r="D20" s="674" t="s">
        <v>585</v>
      </c>
      <c r="E20" s="675"/>
      <c r="F20" s="676"/>
      <c r="G20" s="675"/>
      <c r="H20" s="673">
        <v>5</v>
      </c>
      <c r="I20" s="677"/>
      <c r="J20" s="678"/>
      <c r="K20" s="679">
        <v>5</v>
      </c>
      <c r="L20" s="18">
        <f t="shared" si="1"/>
        <v>3</v>
      </c>
      <c r="M20" s="19">
        <f t="shared" si="2"/>
        <v>3</v>
      </c>
    </row>
    <row r="21" spans="1:13" ht="14.4" x14ac:dyDescent="0.25">
      <c r="A21" s="12" t="str">
        <f t="shared" si="0"/>
        <v>80Taylah SmithTaju Nerada</v>
      </c>
      <c r="B21" s="673">
        <v>80</v>
      </c>
      <c r="C21" s="601" t="s">
        <v>884</v>
      </c>
      <c r="D21" s="674" t="s">
        <v>904</v>
      </c>
      <c r="E21" s="675"/>
      <c r="F21" s="676"/>
      <c r="G21" s="675"/>
      <c r="H21" s="673">
        <v>4</v>
      </c>
      <c r="I21" s="677"/>
      <c r="J21" s="678"/>
      <c r="K21" s="679">
        <v>4</v>
      </c>
      <c r="L21" s="18">
        <f t="shared" si="1"/>
        <v>4</v>
      </c>
      <c r="M21" s="19">
        <f t="shared" si="2"/>
        <v>4</v>
      </c>
    </row>
    <row r="22" spans="1:13" ht="14.4" x14ac:dyDescent="0.25">
      <c r="A22" s="12" t="str">
        <f t="shared" si="0"/>
        <v/>
      </c>
      <c r="B22" s="673"/>
      <c r="C22" s="601" t="s">
        <v>43</v>
      </c>
      <c r="D22" s="674" t="s">
        <v>43</v>
      </c>
      <c r="E22" s="675"/>
      <c r="F22" s="676"/>
      <c r="G22" s="675"/>
      <c r="H22" s="673"/>
      <c r="I22" s="677"/>
      <c r="J22" s="678"/>
      <c r="K22" s="679">
        <v>0</v>
      </c>
      <c r="L22" s="18">
        <f t="shared" si="1"/>
        <v>0</v>
      </c>
      <c r="M22" s="19">
        <f t="shared" si="2"/>
        <v>0</v>
      </c>
    </row>
    <row r="23" spans="1:13" ht="14.4" x14ac:dyDescent="0.25">
      <c r="A23" s="12" t="str">
        <f t="shared" si="0"/>
        <v>80Jordyn BronkhorstThe Slayer</v>
      </c>
      <c r="B23" s="673">
        <v>80</v>
      </c>
      <c r="C23" s="601" t="s">
        <v>941</v>
      </c>
      <c r="D23" s="674" t="s">
        <v>1062</v>
      </c>
      <c r="E23" s="675"/>
      <c r="F23" s="676"/>
      <c r="G23" s="675"/>
      <c r="H23" s="673">
        <v>2</v>
      </c>
      <c r="I23" s="677"/>
      <c r="J23" s="678"/>
      <c r="K23" s="679">
        <v>2</v>
      </c>
      <c r="L23" s="18">
        <f t="shared" si="1"/>
        <v>6</v>
      </c>
      <c r="M23" s="19">
        <f t="shared" si="2"/>
        <v>6</v>
      </c>
    </row>
    <row r="24" spans="1:13" ht="14.4" x14ac:dyDescent="0.25">
      <c r="A24" s="12" t="str">
        <f t="shared" si="0"/>
        <v>80Bailee StalteriJb Flying High</v>
      </c>
      <c r="B24" s="673">
        <v>80</v>
      </c>
      <c r="C24" s="601" t="s">
        <v>180</v>
      </c>
      <c r="D24" s="674" t="s">
        <v>907</v>
      </c>
      <c r="E24" s="675"/>
      <c r="F24" s="676"/>
      <c r="G24" s="675"/>
      <c r="H24" s="673">
        <v>1</v>
      </c>
      <c r="I24" s="677"/>
      <c r="J24" s="678"/>
      <c r="K24" s="679">
        <v>1</v>
      </c>
      <c r="L24" s="18">
        <f t="shared" si="1"/>
        <v>7</v>
      </c>
      <c r="M24" s="19">
        <f t="shared" si="2"/>
        <v>7</v>
      </c>
    </row>
    <row r="25" spans="1:13" ht="14.4" x14ac:dyDescent="0.25">
      <c r="A25" s="12" t="str">
        <f t="shared" si="0"/>
        <v/>
      </c>
      <c r="B25" s="673"/>
      <c r="C25" s="601" t="s">
        <v>43</v>
      </c>
      <c r="D25" s="674" t="s">
        <v>43</v>
      </c>
      <c r="E25" s="675"/>
      <c r="F25" s="676"/>
      <c r="G25" s="675"/>
      <c r="H25" s="673"/>
      <c r="I25" s="677"/>
      <c r="J25" s="678"/>
      <c r="K25" s="679">
        <v>0</v>
      </c>
      <c r="L25" s="18">
        <f t="shared" si="1"/>
        <v>0</v>
      </c>
      <c r="M25" s="19">
        <f t="shared" si="2"/>
        <v>0</v>
      </c>
    </row>
    <row r="26" spans="1:13" ht="14.4" x14ac:dyDescent="0.25">
      <c r="A26" s="12" t="str">
        <f t="shared" si="0"/>
        <v>75Ella ByrneClare Downs Chantilly Lace</v>
      </c>
      <c r="B26" s="673">
        <v>75</v>
      </c>
      <c r="C26" s="601" t="s">
        <v>872</v>
      </c>
      <c r="D26" s="674" t="s">
        <v>873</v>
      </c>
      <c r="E26" s="675"/>
      <c r="F26" s="676"/>
      <c r="G26" s="675">
        <v>1</v>
      </c>
      <c r="H26" s="673"/>
      <c r="I26" s="677"/>
      <c r="J26" s="678"/>
      <c r="K26" s="679">
        <v>1</v>
      </c>
      <c r="L26" s="18">
        <f t="shared" si="1"/>
        <v>7</v>
      </c>
      <c r="M26" s="19">
        <f t="shared" si="2"/>
        <v>7</v>
      </c>
    </row>
    <row r="27" spans="1:13" ht="14.4" x14ac:dyDescent="0.25">
      <c r="A27" s="12" t="str">
        <f t="shared" si="0"/>
        <v/>
      </c>
      <c r="B27" s="673"/>
      <c r="C27" s="601" t="s">
        <v>43</v>
      </c>
      <c r="D27" s="674" t="s">
        <v>43</v>
      </c>
      <c r="E27" s="675"/>
      <c r="F27" s="676"/>
      <c r="G27" s="675"/>
      <c r="H27" s="673"/>
      <c r="I27" s="677"/>
      <c r="J27" s="678"/>
      <c r="K27" s="679">
        <v>0</v>
      </c>
      <c r="L27" s="18">
        <f t="shared" si="1"/>
        <v>0</v>
      </c>
      <c r="M27" s="19">
        <f t="shared" si="2"/>
        <v>0</v>
      </c>
    </row>
    <row r="28" spans="1:13" ht="14.4" x14ac:dyDescent="0.25">
      <c r="A28" s="12" t="str">
        <f t="shared" si="0"/>
        <v>75Sophie SummersPumba</v>
      </c>
      <c r="B28" s="673">
        <v>75</v>
      </c>
      <c r="C28" s="601" t="s">
        <v>1168</v>
      </c>
      <c r="D28" s="674" t="s">
        <v>1169</v>
      </c>
      <c r="E28" s="675"/>
      <c r="F28" s="676"/>
      <c r="G28" s="675">
        <v>2</v>
      </c>
      <c r="H28" s="673"/>
      <c r="I28" s="677"/>
      <c r="J28" s="678"/>
      <c r="K28" s="679">
        <v>2</v>
      </c>
      <c r="L28" s="18">
        <f t="shared" si="1"/>
        <v>6</v>
      </c>
      <c r="M28" s="19">
        <f t="shared" si="2"/>
        <v>6</v>
      </c>
    </row>
    <row r="29" spans="1:13" ht="14.4" x14ac:dyDescent="0.25">
      <c r="A29" s="12" t="str">
        <f t="shared" si="0"/>
        <v>75Holly GreeningSv The Organisation</v>
      </c>
      <c r="B29" s="673">
        <v>75</v>
      </c>
      <c r="C29" s="601" t="s">
        <v>148</v>
      </c>
      <c r="D29" s="674" t="s">
        <v>481</v>
      </c>
      <c r="E29" s="675"/>
      <c r="F29" s="676"/>
      <c r="G29" s="675">
        <v>3</v>
      </c>
      <c r="H29" s="673"/>
      <c r="I29" s="677"/>
      <c r="J29" s="678"/>
      <c r="K29" s="679">
        <v>3</v>
      </c>
      <c r="L29" s="18">
        <f t="shared" si="1"/>
        <v>5</v>
      </c>
      <c r="M29" s="19">
        <f t="shared" si="2"/>
        <v>5</v>
      </c>
    </row>
    <row r="30" spans="1:13" ht="14.4" x14ac:dyDescent="0.25">
      <c r="A30" s="12" t="str">
        <f t="shared" si="0"/>
        <v>75Holly KerrMichigan sr</v>
      </c>
      <c r="B30" s="673">
        <v>75</v>
      </c>
      <c r="C30" s="601" t="s">
        <v>482</v>
      </c>
      <c r="D30" s="674" t="s">
        <v>1328</v>
      </c>
      <c r="E30" s="675"/>
      <c r="F30" s="676"/>
      <c r="G30" s="675">
        <v>1</v>
      </c>
      <c r="H30" s="673"/>
      <c r="I30" s="677"/>
      <c r="J30" s="678"/>
      <c r="K30" s="679">
        <v>1</v>
      </c>
      <c r="L30" s="18">
        <f t="shared" si="1"/>
        <v>7</v>
      </c>
      <c r="M30" s="19">
        <f t="shared" si="2"/>
        <v>7</v>
      </c>
    </row>
    <row r="31" spans="1:13" ht="14.4" x14ac:dyDescent="0.25">
      <c r="A31" s="12" t="str">
        <f t="shared" si="0"/>
        <v>75Brylee SnaddonPippa</v>
      </c>
      <c r="B31" s="673">
        <v>75</v>
      </c>
      <c r="C31" s="601" t="s">
        <v>453</v>
      </c>
      <c r="D31" s="674" t="s">
        <v>1170</v>
      </c>
      <c r="E31" s="675"/>
      <c r="F31" s="676"/>
      <c r="G31" s="675">
        <v>6</v>
      </c>
      <c r="H31" s="673"/>
      <c r="I31" s="677"/>
      <c r="J31" s="678"/>
      <c r="K31" s="679">
        <v>6</v>
      </c>
      <c r="L31" s="18">
        <f t="shared" si="1"/>
        <v>2</v>
      </c>
      <c r="M31" s="19">
        <f t="shared" si="2"/>
        <v>2</v>
      </c>
    </row>
    <row r="32" spans="1:13" ht="14.4" x14ac:dyDescent="0.25">
      <c r="A32" s="12" t="str">
        <f t="shared" si="0"/>
        <v>75Taylah SmithTaju Nerada sr</v>
      </c>
      <c r="B32" s="673">
        <v>75</v>
      </c>
      <c r="C32" s="601" t="s">
        <v>884</v>
      </c>
      <c r="D32" s="674" t="s">
        <v>1329</v>
      </c>
      <c r="E32" s="675"/>
      <c r="F32" s="676"/>
      <c r="G32" s="675">
        <v>4</v>
      </c>
      <c r="H32" s="673"/>
      <c r="I32" s="677"/>
      <c r="J32" s="678"/>
      <c r="K32" s="679">
        <v>4</v>
      </c>
      <c r="L32" s="18">
        <f t="shared" si="1"/>
        <v>4</v>
      </c>
      <c r="M32" s="19">
        <f t="shared" si="2"/>
        <v>4</v>
      </c>
    </row>
    <row r="33" spans="1:13" ht="14.4" x14ac:dyDescent="0.25">
      <c r="A33" s="12" t="str">
        <f t="shared" si="0"/>
        <v>75Hannah KerrBp Georgie Boy</v>
      </c>
      <c r="B33" s="673">
        <v>75</v>
      </c>
      <c r="C33" s="601" t="s">
        <v>477</v>
      </c>
      <c r="D33" s="674" t="s">
        <v>478</v>
      </c>
      <c r="E33" s="675"/>
      <c r="F33" s="676"/>
      <c r="G33" s="675">
        <v>5</v>
      </c>
      <c r="H33" s="673"/>
      <c r="I33" s="677"/>
      <c r="J33" s="678"/>
      <c r="K33" s="679">
        <v>5</v>
      </c>
      <c r="L33" s="18">
        <f t="shared" si="1"/>
        <v>3</v>
      </c>
      <c r="M33" s="19">
        <f t="shared" si="2"/>
        <v>3</v>
      </c>
    </row>
    <row r="34" spans="1:13" ht="14.4" x14ac:dyDescent="0.25">
      <c r="A34" s="12" t="str">
        <f t="shared" si="0"/>
        <v/>
      </c>
      <c r="B34" s="673"/>
      <c r="C34" s="601" t="s">
        <v>43</v>
      </c>
      <c r="D34" s="674" t="s">
        <v>43</v>
      </c>
      <c r="E34" s="675"/>
      <c r="F34" s="676"/>
      <c r="G34" s="675"/>
      <c r="H34" s="673"/>
      <c r="I34" s="677"/>
      <c r="J34" s="678"/>
      <c r="K34" s="679">
        <v>0</v>
      </c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>75Amy LockhartDivine Shadow</v>
      </c>
      <c r="B35" s="673">
        <v>75</v>
      </c>
      <c r="C35" s="601" t="s">
        <v>516</v>
      </c>
      <c r="D35" s="674" t="s">
        <v>1171</v>
      </c>
      <c r="E35" s="675"/>
      <c r="F35" s="676"/>
      <c r="G35" s="675">
        <v>3</v>
      </c>
      <c r="H35" s="673"/>
      <c r="I35" s="677"/>
      <c r="J35" s="678"/>
      <c r="K35" s="679">
        <v>3</v>
      </c>
      <c r="L35" s="18">
        <f t="shared" si="1"/>
        <v>5</v>
      </c>
      <c r="M35" s="19">
        <f t="shared" si="2"/>
        <v>5</v>
      </c>
    </row>
    <row r="36" spans="1:13" ht="14.4" x14ac:dyDescent="0.25">
      <c r="A36" s="12" t="str">
        <f t="shared" si="0"/>
        <v>75Bailee StalteriJb Flying High sr</v>
      </c>
      <c r="B36" s="673">
        <v>75</v>
      </c>
      <c r="C36" s="601" t="s">
        <v>180</v>
      </c>
      <c r="D36" s="674" t="s">
        <v>1330</v>
      </c>
      <c r="E36" s="675"/>
      <c r="F36" s="676"/>
      <c r="G36" s="675">
        <v>2</v>
      </c>
      <c r="H36" s="673"/>
      <c r="I36" s="677"/>
      <c r="J36" s="678"/>
      <c r="K36" s="679">
        <v>2</v>
      </c>
      <c r="L36" s="18">
        <f t="shared" si="1"/>
        <v>6</v>
      </c>
      <c r="M36" s="19">
        <f t="shared" si="2"/>
        <v>6</v>
      </c>
    </row>
    <row r="37" spans="1:13" ht="14.4" x14ac:dyDescent="0.25">
      <c r="A37" s="12" t="str">
        <f t="shared" si="0"/>
        <v>75Mia StainesThe Chorister</v>
      </c>
      <c r="B37" s="673">
        <v>75</v>
      </c>
      <c r="C37" s="601" t="s">
        <v>469</v>
      </c>
      <c r="D37" s="674" t="s">
        <v>470</v>
      </c>
      <c r="E37" s="675"/>
      <c r="F37" s="676"/>
      <c r="G37" s="675">
        <v>1</v>
      </c>
      <c r="H37" s="673"/>
      <c r="I37" s="677"/>
      <c r="J37" s="678"/>
      <c r="K37" s="679">
        <v>1</v>
      </c>
      <c r="L37" s="18">
        <f t="shared" si="1"/>
        <v>7</v>
      </c>
      <c r="M37" s="19">
        <f t="shared" si="2"/>
        <v>7</v>
      </c>
    </row>
    <row r="38" spans="1:13" ht="14.4" x14ac:dyDescent="0.25">
      <c r="A38" s="12" t="str">
        <f t="shared" ref="A38:A69" si="3">CONCATENATE(B38,C38,D38)</f>
        <v/>
      </c>
      <c r="B38" s="673"/>
      <c r="C38" s="601" t="s">
        <v>43</v>
      </c>
      <c r="D38" s="674" t="s">
        <v>43</v>
      </c>
      <c r="E38" s="675"/>
      <c r="F38" s="676"/>
      <c r="G38" s="675"/>
      <c r="H38" s="673"/>
      <c r="I38" s="677"/>
      <c r="J38" s="678"/>
      <c r="K38" s="679">
        <v>0</v>
      </c>
      <c r="L38" s="18">
        <f t="shared" ref="L38:L69" si="4">IF(K38=1,7,IF(K38=2,6,IF(K38=3,5,IF(K38=4,4,IF(K38=5,3,IF(K38=6,2,IF(K38&gt;=6,1,0)))))))</f>
        <v>0</v>
      </c>
      <c r="M38" s="19">
        <f t="shared" ref="M38:M69" si="5">SUM(L38+$M$5)</f>
        <v>0</v>
      </c>
    </row>
    <row r="39" spans="1:13" ht="14.4" x14ac:dyDescent="0.25">
      <c r="A39" s="12" t="str">
        <f t="shared" si="3"/>
        <v>65Eliza HuttonSerenity Park Calais</v>
      </c>
      <c r="B39" s="673">
        <v>65</v>
      </c>
      <c r="C39" s="601" t="s">
        <v>1172</v>
      </c>
      <c r="D39" s="674" t="s">
        <v>1173</v>
      </c>
      <c r="E39" s="675"/>
      <c r="F39" s="676"/>
      <c r="G39" s="675">
        <v>2</v>
      </c>
      <c r="H39" s="673"/>
      <c r="I39" s="677"/>
      <c r="J39" s="678"/>
      <c r="K39" s="679">
        <v>2</v>
      </c>
      <c r="L39" s="18">
        <f t="shared" si="4"/>
        <v>6</v>
      </c>
      <c r="M39" s="19">
        <f t="shared" si="5"/>
        <v>6</v>
      </c>
    </row>
    <row r="40" spans="1:13" ht="14.4" x14ac:dyDescent="0.25">
      <c r="A40" s="12" t="str">
        <f t="shared" si="3"/>
        <v>65Jade ReillyWally</v>
      </c>
      <c r="B40" s="673">
        <v>65</v>
      </c>
      <c r="C40" s="601" t="s">
        <v>1174</v>
      </c>
      <c r="D40" s="674" t="s">
        <v>1175</v>
      </c>
      <c r="E40" s="675"/>
      <c r="F40" s="676"/>
      <c r="G40" s="675">
        <v>1</v>
      </c>
      <c r="H40" s="673"/>
      <c r="I40" s="677"/>
      <c r="J40" s="678"/>
      <c r="K40" s="679">
        <v>1</v>
      </c>
      <c r="L40" s="18">
        <f t="shared" si="4"/>
        <v>7</v>
      </c>
      <c r="M40" s="19">
        <f t="shared" si="5"/>
        <v>7</v>
      </c>
    </row>
    <row r="41" spans="1:13" ht="14.4" x14ac:dyDescent="0.25">
      <c r="A41" s="12" t="str">
        <f t="shared" si="3"/>
        <v/>
      </c>
      <c r="B41" s="673"/>
      <c r="C41" s="601" t="s">
        <v>43</v>
      </c>
      <c r="D41" s="674" t="s">
        <v>43</v>
      </c>
      <c r="E41" s="675"/>
      <c r="F41" s="676"/>
      <c r="G41" s="675"/>
      <c r="H41" s="673"/>
      <c r="I41" s="677"/>
      <c r="J41" s="678"/>
      <c r="K41" s="679">
        <v>0</v>
      </c>
      <c r="L41" s="18">
        <f t="shared" si="4"/>
        <v>0</v>
      </c>
      <c r="M41" s="19">
        <f t="shared" si="5"/>
        <v>0</v>
      </c>
    </row>
    <row r="42" spans="1:13" ht="14.4" x14ac:dyDescent="0.25">
      <c r="A42" s="12" t="str">
        <f t="shared" si="3"/>
        <v>65Ember JenszWendamar Elysia</v>
      </c>
      <c r="B42" s="673">
        <v>65</v>
      </c>
      <c r="C42" s="601" t="s">
        <v>844</v>
      </c>
      <c r="D42" s="674" t="s">
        <v>1031</v>
      </c>
      <c r="E42" s="675"/>
      <c r="F42" s="676"/>
      <c r="G42" s="675">
        <v>2</v>
      </c>
      <c r="H42" s="673"/>
      <c r="I42" s="677"/>
      <c r="J42" s="678"/>
      <c r="K42" s="679">
        <v>2</v>
      </c>
      <c r="L42" s="18">
        <f t="shared" si="4"/>
        <v>6</v>
      </c>
      <c r="M42" s="19">
        <f t="shared" si="5"/>
        <v>6</v>
      </c>
    </row>
    <row r="43" spans="1:13" ht="14.4" x14ac:dyDescent="0.25">
      <c r="A43" s="12" t="str">
        <f t="shared" si="3"/>
        <v>65Brylee SnaddonPippa</v>
      </c>
      <c r="B43" s="673">
        <v>65</v>
      </c>
      <c r="C43" s="601" t="s">
        <v>453</v>
      </c>
      <c r="D43" s="674" t="s">
        <v>1170</v>
      </c>
      <c r="E43" s="675"/>
      <c r="F43" s="676"/>
      <c r="G43" s="675">
        <v>4</v>
      </c>
      <c r="H43" s="673"/>
      <c r="I43" s="677"/>
      <c r="J43" s="678"/>
      <c r="K43" s="679">
        <v>4</v>
      </c>
      <c r="L43" s="18">
        <f t="shared" si="4"/>
        <v>4</v>
      </c>
      <c r="M43" s="19">
        <f t="shared" si="5"/>
        <v>4</v>
      </c>
    </row>
    <row r="44" spans="1:13" ht="14.4" x14ac:dyDescent="0.25">
      <c r="A44" s="12" t="str">
        <f t="shared" si="3"/>
        <v>65Marni BerceneTiaja Park Majic</v>
      </c>
      <c r="B44" s="673">
        <v>65</v>
      </c>
      <c r="C44" s="601" t="s">
        <v>591</v>
      </c>
      <c r="D44" s="674" t="s">
        <v>1176</v>
      </c>
      <c r="E44" s="675"/>
      <c r="F44" s="676"/>
      <c r="G44" s="675">
        <v>3</v>
      </c>
      <c r="H44" s="673"/>
      <c r="I44" s="677"/>
      <c r="J44" s="678"/>
      <c r="K44" s="679">
        <v>3</v>
      </c>
      <c r="L44" s="18">
        <f t="shared" si="4"/>
        <v>5</v>
      </c>
      <c r="M44" s="19">
        <f t="shared" si="5"/>
        <v>5</v>
      </c>
    </row>
    <row r="45" spans="1:13" ht="14.4" x14ac:dyDescent="0.25">
      <c r="A45" s="12" t="str">
        <f t="shared" si="3"/>
        <v>65Lolah DayEllenjay Nakye</v>
      </c>
      <c r="B45" s="673">
        <v>65</v>
      </c>
      <c r="C45" s="601" t="s">
        <v>1177</v>
      </c>
      <c r="D45" s="674" t="s">
        <v>1178</v>
      </c>
      <c r="E45" s="675"/>
      <c r="F45" s="676"/>
      <c r="G45" s="675" t="s">
        <v>1179</v>
      </c>
      <c r="H45" s="673"/>
      <c r="I45" s="677"/>
      <c r="J45" s="678"/>
      <c r="K45" s="679">
        <v>0</v>
      </c>
      <c r="L45" s="18">
        <f t="shared" si="4"/>
        <v>0</v>
      </c>
      <c r="M45" s="19">
        <f t="shared" si="5"/>
        <v>0</v>
      </c>
    </row>
    <row r="46" spans="1:13" ht="14.4" x14ac:dyDescent="0.25">
      <c r="A46" s="12" t="str">
        <f t="shared" si="3"/>
        <v>65Jasmine FisherMaraahn El Shamae</v>
      </c>
      <c r="B46" s="673">
        <v>65</v>
      </c>
      <c r="C46" s="601" t="s">
        <v>548</v>
      </c>
      <c r="D46" s="674" t="s">
        <v>559</v>
      </c>
      <c r="E46" s="675"/>
      <c r="F46" s="676"/>
      <c r="G46" s="675">
        <v>1</v>
      </c>
      <c r="H46" s="673"/>
      <c r="I46" s="677"/>
      <c r="J46" s="678"/>
      <c r="K46" s="679">
        <v>1</v>
      </c>
      <c r="L46" s="18">
        <f t="shared" si="4"/>
        <v>7</v>
      </c>
      <c r="M46" s="19">
        <f t="shared" si="5"/>
        <v>7</v>
      </c>
    </row>
    <row r="47" spans="1:13" ht="14.4" x14ac:dyDescent="0.25">
      <c r="A47" s="12" t="str">
        <f t="shared" si="3"/>
        <v/>
      </c>
      <c r="B47" s="673"/>
      <c r="C47" s="601" t="s">
        <v>43</v>
      </c>
      <c r="D47" s="674" t="s">
        <v>43</v>
      </c>
      <c r="E47" s="675"/>
      <c r="F47" s="676"/>
      <c r="G47" s="675"/>
      <c r="H47" s="673"/>
      <c r="I47" s="677"/>
      <c r="J47" s="678"/>
      <c r="K47" s="679">
        <v>0</v>
      </c>
      <c r="L47" s="18">
        <f t="shared" si="4"/>
        <v>0</v>
      </c>
      <c r="M47" s="19">
        <f t="shared" si="5"/>
        <v>0</v>
      </c>
    </row>
    <row r="48" spans="1:13" ht="14.4" x14ac:dyDescent="0.25">
      <c r="A48" s="12" t="str">
        <f t="shared" si="3"/>
        <v>60Jade ReillyWally</v>
      </c>
      <c r="B48" s="673">
        <v>60</v>
      </c>
      <c r="C48" s="601" t="s">
        <v>1174</v>
      </c>
      <c r="D48" s="674" t="s">
        <v>1175</v>
      </c>
      <c r="E48" s="675"/>
      <c r="F48" s="676"/>
      <c r="G48" s="675">
        <v>1</v>
      </c>
      <c r="H48" s="673"/>
      <c r="I48" s="677"/>
      <c r="J48" s="678"/>
      <c r="K48" s="679">
        <v>1</v>
      </c>
      <c r="L48" s="18">
        <f t="shared" si="4"/>
        <v>7</v>
      </c>
      <c r="M48" s="19">
        <f t="shared" si="5"/>
        <v>7</v>
      </c>
    </row>
    <row r="49" spans="1:13" ht="14.4" x14ac:dyDescent="0.25">
      <c r="A49" s="12" t="str">
        <f t="shared" si="3"/>
        <v>60Eliza HuttonSerenity Park Calais</v>
      </c>
      <c r="B49" s="673">
        <v>60</v>
      </c>
      <c r="C49" s="601" t="s">
        <v>1172</v>
      </c>
      <c r="D49" s="674" t="s">
        <v>1173</v>
      </c>
      <c r="E49" s="675"/>
      <c r="F49" s="676"/>
      <c r="G49" s="675">
        <v>2</v>
      </c>
      <c r="H49" s="673"/>
      <c r="I49" s="677"/>
      <c r="J49" s="678"/>
      <c r="K49" s="679">
        <v>2</v>
      </c>
      <c r="L49" s="18">
        <f t="shared" si="4"/>
        <v>6</v>
      </c>
      <c r="M49" s="19">
        <f t="shared" si="5"/>
        <v>6</v>
      </c>
    </row>
    <row r="50" spans="1:13" ht="14.4" x14ac:dyDescent="0.25">
      <c r="A50" s="12" t="str">
        <f t="shared" si="3"/>
        <v/>
      </c>
      <c r="B50" s="673"/>
      <c r="C50" s="601" t="s">
        <v>43</v>
      </c>
      <c r="D50" s="674" t="s">
        <v>43</v>
      </c>
      <c r="E50" s="675"/>
      <c r="F50" s="676"/>
      <c r="G50" s="675"/>
      <c r="H50" s="673"/>
      <c r="I50" s="677"/>
      <c r="J50" s="678"/>
      <c r="K50" s="679">
        <v>0</v>
      </c>
      <c r="L50" s="18">
        <f t="shared" si="4"/>
        <v>0</v>
      </c>
      <c r="M50" s="19">
        <f t="shared" si="5"/>
        <v>0</v>
      </c>
    </row>
    <row r="51" spans="1:13" ht="14.4" x14ac:dyDescent="0.25">
      <c r="A51" s="12" t="str">
        <f t="shared" si="3"/>
        <v>60Jasmine FisherMaraahn El Shamae</v>
      </c>
      <c r="B51" s="673">
        <v>60</v>
      </c>
      <c r="C51" s="601" t="s">
        <v>548</v>
      </c>
      <c r="D51" s="674" t="s">
        <v>559</v>
      </c>
      <c r="E51" s="675"/>
      <c r="F51" s="676"/>
      <c r="G51" s="675">
        <v>2</v>
      </c>
      <c r="H51" s="673"/>
      <c r="I51" s="677"/>
      <c r="J51" s="678"/>
      <c r="K51" s="679">
        <v>2</v>
      </c>
      <c r="L51" s="18">
        <f t="shared" si="4"/>
        <v>6</v>
      </c>
      <c r="M51" s="19">
        <f t="shared" si="5"/>
        <v>6</v>
      </c>
    </row>
    <row r="52" spans="1:13" ht="14.4" x14ac:dyDescent="0.25">
      <c r="A52" s="12" t="str">
        <f t="shared" si="3"/>
        <v>60Charlotte MillerKings Town Maggie Mai</v>
      </c>
      <c r="B52" s="673">
        <v>60</v>
      </c>
      <c r="C52" s="601" t="s">
        <v>205</v>
      </c>
      <c r="D52" s="674" t="s">
        <v>206</v>
      </c>
      <c r="E52" s="675"/>
      <c r="F52" s="676"/>
      <c r="G52" s="675">
        <v>1</v>
      </c>
      <c r="H52" s="673"/>
      <c r="I52" s="677"/>
      <c r="J52" s="678"/>
      <c r="K52" s="679">
        <v>1</v>
      </c>
      <c r="L52" s="18">
        <f t="shared" si="4"/>
        <v>7</v>
      </c>
      <c r="M52" s="19">
        <f t="shared" si="5"/>
        <v>7</v>
      </c>
    </row>
    <row r="53" spans="1:13" ht="14.4" x14ac:dyDescent="0.25">
      <c r="A53" s="12" t="str">
        <f t="shared" si="3"/>
        <v/>
      </c>
      <c r="B53" s="673"/>
      <c r="C53" s="601" t="s">
        <v>43</v>
      </c>
      <c r="D53" s="674" t="s">
        <v>43</v>
      </c>
      <c r="E53" s="675"/>
      <c r="F53" s="676"/>
      <c r="G53" s="675"/>
      <c r="H53" s="673"/>
      <c r="I53" s="677"/>
      <c r="J53" s="678"/>
      <c r="K53" s="679">
        <v>0</v>
      </c>
      <c r="L53" s="18">
        <f t="shared" si="4"/>
        <v>0</v>
      </c>
      <c r="M53" s="19">
        <f t="shared" si="5"/>
        <v>0</v>
      </c>
    </row>
    <row r="54" spans="1:13" ht="14.4" x14ac:dyDescent="0.25">
      <c r="A54" s="12" t="str">
        <f t="shared" si="3"/>
        <v>60Ava RobinsonSilver Wings Moonlight</v>
      </c>
      <c r="B54" s="673">
        <v>60</v>
      </c>
      <c r="C54" s="601" t="s">
        <v>535</v>
      </c>
      <c r="D54" s="674" t="s">
        <v>608</v>
      </c>
      <c r="E54" s="675"/>
      <c r="F54" s="676"/>
      <c r="G54" s="675">
        <v>2</v>
      </c>
      <c r="H54" s="673"/>
      <c r="I54" s="677"/>
      <c r="J54" s="678"/>
      <c r="K54" s="679">
        <v>2</v>
      </c>
      <c r="L54" s="18">
        <f t="shared" si="4"/>
        <v>6</v>
      </c>
      <c r="M54" s="19">
        <f t="shared" si="5"/>
        <v>6</v>
      </c>
    </row>
    <row r="55" spans="1:13" ht="14.4" x14ac:dyDescent="0.25">
      <c r="A55" s="12" t="str">
        <f t="shared" si="3"/>
        <v>60Ember JenszWendamar Elysia</v>
      </c>
      <c r="B55" s="673">
        <v>60</v>
      </c>
      <c r="C55" s="601" t="s">
        <v>844</v>
      </c>
      <c r="D55" s="674" t="s">
        <v>1031</v>
      </c>
      <c r="E55" s="675"/>
      <c r="F55" s="676"/>
      <c r="G55" s="675">
        <v>4</v>
      </c>
      <c r="H55" s="673"/>
      <c r="I55" s="677"/>
      <c r="J55" s="678"/>
      <c r="K55" s="679">
        <v>4</v>
      </c>
      <c r="L55" s="18">
        <f t="shared" si="4"/>
        <v>4</v>
      </c>
      <c r="M55" s="19">
        <f t="shared" si="5"/>
        <v>4</v>
      </c>
    </row>
    <row r="56" spans="1:13" ht="14.4" x14ac:dyDescent="0.25">
      <c r="A56" s="12" t="str">
        <f t="shared" si="3"/>
        <v>60Lexi O'NeillTiaja Park Foxy</v>
      </c>
      <c r="B56" s="673">
        <v>60</v>
      </c>
      <c r="C56" s="601" t="s">
        <v>330</v>
      </c>
      <c r="D56" s="674" t="s">
        <v>331</v>
      </c>
      <c r="E56" s="675"/>
      <c r="F56" s="676"/>
      <c r="G56" s="675">
        <v>1</v>
      </c>
      <c r="H56" s="673"/>
      <c r="I56" s="677"/>
      <c r="J56" s="678"/>
      <c r="K56" s="679">
        <v>1</v>
      </c>
      <c r="L56" s="18">
        <f t="shared" si="4"/>
        <v>7</v>
      </c>
      <c r="M56" s="19">
        <f t="shared" si="5"/>
        <v>7</v>
      </c>
    </row>
    <row r="57" spans="1:13" ht="14.4" x14ac:dyDescent="0.25">
      <c r="A57" s="12" t="str">
        <f t="shared" si="3"/>
        <v>60Sienna BalinskiTamblyn Park Image</v>
      </c>
      <c r="B57" s="673">
        <v>60</v>
      </c>
      <c r="C57" s="601" t="s">
        <v>308</v>
      </c>
      <c r="D57" s="674" t="s">
        <v>474</v>
      </c>
      <c r="E57" s="675"/>
      <c r="F57" s="676"/>
      <c r="G57" s="675">
        <v>1</v>
      </c>
      <c r="H57" s="673"/>
      <c r="I57" s="677"/>
      <c r="J57" s="678"/>
      <c r="K57" s="679">
        <v>1</v>
      </c>
      <c r="L57" s="18">
        <f t="shared" si="4"/>
        <v>7</v>
      </c>
      <c r="M57" s="19">
        <f t="shared" si="5"/>
        <v>7</v>
      </c>
    </row>
    <row r="58" spans="1:13" ht="14.4" x14ac:dyDescent="0.25">
      <c r="A58" s="12" t="str">
        <f t="shared" si="3"/>
        <v>60Maggie PiacentiniBlue Sandgroper</v>
      </c>
      <c r="B58" s="673">
        <v>60</v>
      </c>
      <c r="C58" s="601" t="s">
        <v>450</v>
      </c>
      <c r="D58" s="674" t="s">
        <v>1167</v>
      </c>
      <c r="E58" s="675"/>
      <c r="F58" s="676"/>
      <c r="G58" s="675">
        <v>5</v>
      </c>
      <c r="H58" s="673"/>
      <c r="I58" s="677"/>
      <c r="J58" s="678"/>
      <c r="K58" s="679">
        <v>5</v>
      </c>
      <c r="L58" s="18">
        <f t="shared" si="4"/>
        <v>3</v>
      </c>
      <c r="M58" s="19">
        <f t="shared" si="5"/>
        <v>3</v>
      </c>
    </row>
    <row r="59" spans="1:13" ht="14.4" x14ac:dyDescent="0.25">
      <c r="A59" s="12" t="str">
        <f t="shared" si="3"/>
        <v/>
      </c>
      <c r="B59" s="673"/>
      <c r="C59" s="601"/>
      <c r="D59" s="674"/>
      <c r="E59" s="675"/>
      <c r="F59" s="676"/>
      <c r="G59" s="675"/>
      <c r="H59" s="673"/>
      <c r="I59" s="677"/>
      <c r="J59" s="678"/>
      <c r="K59" s="679">
        <v>0</v>
      </c>
      <c r="L59" s="18">
        <f t="shared" si="4"/>
        <v>0</v>
      </c>
      <c r="M59" s="19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>
        <f t="shared" si="5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4"/>
        <v>0</v>
      </c>
      <c r="M62" s="19">
        <f t="shared" si="5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4"/>
        <v>0</v>
      </c>
      <c r="M63" s="19">
        <f t="shared" si="5"/>
        <v>0</v>
      </c>
    </row>
    <row r="64" spans="1:13" ht="18.75" customHeight="1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4"/>
        <v>0</v>
      </c>
      <c r="M64" s="19">
        <f t="shared" si="5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>
        <f t="shared" si="5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4"/>
        <v>0</v>
      </c>
      <c r="M66" s="19">
        <f t="shared" si="5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4"/>
        <v>0</v>
      </c>
      <c r="M67" s="19">
        <f t="shared" si="5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ref="K68:K69" si="6">SUM(G68:J68)</f>
        <v>0</v>
      </c>
      <c r="L68" s="18">
        <f t="shared" si="4"/>
        <v>0</v>
      </c>
      <c r="M68" s="19">
        <f t="shared" si="5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6"/>
        <v>0</v>
      </c>
      <c r="L69" s="18">
        <f t="shared" si="4"/>
        <v>0</v>
      </c>
      <c r="M69" s="19">
        <f t="shared" si="5"/>
        <v>0</v>
      </c>
    </row>
    <row r="70" spans="1:13" ht="14.4" x14ac:dyDescent="0.25">
      <c r="A70" s="12" t="str">
        <f t="shared" ref="A70:A98" si="7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ref="K70:K98" si="8">SUM(G70:J70)</f>
        <v>0</v>
      </c>
      <c r="L70" s="18">
        <f t="shared" ref="L70:L98" si="9">IF(K70=1,7,IF(K70=2,6,IF(K70=3,5,IF(K70=4,4,IF(K70=5,3,IF(K70=6,2,IF(K70&gt;=6,1,0)))))))</f>
        <v>0</v>
      </c>
      <c r="M70" s="19">
        <f t="shared" ref="M70:M98" si="10">SUM(L70+$M$5)</f>
        <v>0</v>
      </c>
    </row>
    <row r="71" spans="1:13" ht="14.4" x14ac:dyDescent="0.25">
      <c r="A71" s="12" t="str">
        <f t="shared" si="7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8"/>
        <v>0</v>
      </c>
      <c r="L71" s="18">
        <f t="shared" si="9"/>
        <v>0</v>
      </c>
      <c r="M71" s="19">
        <f t="shared" si="10"/>
        <v>0</v>
      </c>
    </row>
    <row r="72" spans="1:13" ht="14.4" x14ac:dyDescent="0.25">
      <c r="A72" s="12" t="str">
        <f t="shared" si="7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8"/>
        <v>0</v>
      </c>
      <c r="L72" s="18">
        <f t="shared" si="9"/>
        <v>0</v>
      </c>
      <c r="M72" s="19">
        <f t="shared" si="10"/>
        <v>0</v>
      </c>
    </row>
    <row r="73" spans="1:13" ht="14.4" x14ac:dyDescent="0.25">
      <c r="A73" s="12" t="str">
        <f t="shared" si="7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8"/>
        <v>0</v>
      </c>
      <c r="L73" s="18">
        <f t="shared" si="9"/>
        <v>0</v>
      </c>
      <c r="M73" s="19">
        <f t="shared" si="10"/>
        <v>0</v>
      </c>
    </row>
    <row r="74" spans="1:13" ht="14.4" x14ac:dyDescent="0.25">
      <c r="A74" s="12" t="str">
        <f t="shared" si="7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8"/>
        <v>0</v>
      </c>
      <c r="L74" s="18">
        <f t="shared" si="9"/>
        <v>0</v>
      </c>
      <c r="M74" s="19">
        <f t="shared" si="10"/>
        <v>0</v>
      </c>
    </row>
    <row r="75" spans="1:13" ht="14.4" x14ac:dyDescent="0.25">
      <c r="A75" s="12" t="str">
        <f t="shared" si="7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8"/>
        <v>0</v>
      </c>
      <c r="L75" s="18">
        <f t="shared" si="9"/>
        <v>0</v>
      </c>
      <c r="M75" s="19">
        <f t="shared" si="10"/>
        <v>0</v>
      </c>
    </row>
    <row r="76" spans="1:13" ht="14.4" x14ac:dyDescent="0.25">
      <c r="A76" s="12" t="str">
        <f t="shared" si="7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8"/>
        <v>0</v>
      </c>
      <c r="L76" s="18">
        <f t="shared" si="9"/>
        <v>0</v>
      </c>
      <c r="M76" s="19">
        <f t="shared" si="10"/>
        <v>0</v>
      </c>
    </row>
    <row r="77" spans="1:13" ht="14.4" x14ac:dyDescent="0.25">
      <c r="A77" s="12" t="str">
        <f t="shared" si="7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8"/>
        <v>0</v>
      </c>
      <c r="L77" s="18">
        <f t="shared" si="9"/>
        <v>0</v>
      </c>
      <c r="M77" s="19">
        <f t="shared" si="10"/>
        <v>0</v>
      </c>
    </row>
    <row r="78" spans="1:13" ht="14.4" x14ac:dyDescent="0.25">
      <c r="A78" s="12" t="str">
        <f t="shared" si="7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8"/>
        <v>0</v>
      </c>
      <c r="L78" s="18">
        <f t="shared" si="9"/>
        <v>0</v>
      </c>
      <c r="M78" s="19">
        <f t="shared" si="10"/>
        <v>0</v>
      </c>
    </row>
    <row r="79" spans="1:13" ht="14.4" x14ac:dyDescent="0.25">
      <c r="A79" s="12" t="str">
        <f t="shared" si="7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8"/>
        <v>0</v>
      </c>
      <c r="L79" s="18">
        <f t="shared" si="9"/>
        <v>0</v>
      </c>
      <c r="M79" s="19">
        <f t="shared" si="10"/>
        <v>0</v>
      </c>
    </row>
    <row r="80" spans="1:13" ht="14.4" x14ac:dyDescent="0.25">
      <c r="A80" s="12" t="str">
        <f t="shared" si="7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8"/>
        <v>0</v>
      </c>
      <c r="L80" s="18">
        <f t="shared" si="9"/>
        <v>0</v>
      </c>
      <c r="M80" s="19">
        <f t="shared" si="10"/>
        <v>0</v>
      </c>
    </row>
    <row r="81" spans="1:13" ht="14.4" x14ac:dyDescent="0.25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8"/>
        <v>0</v>
      </c>
      <c r="L81" s="18">
        <f t="shared" si="9"/>
        <v>0</v>
      </c>
      <c r="M81" s="19">
        <f t="shared" si="10"/>
        <v>0</v>
      </c>
    </row>
    <row r="82" spans="1:13" ht="14.4" x14ac:dyDescent="0.25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8"/>
        <v>0</v>
      </c>
      <c r="L82" s="18">
        <f t="shared" si="9"/>
        <v>0</v>
      </c>
      <c r="M82" s="19">
        <f t="shared" si="10"/>
        <v>0</v>
      </c>
    </row>
    <row r="83" spans="1:13" ht="14.4" x14ac:dyDescent="0.25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8"/>
        <v>0</v>
      </c>
      <c r="L83" s="18">
        <f t="shared" si="9"/>
        <v>0</v>
      </c>
      <c r="M83" s="19">
        <f t="shared" si="10"/>
        <v>0</v>
      </c>
    </row>
    <row r="84" spans="1:13" ht="14.4" x14ac:dyDescent="0.25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8"/>
        <v>0</v>
      </c>
      <c r="L84" s="18">
        <f t="shared" si="9"/>
        <v>0</v>
      </c>
      <c r="M84" s="19">
        <f t="shared" si="10"/>
        <v>0</v>
      </c>
    </row>
    <row r="85" spans="1:13" ht="14.4" x14ac:dyDescent="0.25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8"/>
        <v>0</v>
      </c>
      <c r="L85" s="18">
        <f t="shared" si="9"/>
        <v>0</v>
      </c>
      <c r="M85" s="19">
        <f t="shared" si="10"/>
        <v>0</v>
      </c>
    </row>
    <row r="86" spans="1:13" ht="14.4" x14ac:dyDescent="0.25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8"/>
        <v>0</v>
      </c>
      <c r="L86" s="18">
        <f t="shared" si="9"/>
        <v>0</v>
      </c>
      <c r="M86" s="19">
        <f t="shared" si="10"/>
        <v>0</v>
      </c>
    </row>
    <row r="87" spans="1:13" ht="14.4" x14ac:dyDescent="0.25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8"/>
        <v>0</v>
      </c>
      <c r="L87" s="18">
        <f t="shared" si="9"/>
        <v>0</v>
      </c>
      <c r="M87" s="19">
        <f t="shared" si="10"/>
        <v>0</v>
      </c>
    </row>
    <row r="88" spans="1:13" ht="14.4" x14ac:dyDescent="0.25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8"/>
        <v>0</v>
      </c>
      <c r="L88" s="18">
        <f t="shared" si="9"/>
        <v>0</v>
      </c>
      <c r="M88" s="19">
        <f t="shared" si="10"/>
        <v>0</v>
      </c>
    </row>
    <row r="89" spans="1:13" ht="14.4" x14ac:dyDescent="0.25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8"/>
        <v>0</v>
      </c>
      <c r="L89" s="18">
        <f t="shared" si="9"/>
        <v>0</v>
      </c>
      <c r="M89" s="19">
        <f t="shared" si="10"/>
        <v>0</v>
      </c>
    </row>
    <row r="90" spans="1:13" ht="14.4" x14ac:dyDescent="0.25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8"/>
        <v>0</v>
      </c>
      <c r="L90" s="18">
        <f t="shared" si="9"/>
        <v>0</v>
      </c>
      <c r="M90" s="19">
        <f t="shared" si="10"/>
        <v>0</v>
      </c>
    </row>
    <row r="91" spans="1:13" ht="14.4" x14ac:dyDescent="0.25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8"/>
        <v>0</v>
      </c>
      <c r="L91" s="18">
        <f t="shared" si="9"/>
        <v>0</v>
      </c>
      <c r="M91" s="19">
        <f t="shared" si="10"/>
        <v>0</v>
      </c>
    </row>
    <row r="92" spans="1:13" ht="14.4" x14ac:dyDescent="0.25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8"/>
        <v>0</v>
      </c>
      <c r="L92" s="18">
        <f t="shared" si="9"/>
        <v>0</v>
      </c>
      <c r="M92" s="19">
        <f t="shared" si="10"/>
        <v>0</v>
      </c>
    </row>
    <row r="93" spans="1:13" ht="14.4" x14ac:dyDescent="0.25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8"/>
        <v>0</v>
      </c>
      <c r="L93" s="18">
        <f t="shared" si="9"/>
        <v>0</v>
      </c>
      <c r="M93" s="19">
        <f t="shared" si="10"/>
        <v>0</v>
      </c>
    </row>
    <row r="94" spans="1:13" ht="14.4" x14ac:dyDescent="0.25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8"/>
        <v>0</v>
      </c>
      <c r="L94" s="18">
        <f t="shared" si="9"/>
        <v>0</v>
      </c>
      <c r="M94" s="19">
        <f t="shared" si="10"/>
        <v>0</v>
      </c>
    </row>
    <row r="95" spans="1:13" ht="14.4" x14ac:dyDescent="0.25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8"/>
        <v>0</v>
      </c>
      <c r="L95" s="18">
        <f t="shared" si="9"/>
        <v>0</v>
      </c>
      <c r="M95" s="19">
        <f t="shared" si="10"/>
        <v>0</v>
      </c>
    </row>
    <row r="96" spans="1:13" ht="14.4" x14ac:dyDescent="0.25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8"/>
        <v>0</v>
      </c>
      <c r="L96" s="18">
        <f t="shared" si="9"/>
        <v>0</v>
      </c>
      <c r="M96" s="19">
        <f t="shared" si="10"/>
        <v>0</v>
      </c>
    </row>
    <row r="97" spans="1:13" ht="14.4" x14ac:dyDescent="0.25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8"/>
        <v>0</v>
      </c>
      <c r="L97" s="18">
        <f t="shared" si="9"/>
        <v>0</v>
      </c>
      <c r="M97" s="19">
        <f t="shared" si="10"/>
        <v>0</v>
      </c>
    </row>
    <row r="98" spans="1:13" ht="15" thickBot="1" x14ac:dyDescent="0.3">
      <c r="A98" s="12" t="str">
        <f t="shared" si="7"/>
        <v/>
      </c>
      <c r="B98" s="21"/>
      <c r="C98" s="22"/>
      <c r="D98" s="23"/>
      <c r="E98" s="24"/>
      <c r="F98" s="25"/>
      <c r="G98" s="24"/>
      <c r="H98" s="21"/>
      <c r="I98" s="33"/>
      <c r="J98" s="232"/>
      <c r="K98" s="17">
        <f t="shared" si="8"/>
        <v>0</v>
      </c>
      <c r="L98" s="27">
        <f t="shared" si="9"/>
        <v>0</v>
      </c>
      <c r="M98" s="19">
        <f t="shared" si="10"/>
        <v>0</v>
      </c>
    </row>
  </sheetData>
  <autoFilter ref="A3:M67" xr:uid="{8737C14D-B6F1-41BF-B6C5-87CF81EEC9C8}">
    <filterColumn colId="6" showButton="0"/>
    <filterColumn colId="7" showButton="0"/>
    <filterColumn colId="8" showButton="0"/>
    <sortState xmlns:xlrd2="http://schemas.microsoft.com/office/spreadsheetml/2017/richdata2" ref="A8:M98">
      <sortCondition ref="D3:D67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28" priority="1238"/>
  </conditionalFormatting>
  <conditionalFormatting sqref="D1:D5 D60:D1048576">
    <cfRule type="duplicateValues" dxfId="127" priority="1236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7FAA-2A64-497F-9D3F-DD4DEFD675A5}">
  <sheetPr codeName="Sheet21">
    <tabColor rgb="FFA3E7FF"/>
  </sheetPr>
  <dimension ref="A1:P186"/>
  <sheetViews>
    <sheetView topLeftCell="A3" zoomScale="80" zoomScaleNormal="80" workbookViewId="0">
      <selection activeCell="C24" sqref="C24"/>
    </sheetView>
  </sheetViews>
  <sheetFormatPr defaultColWidth="9.109375" defaultRowHeight="13.2" x14ac:dyDescent="0.25"/>
  <cols>
    <col min="1" max="1" width="52" customWidth="1"/>
    <col min="2" max="2" width="10" bestFit="1" customWidth="1"/>
    <col min="3" max="3" width="17.6640625" bestFit="1" customWidth="1"/>
    <col min="4" max="4" width="28.554687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79</v>
      </c>
      <c r="B1" s="901" t="s">
        <v>401</v>
      </c>
      <c r="C1" s="902"/>
      <c r="D1" s="7" t="s">
        <v>402</v>
      </c>
      <c r="E1" s="881" t="s">
        <v>613</v>
      </c>
      <c r="F1" s="882"/>
      <c r="G1" s="882"/>
      <c r="H1" s="882"/>
      <c r="I1" s="882"/>
      <c r="J1" s="8" t="s">
        <v>404</v>
      </c>
      <c r="K1" s="903">
        <v>45346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COUNTA(_xlfn.UNIQUE(D6:D185))</f>
        <v>80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37" si="0">CONCATENATE(B6,C6,D6)</f>
        <v>12 &amp; under</v>
      </c>
      <c r="B6" s="13" t="s">
        <v>614</v>
      </c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69" si="1">IF(K6=1,7,IF(K6=2,6,IF(K6=3,5,IF(K6=4,4,IF(K6=5,3,IF(K6=6,2,IF(K6&gt;=6,1,0)))))))</f>
        <v>0</v>
      </c>
      <c r="M6" s="19">
        <f>SUM(L6+$M$5)</f>
        <v>0</v>
      </c>
      <c r="N6" s="30"/>
      <c r="O6" s="30"/>
      <c r="P6" s="30"/>
    </row>
    <row r="7" spans="1:16" ht="14.4" x14ac:dyDescent="0.25">
      <c r="A7" s="12" t="str">
        <f t="shared" si="0"/>
        <v>60Ruby DouglasSecret Valley Rockstar</v>
      </c>
      <c r="B7" s="13">
        <v>60</v>
      </c>
      <c r="C7" s="14" t="s">
        <v>289</v>
      </c>
      <c r="D7" s="15" t="s">
        <v>290</v>
      </c>
      <c r="E7" s="20"/>
      <c r="F7" s="16"/>
      <c r="G7" s="20">
        <v>1</v>
      </c>
      <c r="H7" s="13"/>
      <c r="I7" s="31"/>
      <c r="J7" s="34"/>
      <c r="K7" s="17">
        <v>1</v>
      </c>
      <c r="L7" s="18">
        <f t="shared" si="1"/>
        <v>7</v>
      </c>
      <c r="M7" s="19">
        <f t="shared" ref="M7:M70" si="2">SUM(L7+$M$5)</f>
        <v>7</v>
      </c>
      <c r="N7" s="30"/>
      <c r="O7" s="30"/>
      <c r="P7" s="30"/>
    </row>
    <row r="8" spans="1:16" ht="14.4" x14ac:dyDescent="0.25">
      <c r="A8" s="12" t="str">
        <f t="shared" si="0"/>
        <v>60Zara OfficerLimehill Royal Jester (Charlie)</v>
      </c>
      <c r="B8" s="13">
        <v>60</v>
      </c>
      <c r="C8" s="14" t="s">
        <v>554</v>
      </c>
      <c r="D8" s="15" t="s">
        <v>653</v>
      </c>
      <c r="E8" s="20"/>
      <c r="F8" s="16"/>
      <c r="G8" s="20">
        <v>2</v>
      </c>
      <c r="H8" s="13"/>
      <c r="I8" s="31"/>
      <c r="J8" s="34"/>
      <c r="K8" s="17">
        <v>2</v>
      </c>
      <c r="L8" s="18">
        <f t="shared" si="1"/>
        <v>6</v>
      </c>
      <c r="M8" s="19">
        <f t="shared" si="2"/>
        <v>6</v>
      </c>
      <c r="N8" s="30"/>
      <c r="O8" s="30"/>
      <c r="P8" s="30"/>
    </row>
    <row r="9" spans="1:16" ht="14.4" x14ac:dyDescent="0.25">
      <c r="A9" s="12" t="str">
        <f t="shared" si="0"/>
        <v>60Willow BennettWestwood Royal Romeo sr</v>
      </c>
      <c r="B9" s="13">
        <v>60</v>
      </c>
      <c r="C9" s="14" t="s">
        <v>599</v>
      </c>
      <c r="D9" s="285" t="s">
        <v>694</v>
      </c>
      <c r="E9" s="20"/>
      <c r="F9" s="16"/>
      <c r="G9" s="20">
        <v>3</v>
      </c>
      <c r="H9" s="13"/>
      <c r="I9" s="31"/>
      <c r="J9" s="34"/>
      <c r="K9" s="17">
        <v>3</v>
      </c>
      <c r="L9" s="18">
        <f t="shared" si="1"/>
        <v>5</v>
      </c>
      <c r="M9" s="19">
        <f t="shared" si="2"/>
        <v>5</v>
      </c>
      <c r="N9" s="30"/>
      <c r="O9" s="30"/>
      <c r="P9" s="30"/>
    </row>
    <row r="10" spans="1:16" ht="14.4" x14ac:dyDescent="0.25">
      <c r="A10" s="12" t="str">
        <f t="shared" si="0"/>
        <v>60Elaria AtheisWildwood Beyond Paradise</v>
      </c>
      <c r="B10" s="13">
        <v>60</v>
      </c>
      <c r="C10" s="14" t="s">
        <v>321</v>
      </c>
      <c r="D10" s="15" t="s">
        <v>322</v>
      </c>
      <c r="E10" s="20"/>
      <c r="F10" s="16"/>
      <c r="G10" s="20">
        <v>4</v>
      </c>
      <c r="H10" s="13"/>
      <c r="I10" s="31"/>
      <c r="J10" s="34"/>
      <c r="K10" s="17">
        <v>4</v>
      </c>
      <c r="L10" s="18">
        <f t="shared" si="1"/>
        <v>4</v>
      </c>
      <c r="M10" s="19">
        <f t="shared" si="2"/>
        <v>4</v>
      </c>
      <c r="N10" s="30"/>
      <c r="O10" s="30"/>
      <c r="P10" s="30"/>
    </row>
    <row r="11" spans="1:16" ht="14.4" x14ac:dyDescent="0.25">
      <c r="A11" s="12" t="str">
        <f t="shared" si="0"/>
        <v>60Lacey MateljanDory</v>
      </c>
      <c r="B11" s="13">
        <v>60</v>
      </c>
      <c r="C11" s="14" t="s">
        <v>615</v>
      </c>
      <c r="D11" s="15" t="s">
        <v>654</v>
      </c>
      <c r="E11" s="20"/>
      <c r="F11" s="16"/>
      <c r="G11" s="20">
        <v>5</v>
      </c>
      <c r="H11" s="13"/>
      <c r="I11" s="31"/>
      <c r="J11" s="34"/>
      <c r="K11" s="17">
        <v>5</v>
      </c>
      <c r="L11" s="18">
        <f t="shared" si="1"/>
        <v>3</v>
      </c>
      <c r="M11" s="19">
        <f t="shared" si="2"/>
        <v>3</v>
      </c>
      <c r="N11" s="30"/>
      <c r="O11" s="30"/>
      <c r="P11" s="30"/>
    </row>
    <row r="12" spans="1:16" ht="14.4" x14ac:dyDescent="0.25">
      <c r="A12" s="12" t="str">
        <f t="shared" si="0"/>
        <v>60Keiley Van Der GraafPumkin</v>
      </c>
      <c r="B12" s="13">
        <v>60</v>
      </c>
      <c r="C12" s="14" t="s">
        <v>652</v>
      </c>
      <c r="D12" s="15" t="s">
        <v>655</v>
      </c>
      <c r="E12" s="20"/>
      <c r="F12" s="16"/>
      <c r="G12" s="20">
        <v>6</v>
      </c>
      <c r="H12" s="13"/>
      <c r="I12" s="31"/>
      <c r="J12" s="34"/>
      <c r="K12" s="17">
        <v>6</v>
      </c>
      <c r="L12" s="18">
        <f t="shared" si="1"/>
        <v>2</v>
      </c>
      <c r="M12" s="19">
        <f t="shared" si="2"/>
        <v>2</v>
      </c>
      <c r="N12" s="30"/>
      <c r="O12" s="30"/>
      <c r="P12" s="30"/>
    </row>
    <row r="13" spans="1:16" ht="14.4" x14ac:dyDescent="0.25">
      <c r="A13" s="12" t="str">
        <f t="shared" si="0"/>
        <v>60Ivy SmithTanilba Little Big Man</v>
      </c>
      <c r="B13" s="13">
        <v>60</v>
      </c>
      <c r="C13" s="14" t="s">
        <v>616</v>
      </c>
      <c r="D13" s="15" t="s">
        <v>656</v>
      </c>
      <c r="E13" s="20"/>
      <c r="F13" s="16"/>
      <c r="G13" s="20">
        <v>7</v>
      </c>
      <c r="H13" s="13"/>
      <c r="I13" s="31"/>
      <c r="J13" s="34"/>
      <c r="K13" s="17">
        <v>7</v>
      </c>
      <c r="L13" s="18">
        <f t="shared" si="1"/>
        <v>1</v>
      </c>
      <c r="M13" s="19">
        <f t="shared" si="2"/>
        <v>1</v>
      </c>
      <c r="N13" s="30"/>
      <c r="O13" s="30"/>
      <c r="P13" s="30"/>
    </row>
    <row r="14" spans="1:16" ht="14.4" x14ac:dyDescent="0.25">
      <c r="A14" s="12" t="str">
        <f t="shared" si="0"/>
        <v>60Sophie Mosey-WeateGordon Park Capriccio sr</v>
      </c>
      <c r="B14" s="13">
        <v>60</v>
      </c>
      <c r="C14" s="14" t="s">
        <v>244</v>
      </c>
      <c r="D14" s="285" t="s">
        <v>698</v>
      </c>
      <c r="E14" s="20"/>
      <c r="F14" s="16"/>
      <c r="G14" s="20">
        <v>8</v>
      </c>
      <c r="H14" s="13"/>
      <c r="I14" s="31"/>
      <c r="J14" s="34"/>
      <c r="K14" s="17">
        <v>8</v>
      </c>
      <c r="L14" s="18">
        <f t="shared" si="1"/>
        <v>1</v>
      </c>
      <c r="M14" s="19">
        <f t="shared" si="2"/>
        <v>1</v>
      </c>
      <c r="N14" s="30"/>
      <c r="O14" s="30"/>
      <c r="P14" s="30"/>
    </row>
    <row r="15" spans="1:16" ht="14.4" x14ac:dyDescent="0.25">
      <c r="A15" s="12" t="str">
        <f t="shared" si="0"/>
        <v>60Violet HeatherRed Gum Little Miss Giggles</v>
      </c>
      <c r="B15" s="13">
        <v>60</v>
      </c>
      <c r="C15" s="14" t="s">
        <v>618</v>
      </c>
      <c r="D15" s="15" t="s">
        <v>657</v>
      </c>
      <c r="E15" s="20"/>
      <c r="F15" s="16"/>
      <c r="G15" s="20">
        <v>9</v>
      </c>
      <c r="H15" s="13"/>
      <c r="I15" s="31"/>
      <c r="J15" s="34"/>
      <c r="K15" s="17">
        <v>9</v>
      </c>
      <c r="L15" s="18">
        <f t="shared" si="1"/>
        <v>1</v>
      </c>
      <c r="M15" s="19">
        <f t="shared" si="2"/>
        <v>1</v>
      </c>
      <c r="N15" s="30"/>
      <c r="O15" s="30"/>
      <c r="P15" s="30"/>
    </row>
    <row r="16" spans="1:16" ht="14.4" x14ac:dyDescent="0.25">
      <c r="A16" s="12" t="str">
        <f t="shared" si="0"/>
        <v>60Charlize TylerTrapalanda Downs Peter Pan</v>
      </c>
      <c r="B16" s="13">
        <v>60</v>
      </c>
      <c r="C16" s="14" t="s">
        <v>239</v>
      </c>
      <c r="D16" s="15" t="s">
        <v>240</v>
      </c>
      <c r="E16" s="20"/>
      <c r="F16" s="16"/>
      <c r="G16" s="20">
        <v>10</v>
      </c>
      <c r="H16" s="13"/>
      <c r="I16" s="31"/>
      <c r="J16" s="34"/>
      <c r="K16" s="17">
        <v>10</v>
      </c>
      <c r="L16" s="18">
        <f t="shared" si="1"/>
        <v>1</v>
      </c>
      <c r="M16" s="19">
        <f t="shared" si="2"/>
        <v>1</v>
      </c>
      <c r="P16" s="30"/>
    </row>
    <row r="17" spans="1:16" ht="14.4" x14ac:dyDescent="0.25">
      <c r="A17" s="12" t="str">
        <f t="shared" si="0"/>
        <v>60Sophie MoseyOwendale Jessica</v>
      </c>
      <c r="B17" s="13">
        <v>60</v>
      </c>
      <c r="C17" s="14" t="s">
        <v>617</v>
      </c>
      <c r="D17" s="15" t="s">
        <v>658</v>
      </c>
      <c r="E17" s="20"/>
      <c r="F17" s="16"/>
      <c r="G17" s="296">
        <v>11</v>
      </c>
      <c r="H17" s="13"/>
      <c r="I17" s="31"/>
      <c r="J17" s="34"/>
      <c r="K17" s="17">
        <v>11</v>
      </c>
      <c r="L17" s="18">
        <f t="shared" si="1"/>
        <v>1</v>
      </c>
      <c r="M17" s="19">
        <f t="shared" si="2"/>
        <v>1</v>
      </c>
      <c r="P17" s="30"/>
    </row>
    <row r="18" spans="1:16" ht="14.4" x14ac:dyDescent="0.25">
      <c r="A18" s="12" t="str">
        <f t="shared" si="0"/>
        <v>60Lilly HarneyBeckworth Rising Casanova</v>
      </c>
      <c r="B18" s="13">
        <v>60</v>
      </c>
      <c r="C18" s="14" t="s">
        <v>340</v>
      </c>
      <c r="D18" s="15" t="s">
        <v>612</v>
      </c>
      <c r="E18" s="20"/>
      <c r="F18" s="16"/>
      <c r="G18" s="20">
        <v>12</v>
      </c>
      <c r="H18" s="13"/>
      <c r="I18" s="31"/>
      <c r="J18" s="34"/>
      <c r="K18" s="17">
        <v>12</v>
      </c>
      <c r="L18" s="18">
        <f t="shared" si="1"/>
        <v>1</v>
      </c>
      <c r="M18" s="19">
        <f t="shared" si="2"/>
        <v>1</v>
      </c>
    </row>
    <row r="19" spans="1:16" ht="14.4" x14ac:dyDescent="0.25">
      <c r="A19" s="12" t="str">
        <f t="shared" si="0"/>
        <v>60Josephine AnningBrayside Sensation sr</v>
      </c>
      <c r="B19" s="13">
        <v>60</v>
      </c>
      <c r="C19" s="14" t="s">
        <v>619</v>
      </c>
      <c r="D19" s="285" t="s">
        <v>699</v>
      </c>
      <c r="E19" s="20"/>
      <c r="F19" s="16"/>
      <c r="G19" s="20">
        <v>13</v>
      </c>
      <c r="H19" s="13"/>
      <c r="I19" s="31"/>
      <c r="J19" s="34"/>
      <c r="K19" s="17">
        <v>13</v>
      </c>
      <c r="L19" s="18">
        <f t="shared" si="1"/>
        <v>1</v>
      </c>
      <c r="M19" s="19">
        <f t="shared" si="2"/>
        <v>1</v>
      </c>
    </row>
    <row r="20" spans="1:16" ht="14.4" x14ac:dyDescent="0.25">
      <c r="A20" s="12" t="str">
        <f t="shared" si="0"/>
        <v>60Belle FergusonBuzz</v>
      </c>
      <c r="B20" s="13">
        <v>60</v>
      </c>
      <c r="C20" s="14" t="s">
        <v>620</v>
      </c>
      <c r="D20" s="15" t="s">
        <v>660</v>
      </c>
      <c r="E20" s="20"/>
      <c r="F20" s="16"/>
      <c r="G20" s="20">
        <v>14</v>
      </c>
      <c r="H20" s="13"/>
      <c r="I20" s="31"/>
      <c r="J20" s="34"/>
      <c r="K20" s="17">
        <v>14</v>
      </c>
      <c r="L20" s="18">
        <f t="shared" si="1"/>
        <v>1</v>
      </c>
      <c r="M20" s="19">
        <f t="shared" si="2"/>
        <v>1</v>
      </c>
    </row>
    <row r="21" spans="1:16" ht="14.4" x14ac:dyDescent="0.25">
      <c r="A21" s="12" t="str">
        <f t="shared" si="0"/>
        <v>60Charlize TylerUmatah Crumpets Galaxy</v>
      </c>
      <c r="B21" s="13">
        <v>60</v>
      </c>
      <c r="C21" s="14" t="s">
        <v>239</v>
      </c>
      <c r="D21" s="285" t="s">
        <v>692</v>
      </c>
      <c r="E21" s="20"/>
      <c r="F21" s="16"/>
      <c r="G21" s="20" t="s">
        <v>621</v>
      </c>
      <c r="H21" s="13"/>
      <c r="I21" s="31"/>
      <c r="J21" s="34"/>
      <c r="K21" s="17">
        <v>0</v>
      </c>
      <c r="L21" s="18">
        <f t="shared" si="1"/>
        <v>0</v>
      </c>
      <c r="M21" s="19">
        <f t="shared" si="2"/>
        <v>0</v>
      </c>
    </row>
    <row r="22" spans="1:16" ht="14.4" x14ac:dyDescent="0.25">
      <c r="A22" s="12" t="str">
        <f t="shared" si="0"/>
        <v>60Eliza HickmanMyfanwy Goldilocks</v>
      </c>
      <c r="B22" s="13">
        <v>60</v>
      </c>
      <c r="C22" s="14" t="s">
        <v>622</v>
      </c>
      <c r="D22" s="15" t="s">
        <v>661</v>
      </c>
      <c r="E22" s="20"/>
      <c r="F22" s="16"/>
      <c r="G22" s="20" t="s">
        <v>621</v>
      </c>
      <c r="H22" s="13"/>
      <c r="I22" s="31"/>
      <c r="J22" s="34"/>
      <c r="K22" s="17">
        <v>0</v>
      </c>
      <c r="L22" s="18">
        <f t="shared" si="1"/>
        <v>0</v>
      </c>
      <c r="M22" s="19">
        <f t="shared" si="2"/>
        <v>0</v>
      </c>
    </row>
    <row r="23" spans="1:16" ht="14.4" x14ac:dyDescent="0.25">
      <c r="A23" s="12" t="str">
        <f t="shared" si="0"/>
        <v>13-24</v>
      </c>
      <c r="B23" s="13" t="s">
        <v>623</v>
      </c>
      <c r="C23" s="14" t="s">
        <v>43</v>
      </c>
      <c r="D23" s="15" t="s">
        <v>43</v>
      </c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4" x14ac:dyDescent="0.25">
      <c r="A24" s="12" t="str">
        <f t="shared" si="0"/>
        <v xml:space="preserve">60Jace Budd-DoyleCharlies Playinacre </v>
      </c>
      <c r="B24" s="13">
        <v>60</v>
      </c>
      <c r="C24" s="14" t="s">
        <v>211</v>
      </c>
      <c r="D24" s="15" t="s">
        <v>212</v>
      </c>
      <c r="E24" s="20"/>
      <c r="F24" s="16"/>
      <c r="G24" s="20">
        <v>1</v>
      </c>
      <c r="H24" s="13"/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4" x14ac:dyDescent="0.25">
      <c r="A25" s="12" t="str">
        <f t="shared" si="0"/>
        <v>60Sophie McdougallGood Intentions</v>
      </c>
      <c r="B25" s="13">
        <v>60</v>
      </c>
      <c r="C25" s="14" t="s">
        <v>624</v>
      </c>
      <c r="D25" s="15" t="s">
        <v>662</v>
      </c>
      <c r="E25" s="20"/>
      <c r="F25" s="16"/>
      <c r="G25" s="20">
        <v>2</v>
      </c>
      <c r="H25" s="13"/>
      <c r="I25" s="31"/>
      <c r="J25" s="34"/>
      <c r="K25" s="17">
        <v>2</v>
      </c>
      <c r="L25" s="18">
        <f t="shared" si="1"/>
        <v>6</v>
      </c>
      <c r="M25" s="19">
        <f t="shared" si="2"/>
        <v>6</v>
      </c>
    </row>
    <row r="26" spans="1:16" ht="14.4" x14ac:dyDescent="0.25">
      <c r="A26" s="12" t="str">
        <f t="shared" si="0"/>
        <v>60Carla LaneSwp Ima Classy Surprise</v>
      </c>
      <c r="B26" s="13">
        <v>60</v>
      </c>
      <c r="C26" s="14" t="s">
        <v>625</v>
      </c>
      <c r="D26" s="15" t="s">
        <v>663</v>
      </c>
      <c r="E26" s="20"/>
      <c r="F26" s="16"/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6" ht="14.4" x14ac:dyDescent="0.25">
      <c r="A27" s="12" t="str">
        <f t="shared" si="0"/>
        <v>60Holly MccluneJudaroo Patron</v>
      </c>
      <c r="B27" s="13">
        <v>60</v>
      </c>
      <c r="C27" s="14" t="s">
        <v>626</v>
      </c>
      <c r="D27" s="15" t="s">
        <v>664</v>
      </c>
      <c r="E27" s="20"/>
      <c r="F27" s="16"/>
      <c r="G27" s="20">
        <v>2</v>
      </c>
      <c r="H27" s="13"/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6" ht="14.4" x14ac:dyDescent="0.25">
      <c r="A28" s="12" t="str">
        <f t="shared" si="0"/>
        <v>60India CurtinOsiris Aphrael sr</v>
      </c>
      <c r="B28" s="13">
        <v>60</v>
      </c>
      <c r="C28" s="295" t="s">
        <v>627</v>
      </c>
      <c r="D28" s="285" t="s">
        <v>705</v>
      </c>
      <c r="E28" s="20"/>
      <c r="F28" s="16"/>
      <c r="G28" s="20">
        <v>3</v>
      </c>
      <c r="H28" s="13"/>
      <c r="I28" s="31"/>
      <c r="J28" s="34"/>
      <c r="K28" s="17">
        <v>3</v>
      </c>
      <c r="L28" s="18">
        <f t="shared" si="1"/>
        <v>5</v>
      </c>
      <c r="M28" s="19">
        <f t="shared" si="2"/>
        <v>5</v>
      </c>
    </row>
    <row r="29" spans="1:16" ht="14.4" x14ac:dyDescent="0.25">
      <c r="A29" s="12" t="str">
        <f t="shared" si="0"/>
        <v>60Olivia ReadSensational Sinny</v>
      </c>
      <c r="B29" s="13">
        <v>60</v>
      </c>
      <c r="C29" s="14" t="s">
        <v>628</v>
      </c>
      <c r="D29" s="15" t="s">
        <v>666</v>
      </c>
      <c r="E29" s="20"/>
      <c r="F29" s="16"/>
      <c r="G29" s="20">
        <v>4</v>
      </c>
      <c r="H29" s="13"/>
      <c r="I29" s="31"/>
      <c r="J29" s="34"/>
      <c r="K29" s="17">
        <v>4</v>
      </c>
      <c r="L29" s="18">
        <f t="shared" si="1"/>
        <v>4</v>
      </c>
      <c r="M29" s="19">
        <f t="shared" si="2"/>
        <v>4</v>
      </c>
    </row>
    <row r="30" spans="1:16" ht="14.4" x14ac:dyDescent="0.25">
      <c r="A30" s="12" t="str">
        <f t="shared" si="0"/>
        <v>60Stella BrownBrayside Forever After</v>
      </c>
      <c r="B30" s="13">
        <v>60</v>
      </c>
      <c r="C30" s="14" t="s">
        <v>629</v>
      </c>
      <c r="D30" s="15" t="s">
        <v>667</v>
      </c>
      <c r="E30" s="20"/>
      <c r="F30" s="16"/>
      <c r="G30" s="20">
        <v>5</v>
      </c>
      <c r="H30" s="13"/>
      <c r="I30" s="31"/>
      <c r="J30" s="34"/>
      <c r="K30" s="17">
        <v>5</v>
      </c>
      <c r="L30" s="18">
        <f t="shared" si="1"/>
        <v>3</v>
      </c>
      <c r="M30" s="19">
        <f t="shared" si="2"/>
        <v>3</v>
      </c>
    </row>
    <row r="31" spans="1:16" ht="14.4" x14ac:dyDescent="0.25">
      <c r="A31" s="12" t="str">
        <f t="shared" si="0"/>
        <v>60Caitlyn DuncanPowderbark Eireann</v>
      </c>
      <c r="B31" s="13">
        <v>60</v>
      </c>
      <c r="C31" s="14" t="s">
        <v>630</v>
      </c>
      <c r="D31" s="15" t="s">
        <v>668</v>
      </c>
      <c r="E31" s="20"/>
      <c r="F31" s="16"/>
      <c r="G31" s="20">
        <v>6</v>
      </c>
      <c r="H31" s="13"/>
      <c r="I31" s="31"/>
      <c r="J31" s="34"/>
      <c r="K31" s="17">
        <v>6</v>
      </c>
      <c r="L31" s="18">
        <f t="shared" si="1"/>
        <v>2</v>
      </c>
      <c r="M31" s="19">
        <f t="shared" si="2"/>
        <v>2</v>
      </c>
    </row>
    <row r="32" spans="1:16" ht="14.4" x14ac:dyDescent="0.25">
      <c r="A32" s="12" t="str">
        <f t="shared" si="0"/>
        <v>60Sophie ApplebyPenley Marco Polo</v>
      </c>
      <c r="B32" s="13">
        <v>60</v>
      </c>
      <c r="C32" s="14" t="s">
        <v>631</v>
      </c>
      <c r="D32" s="15" t="s">
        <v>669</v>
      </c>
      <c r="E32" s="20"/>
      <c r="F32" s="16"/>
      <c r="G32" s="20">
        <v>3</v>
      </c>
      <c r="H32" s="13"/>
      <c r="I32" s="31"/>
      <c r="J32" s="34"/>
      <c r="K32" s="17">
        <v>3</v>
      </c>
      <c r="L32" s="18">
        <f t="shared" si="1"/>
        <v>5</v>
      </c>
      <c r="M32" s="19">
        <f t="shared" si="2"/>
        <v>5</v>
      </c>
    </row>
    <row r="33" spans="1:13" ht="14.4" x14ac:dyDescent="0.25">
      <c r="A33" s="12" t="str">
        <f t="shared" si="0"/>
        <v>60James WebsterPenrhys Archdeacon sr</v>
      </c>
      <c r="B33" s="13">
        <v>60</v>
      </c>
      <c r="C33" s="14" t="s">
        <v>632</v>
      </c>
      <c r="D33" s="285" t="s">
        <v>701</v>
      </c>
      <c r="E33" s="20"/>
      <c r="F33" s="16"/>
      <c r="G33" s="20">
        <v>7</v>
      </c>
      <c r="H33" s="13"/>
      <c r="I33" s="31"/>
      <c r="J33" s="34"/>
      <c r="K33" s="17">
        <v>7</v>
      </c>
      <c r="L33" s="18">
        <f t="shared" si="1"/>
        <v>1</v>
      </c>
      <c r="M33" s="19">
        <f t="shared" si="2"/>
        <v>1</v>
      </c>
    </row>
    <row r="34" spans="1:13" ht="14.4" x14ac:dyDescent="0.25">
      <c r="A34" s="12" t="str">
        <f t="shared" si="0"/>
        <v>60Jasmine ShawRoxy</v>
      </c>
      <c r="B34" s="13">
        <v>60</v>
      </c>
      <c r="C34" s="14" t="s">
        <v>633</v>
      </c>
      <c r="D34" s="15" t="s">
        <v>671</v>
      </c>
      <c r="E34" s="20"/>
      <c r="F34" s="16"/>
      <c r="G34" s="20">
        <v>8</v>
      </c>
      <c r="H34" s="13"/>
      <c r="I34" s="31"/>
      <c r="J34" s="34"/>
      <c r="K34" s="17">
        <v>8</v>
      </c>
      <c r="L34" s="18">
        <f t="shared" si="1"/>
        <v>1</v>
      </c>
      <c r="M34" s="19">
        <f t="shared" si="2"/>
        <v>1</v>
      </c>
    </row>
    <row r="35" spans="1:13" ht="14.4" x14ac:dyDescent="0.25">
      <c r="A35" s="12" t="str">
        <f t="shared" si="0"/>
        <v>12 &amp; under</v>
      </c>
      <c r="B35" s="13" t="s">
        <v>614</v>
      </c>
      <c r="C35" s="14" t="s">
        <v>43</v>
      </c>
      <c r="D35" s="285" t="s">
        <v>43</v>
      </c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>70Sophie Mosey-WeateGordon Park Capriccio</v>
      </c>
      <c r="B36" s="13">
        <v>70</v>
      </c>
      <c r="C36" s="14" t="s">
        <v>244</v>
      </c>
      <c r="D36" s="15" t="s">
        <v>245</v>
      </c>
      <c r="E36" s="20"/>
      <c r="F36" s="16"/>
      <c r="G36" s="20">
        <v>1</v>
      </c>
      <c r="H36" s="13"/>
      <c r="I36" s="31"/>
      <c r="J36" s="34"/>
      <c r="K36" s="17">
        <v>1</v>
      </c>
      <c r="L36" s="18">
        <f t="shared" si="1"/>
        <v>7</v>
      </c>
      <c r="M36" s="19">
        <f t="shared" si="2"/>
        <v>7</v>
      </c>
    </row>
    <row r="37" spans="1:13" ht="14.4" x14ac:dyDescent="0.25">
      <c r="A37" s="12" t="str">
        <f t="shared" si="0"/>
        <v>70Willow BennettWestwood Royal Romeo</v>
      </c>
      <c r="B37" s="13">
        <v>70</v>
      </c>
      <c r="C37" s="14" t="s">
        <v>599</v>
      </c>
      <c r="D37" s="285" t="s">
        <v>606</v>
      </c>
      <c r="E37" s="20"/>
      <c r="F37" s="16"/>
      <c r="G37" s="20">
        <v>2</v>
      </c>
      <c r="H37" s="13"/>
      <c r="I37" s="31"/>
      <c r="J37" s="34"/>
      <c r="K37" s="17">
        <v>2</v>
      </c>
      <c r="L37" s="18">
        <f t="shared" si="1"/>
        <v>6</v>
      </c>
      <c r="M37" s="19">
        <f t="shared" si="2"/>
        <v>6</v>
      </c>
    </row>
    <row r="38" spans="1:13" ht="14.4" x14ac:dyDescent="0.25">
      <c r="A38" s="12" t="str">
        <f t="shared" ref="A38:A69" si="3">CONCATENATE(B38,C38,D38)</f>
        <v>70Ruby DouglasSecret Valley Rockstar sr</v>
      </c>
      <c r="B38" s="13">
        <v>70</v>
      </c>
      <c r="C38" s="14" t="s">
        <v>289</v>
      </c>
      <c r="D38" s="285" t="s">
        <v>693</v>
      </c>
      <c r="E38" s="20"/>
      <c r="F38" s="16"/>
      <c r="G38" s="20">
        <v>3</v>
      </c>
      <c r="H38" s="13"/>
      <c r="I38" s="31"/>
      <c r="J38" s="34"/>
      <c r="K38" s="17">
        <v>3</v>
      </c>
      <c r="L38" s="18">
        <f t="shared" si="1"/>
        <v>5</v>
      </c>
      <c r="M38" s="19">
        <f t="shared" si="2"/>
        <v>5</v>
      </c>
    </row>
    <row r="39" spans="1:13" ht="14.4" x14ac:dyDescent="0.25">
      <c r="A39" s="12" t="str">
        <f t="shared" si="3"/>
        <v>70Zara OfficerLimehill Royal Jester</v>
      </c>
      <c r="B39" s="13">
        <v>70</v>
      </c>
      <c r="C39" s="14" t="s">
        <v>554</v>
      </c>
      <c r="D39" s="15" t="s">
        <v>672</v>
      </c>
      <c r="E39" s="20"/>
      <c r="F39" s="16"/>
      <c r="G39" s="20">
        <v>5</v>
      </c>
      <c r="H39" s="13"/>
      <c r="I39" s="31"/>
      <c r="J39" s="34"/>
      <c r="K39" s="17">
        <v>5</v>
      </c>
      <c r="L39" s="18">
        <f t="shared" si="1"/>
        <v>3</v>
      </c>
      <c r="M39" s="19">
        <f t="shared" si="2"/>
        <v>3</v>
      </c>
    </row>
    <row r="40" spans="1:13" ht="14.4" x14ac:dyDescent="0.25">
      <c r="A40" s="12" t="str">
        <f t="shared" si="3"/>
        <v>70Keiley Van Der GraafPumkin sr</v>
      </c>
      <c r="B40" s="13">
        <v>70</v>
      </c>
      <c r="C40" s="14" t="s">
        <v>652</v>
      </c>
      <c r="D40" s="285" t="s">
        <v>700</v>
      </c>
      <c r="E40" s="20"/>
      <c r="F40" s="16"/>
      <c r="G40" s="20">
        <v>6</v>
      </c>
      <c r="H40" s="13"/>
      <c r="I40" s="31"/>
      <c r="J40" s="34"/>
      <c r="K40" s="17">
        <v>6</v>
      </c>
      <c r="L40" s="18">
        <f t="shared" si="1"/>
        <v>2</v>
      </c>
      <c r="M40" s="19">
        <f t="shared" si="2"/>
        <v>2</v>
      </c>
    </row>
    <row r="41" spans="1:13" ht="14.4" x14ac:dyDescent="0.25">
      <c r="A41" s="12" t="str">
        <f t="shared" si="3"/>
        <v>70Brianna SheriffAce Of Hearts sr</v>
      </c>
      <c r="B41" s="13">
        <v>70</v>
      </c>
      <c r="C41" s="14" t="s">
        <v>602</v>
      </c>
      <c r="D41" s="285" t="s">
        <v>696</v>
      </c>
      <c r="E41" s="20"/>
      <c r="F41" s="16"/>
      <c r="G41" s="20" t="s">
        <v>621</v>
      </c>
      <c r="H41" s="13"/>
      <c r="I41" s="31"/>
      <c r="J41" s="34"/>
      <c r="K41" s="17">
        <v>0</v>
      </c>
      <c r="L41" s="18">
        <f t="shared" si="1"/>
        <v>0</v>
      </c>
      <c r="M41" s="19">
        <f t="shared" si="2"/>
        <v>0</v>
      </c>
    </row>
    <row r="42" spans="1:13" ht="14.4" x14ac:dyDescent="0.25">
      <c r="A42" s="12" t="str">
        <f t="shared" si="3"/>
        <v>70Jax ReillyCera Corleone sr</v>
      </c>
      <c r="B42" s="13">
        <v>70</v>
      </c>
      <c r="C42" s="14" t="s">
        <v>505</v>
      </c>
      <c r="D42" s="285" t="s">
        <v>697</v>
      </c>
      <c r="E42" s="20"/>
      <c r="F42" s="16"/>
      <c r="G42" s="20" t="s">
        <v>621</v>
      </c>
      <c r="H42" s="13"/>
      <c r="I42" s="31"/>
      <c r="J42" s="34"/>
      <c r="K42" s="17">
        <v>0</v>
      </c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3"/>
        <v>70Lacey MateljanDory sr</v>
      </c>
      <c r="B43" s="13">
        <v>70</v>
      </c>
      <c r="C43" s="14" t="s">
        <v>615</v>
      </c>
      <c r="D43" s="285" t="s">
        <v>695</v>
      </c>
      <c r="E43" s="20"/>
      <c r="F43" s="16"/>
      <c r="G43" s="20" t="s">
        <v>621</v>
      </c>
      <c r="H43" s="13"/>
      <c r="I43" s="31"/>
      <c r="J43" s="34"/>
      <c r="K43" s="17">
        <v>0</v>
      </c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3"/>
        <v>70Josephine AnningBrayside Sensation</v>
      </c>
      <c r="B44" s="13">
        <v>70</v>
      </c>
      <c r="C44" s="14" t="s">
        <v>619</v>
      </c>
      <c r="D44" s="15" t="s">
        <v>659</v>
      </c>
      <c r="E44" s="20"/>
      <c r="F44" s="16"/>
      <c r="G44" s="20">
        <v>4</v>
      </c>
      <c r="H44" s="13"/>
      <c r="I44" s="31"/>
      <c r="J44" s="34"/>
      <c r="K44" s="17">
        <v>4</v>
      </c>
      <c r="L44" s="18">
        <f t="shared" si="1"/>
        <v>4</v>
      </c>
      <c r="M44" s="19">
        <f t="shared" si="2"/>
        <v>4</v>
      </c>
    </row>
    <row r="45" spans="1:13" ht="14.4" x14ac:dyDescent="0.25">
      <c r="A45" s="12" t="str">
        <f t="shared" si="3"/>
        <v>13-24</v>
      </c>
      <c r="B45" s="13" t="s">
        <v>623</v>
      </c>
      <c r="C45" s="14" t="s">
        <v>43</v>
      </c>
      <c r="D45" s="15" t="s">
        <v>43</v>
      </c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2" t="str">
        <f t="shared" si="3"/>
        <v>70Hadlee BaldacchinoTalaq Citi</v>
      </c>
      <c r="B46" s="13">
        <v>70</v>
      </c>
      <c r="C46" s="14" t="s">
        <v>152</v>
      </c>
      <c r="D46" s="285" t="s">
        <v>153</v>
      </c>
      <c r="E46" s="20"/>
      <c r="F46" s="16"/>
      <c r="G46" s="20">
        <v>1</v>
      </c>
      <c r="H46" s="13"/>
      <c r="I46" s="31"/>
      <c r="J46" s="34"/>
      <c r="K46" s="17">
        <v>1</v>
      </c>
      <c r="L46" s="18">
        <f t="shared" si="1"/>
        <v>7</v>
      </c>
      <c r="M46" s="19">
        <f t="shared" si="2"/>
        <v>7</v>
      </c>
    </row>
    <row r="47" spans="1:13" ht="14.4" x14ac:dyDescent="0.25">
      <c r="A47" s="12" t="str">
        <f t="shared" si="3"/>
        <v>70Ellie GilberdNoblewood Casablanca</v>
      </c>
      <c r="B47" s="13">
        <v>70</v>
      </c>
      <c r="C47" s="14" t="s">
        <v>541</v>
      </c>
      <c r="D47" s="285" t="s">
        <v>674</v>
      </c>
      <c r="E47" s="20"/>
      <c r="F47" s="16"/>
      <c r="G47" s="20">
        <v>2</v>
      </c>
      <c r="H47" s="13"/>
      <c r="I47" s="31"/>
      <c r="J47" s="34"/>
      <c r="K47" s="17">
        <v>2</v>
      </c>
      <c r="L47" s="18">
        <f t="shared" si="1"/>
        <v>6</v>
      </c>
      <c r="M47" s="19">
        <f t="shared" si="2"/>
        <v>6</v>
      </c>
    </row>
    <row r="48" spans="1:13" ht="14.4" x14ac:dyDescent="0.25">
      <c r="A48" s="12" t="str">
        <f t="shared" si="3"/>
        <v>70India CurtinOsiris Aphrael</v>
      </c>
      <c r="B48" s="13">
        <v>70</v>
      </c>
      <c r="C48" s="14" t="s">
        <v>627</v>
      </c>
      <c r="D48" s="15" t="s">
        <v>665</v>
      </c>
      <c r="E48" s="20"/>
      <c r="F48" s="16"/>
      <c r="G48" s="20">
        <v>3</v>
      </c>
      <c r="H48" s="13"/>
      <c r="I48" s="31"/>
      <c r="J48" s="34"/>
      <c r="K48" s="17">
        <v>3</v>
      </c>
      <c r="L48" s="18">
        <f t="shared" si="1"/>
        <v>5</v>
      </c>
      <c r="M48" s="19">
        <f t="shared" si="2"/>
        <v>5</v>
      </c>
    </row>
    <row r="49" spans="1:13" ht="14.4" x14ac:dyDescent="0.25">
      <c r="A49" s="12" t="str">
        <f t="shared" si="3"/>
        <v>70Sasha RimingtonClark Park Inflamari (Chance)</v>
      </c>
      <c r="B49" s="13">
        <v>70</v>
      </c>
      <c r="C49" s="14" t="s">
        <v>634</v>
      </c>
      <c r="D49" s="15" t="s">
        <v>675</v>
      </c>
      <c r="E49" s="20"/>
      <c r="F49" s="16"/>
      <c r="G49" s="20">
        <v>1</v>
      </c>
      <c r="H49" s="13"/>
      <c r="I49" s="31"/>
      <c r="J49" s="34"/>
      <c r="K49" s="17">
        <v>1</v>
      </c>
      <c r="L49" s="18">
        <f t="shared" si="1"/>
        <v>7</v>
      </c>
      <c r="M49" s="19">
        <f t="shared" si="2"/>
        <v>7</v>
      </c>
    </row>
    <row r="50" spans="1:13" ht="14.4" x14ac:dyDescent="0.25">
      <c r="A50" s="12" t="str">
        <f t="shared" si="3"/>
        <v>70Willow PavlovicSammy</v>
      </c>
      <c r="B50" s="13">
        <v>70</v>
      </c>
      <c r="C50" s="14" t="s">
        <v>635</v>
      </c>
      <c r="D50" s="15" t="s">
        <v>676</v>
      </c>
      <c r="E50" s="20"/>
      <c r="F50" s="16"/>
      <c r="G50" s="20">
        <v>4</v>
      </c>
      <c r="H50" s="13"/>
      <c r="I50" s="31"/>
      <c r="J50" s="34"/>
      <c r="K50" s="17">
        <v>4</v>
      </c>
      <c r="L50" s="18">
        <f t="shared" si="1"/>
        <v>4</v>
      </c>
      <c r="M50" s="19">
        <f t="shared" si="2"/>
        <v>4</v>
      </c>
    </row>
    <row r="51" spans="1:13" ht="14.4" x14ac:dyDescent="0.25">
      <c r="A51" s="12" t="str">
        <f t="shared" si="3"/>
        <v>70Hannah DuncanWesswood I Believe</v>
      </c>
      <c r="B51" s="13">
        <v>70</v>
      </c>
      <c r="C51" s="14" t="s">
        <v>636</v>
      </c>
      <c r="D51" s="15" t="s">
        <v>677</v>
      </c>
      <c r="E51" s="20"/>
      <c r="F51" s="16"/>
      <c r="G51" s="20">
        <v>5</v>
      </c>
      <c r="H51" s="13"/>
      <c r="I51" s="31"/>
      <c r="J51" s="34"/>
      <c r="K51" s="17">
        <v>5</v>
      </c>
      <c r="L51" s="18">
        <f t="shared" si="1"/>
        <v>3</v>
      </c>
      <c r="M51" s="19">
        <f t="shared" si="2"/>
        <v>3</v>
      </c>
    </row>
    <row r="52" spans="1:13" ht="14.4" x14ac:dyDescent="0.25">
      <c r="A52" s="12" t="str">
        <f t="shared" si="3"/>
        <v>70Ellie SteeleBryceana Wildest Dreams</v>
      </c>
      <c r="B52" s="13">
        <v>70</v>
      </c>
      <c r="C52" s="14" t="s">
        <v>164</v>
      </c>
      <c r="D52" s="15" t="s">
        <v>165</v>
      </c>
      <c r="E52" s="20"/>
      <c r="F52" s="16"/>
      <c r="G52" s="20">
        <v>6</v>
      </c>
      <c r="H52" s="13"/>
      <c r="I52" s="31"/>
      <c r="J52" s="34"/>
      <c r="K52" s="17">
        <v>6</v>
      </c>
      <c r="L52" s="18">
        <f t="shared" si="1"/>
        <v>2</v>
      </c>
      <c r="M52" s="19">
        <f t="shared" si="2"/>
        <v>2</v>
      </c>
    </row>
    <row r="53" spans="1:13" ht="14.4" x14ac:dyDescent="0.25">
      <c r="A53" s="12" t="str">
        <f t="shared" si="3"/>
        <v>70India CurtinBrayside Blackjack</v>
      </c>
      <c r="B53" s="13">
        <v>70</v>
      </c>
      <c r="C53" s="14" t="s">
        <v>627</v>
      </c>
      <c r="D53" s="15" t="s">
        <v>678</v>
      </c>
      <c r="E53" s="20"/>
      <c r="F53" s="16"/>
      <c r="G53" s="20">
        <v>7</v>
      </c>
      <c r="H53" s="13"/>
      <c r="I53" s="31"/>
      <c r="J53" s="34"/>
      <c r="K53" s="17">
        <v>7</v>
      </c>
      <c r="L53" s="18">
        <f t="shared" si="1"/>
        <v>1</v>
      </c>
      <c r="M53" s="19">
        <f t="shared" si="2"/>
        <v>1</v>
      </c>
    </row>
    <row r="54" spans="1:13" ht="14.4" x14ac:dyDescent="0.25">
      <c r="A54" s="12" t="str">
        <f t="shared" si="3"/>
        <v>70Carla LaneSwp Ima Classy Surprise sr</v>
      </c>
      <c r="B54" s="13">
        <v>70</v>
      </c>
      <c r="C54" s="14" t="s">
        <v>625</v>
      </c>
      <c r="D54" s="285" t="s">
        <v>706</v>
      </c>
      <c r="E54" s="20"/>
      <c r="F54" s="16"/>
      <c r="G54" s="20">
        <v>2</v>
      </c>
      <c r="H54" s="13"/>
      <c r="I54" s="31"/>
      <c r="J54" s="34"/>
      <c r="K54" s="17">
        <v>2</v>
      </c>
      <c r="L54" s="18">
        <f t="shared" si="1"/>
        <v>6</v>
      </c>
      <c r="M54" s="19">
        <f t="shared" si="2"/>
        <v>6</v>
      </c>
    </row>
    <row r="55" spans="1:13" ht="14.4" x14ac:dyDescent="0.25">
      <c r="A55" s="12" t="str">
        <f t="shared" si="3"/>
        <v>70Madelyn HarneyBravo</v>
      </c>
      <c r="B55" s="13">
        <v>70</v>
      </c>
      <c r="C55" s="14" t="s">
        <v>281</v>
      </c>
      <c r="D55" s="15" t="s">
        <v>282</v>
      </c>
      <c r="E55" s="20"/>
      <c r="F55" s="16"/>
      <c r="G55" s="20">
        <v>8</v>
      </c>
      <c r="H55" s="13"/>
      <c r="I55" s="31"/>
      <c r="J55" s="34"/>
      <c r="K55" s="17">
        <v>8</v>
      </c>
      <c r="L55" s="18">
        <f t="shared" si="1"/>
        <v>1</v>
      </c>
      <c r="M55" s="19">
        <f t="shared" si="2"/>
        <v>1</v>
      </c>
    </row>
    <row r="56" spans="1:13" ht="14.4" x14ac:dyDescent="0.25">
      <c r="A56" s="12" t="str">
        <f t="shared" si="3"/>
        <v>70Olivia ReadSensational Sinny sr</v>
      </c>
      <c r="B56" s="13">
        <v>70</v>
      </c>
      <c r="C56" s="14" t="s">
        <v>628</v>
      </c>
      <c r="D56" s="285" t="s">
        <v>707</v>
      </c>
      <c r="E56" s="20"/>
      <c r="F56" s="16"/>
      <c r="G56" s="20">
        <v>9</v>
      </c>
      <c r="H56" s="13"/>
      <c r="I56" s="31"/>
      <c r="J56" s="34"/>
      <c r="K56" s="17">
        <v>9</v>
      </c>
      <c r="L56" s="18">
        <f t="shared" si="1"/>
        <v>1</v>
      </c>
      <c r="M56" s="19">
        <f t="shared" si="2"/>
        <v>1</v>
      </c>
    </row>
    <row r="57" spans="1:13" ht="14.4" x14ac:dyDescent="0.25">
      <c r="A57" s="12" t="str">
        <f t="shared" si="3"/>
        <v>70Jackson BlackYo Espro Astro</v>
      </c>
      <c r="B57" s="13">
        <v>70</v>
      </c>
      <c r="C57" s="14" t="s">
        <v>637</v>
      </c>
      <c r="D57" s="15" t="s">
        <v>679</v>
      </c>
      <c r="E57" s="20"/>
      <c r="F57" s="16"/>
      <c r="G57" s="20">
        <v>3</v>
      </c>
      <c r="H57" s="13"/>
      <c r="I57" s="31"/>
      <c r="J57" s="34"/>
      <c r="K57" s="17">
        <v>3</v>
      </c>
      <c r="L57" s="18">
        <f t="shared" si="1"/>
        <v>5</v>
      </c>
      <c r="M57" s="19">
        <f t="shared" si="2"/>
        <v>5</v>
      </c>
    </row>
    <row r="58" spans="1:13" ht="14.4" x14ac:dyDescent="0.25">
      <c r="A58" s="12" t="str">
        <f t="shared" si="3"/>
        <v>70James WebsterPenrhys Archdeacon</v>
      </c>
      <c r="B58" s="13">
        <v>70</v>
      </c>
      <c r="C58" s="14" t="s">
        <v>632</v>
      </c>
      <c r="D58" s="15" t="s">
        <v>670</v>
      </c>
      <c r="E58" s="20"/>
      <c r="F58" s="16"/>
      <c r="G58" s="20">
        <v>10</v>
      </c>
      <c r="H58" s="13"/>
      <c r="I58" s="31"/>
      <c r="J58" s="34"/>
      <c r="K58" s="17">
        <v>10</v>
      </c>
      <c r="L58" s="18">
        <f t="shared" si="1"/>
        <v>1</v>
      </c>
      <c r="M58" s="19">
        <f t="shared" si="2"/>
        <v>1</v>
      </c>
    </row>
    <row r="59" spans="1:13" ht="14.4" x14ac:dyDescent="0.25">
      <c r="A59" s="12" t="str">
        <f t="shared" si="3"/>
        <v>70Sophie McdougallGood Intentions sr</v>
      </c>
      <c r="B59" s="13">
        <v>70</v>
      </c>
      <c r="C59" s="14" t="s">
        <v>624</v>
      </c>
      <c r="D59" s="285" t="s">
        <v>704</v>
      </c>
      <c r="E59" s="20"/>
      <c r="F59" s="16"/>
      <c r="G59" s="20">
        <v>11</v>
      </c>
      <c r="H59" s="13"/>
      <c r="I59" s="31"/>
      <c r="J59" s="34"/>
      <c r="K59" s="17">
        <v>11</v>
      </c>
      <c r="L59" s="18">
        <f t="shared" si="1"/>
        <v>1</v>
      </c>
      <c r="M59" s="19">
        <f t="shared" si="2"/>
        <v>1</v>
      </c>
    </row>
    <row r="60" spans="1:13" ht="14.4" x14ac:dyDescent="0.25">
      <c r="A60" s="12" t="str">
        <f t="shared" si="3"/>
        <v>70Holly MccluneJudaroo Patron sr</v>
      </c>
      <c r="B60" s="13">
        <v>70</v>
      </c>
      <c r="C60" s="14" t="s">
        <v>626</v>
      </c>
      <c r="D60" s="285" t="s">
        <v>702</v>
      </c>
      <c r="E60" s="20"/>
      <c r="F60" s="16"/>
      <c r="G60" s="20" t="s">
        <v>621</v>
      </c>
      <c r="H60" s="13"/>
      <c r="I60" s="31"/>
      <c r="J60" s="34"/>
      <c r="K60" s="17">
        <v>0</v>
      </c>
      <c r="L60" s="18">
        <f t="shared" si="1"/>
        <v>0</v>
      </c>
      <c r="M60" s="19">
        <f t="shared" si="2"/>
        <v>0</v>
      </c>
    </row>
    <row r="61" spans="1:13" ht="14.4" x14ac:dyDescent="0.25">
      <c r="A61" s="12" t="str">
        <f t="shared" si="3"/>
        <v>70Tanaya PustkuchenSecret Mojito sr</v>
      </c>
      <c r="B61" s="13">
        <v>70</v>
      </c>
      <c r="C61" s="14" t="s">
        <v>638</v>
      </c>
      <c r="D61" s="285" t="s">
        <v>703</v>
      </c>
      <c r="E61" s="20"/>
      <c r="F61" s="16"/>
      <c r="G61" s="20" t="s">
        <v>621</v>
      </c>
      <c r="H61" s="13"/>
      <c r="I61" s="31"/>
      <c r="J61" s="34"/>
      <c r="K61" s="17">
        <v>0</v>
      </c>
      <c r="L61" s="18">
        <f t="shared" si="1"/>
        <v>0</v>
      </c>
      <c r="M61" s="19">
        <f t="shared" si="2"/>
        <v>0</v>
      </c>
    </row>
    <row r="62" spans="1:13" ht="14.4" x14ac:dyDescent="0.25">
      <c r="A62" s="12" t="str">
        <f t="shared" si="3"/>
        <v>70Zoey MateljanRichard</v>
      </c>
      <c r="B62" s="13">
        <v>70</v>
      </c>
      <c r="C62" s="14" t="s">
        <v>639</v>
      </c>
      <c r="D62" s="15" t="s">
        <v>681</v>
      </c>
      <c r="E62" s="20"/>
      <c r="F62" s="16"/>
      <c r="G62" s="20" t="s">
        <v>621</v>
      </c>
      <c r="H62" s="13"/>
      <c r="I62" s="31"/>
      <c r="J62" s="34"/>
      <c r="K62" s="17">
        <v>0</v>
      </c>
      <c r="L62" s="18">
        <f t="shared" si="1"/>
        <v>0</v>
      </c>
      <c r="M62" s="19">
        <f t="shared" si="2"/>
        <v>0</v>
      </c>
    </row>
    <row r="63" spans="1:13" ht="14.4" x14ac:dyDescent="0.25">
      <c r="A63" s="12" t="str">
        <f t="shared" si="3"/>
        <v>12&amp;under</v>
      </c>
      <c r="B63" s="13" t="s">
        <v>640</v>
      </c>
      <c r="C63" s="14" t="s">
        <v>43</v>
      </c>
      <c r="D63" s="15" t="s">
        <v>43</v>
      </c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4" x14ac:dyDescent="0.25">
      <c r="A64" s="12" t="str">
        <f t="shared" si="3"/>
        <v>80Brianna SheriffAce Of Hearts</v>
      </c>
      <c r="B64" s="13">
        <v>80</v>
      </c>
      <c r="C64" s="14" t="s">
        <v>602</v>
      </c>
      <c r="D64" s="15" t="s">
        <v>610</v>
      </c>
      <c r="E64" s="20"/>
      <c r="F64" s="16"/>
      <c r="G64" s="20"/>
      <c r="H64" s="13">
        <v>1</v>
      </c>
      <c r="I64" s="31"/>
      <c r="J64" s="34"/>
      <c r="K64" s="17">
        <v>1</v>
      </c>
      <c r="L64" s="18">
        <f t="shared" si="1"/>
        <v>7</v>
      </c>
      <c r="M64" s="19">
        <f t="shared" si="2"/>
        <v>7</v>
      </c>
    </row>
    <row r="65" spans="1:13" ht="14.4" x14ac:dyDescent="0.25">
      <c r="A65" s="12" t="str">
        <f t="shared" si="3"/>
        <v>80Ruby GilberdKirralea Cabaret</v>
      </c>
      <c r="B65" s="13">
        <v>80</v>
      </c>
      <c r="C65" s="14" t="s">
        <v>221</v>
      </c>
      <c r="D65" s="15" t="s">
        <v>222</v>
      </c>
      <c r="E65" s="20"/>
      <c r="F65" s="16"/>
      <c r="G65" s="20"/>
      <c r="H65" s="13">
        <v>2</v>
      </c>
      <c r="I65" s="31"/>
      <c r="J65" s="34"/>
      <c r="K65" s="17">
        <v>2</v>
      </c>
      <c r="L65" s="18">
        <f t="shared" si="1"/>
        <v>6</v>
      </c>
      <c r="M65" s="19">
        <f t="shared" si="2"/>
        <v>6</v>
      </c>
    </row>
    <row r="66" spans="1:13" ht="14.4" x14ac:dyDescent="0.25">
      <c r="A66" s="12" t="str">
        <f t="shared" si="3"/>
        <v>80Jax ReillyCera Corleone</v>
      </c>
      <c r="B66" s="13">
        <v>80</v>
      </c>
      <c r="C66" s="14" t="s">
        <v>505</v>
      </c>
      <c r="D66" s="15" t="s">
        <v>673</v>
      </c>
      <c r="E66" s="20"/>
      <c r="F66" s="16"/>
      <c r="G66" s="20"/>
      <c r="H66" s="13">
        <v>3</v>
      </c>
      <c r="I66" s="31"/>
      <c r="J66" s="34"/>
      <c r="K66" s="17">
        <v>3</v>
      </c>
      <c r="L66" s="18">
        <f t="shared" si="1"/>
        <v>5</v>
      </c>
      <c r="M66" s="19">
        <f t="shared" si="2"/>
        <v>5</v>
      </c>
    </row>
    <row r="67" spans="1:13" ht="14.4" x14ac:dyDescent="0.25">
      <c r="A67" s="12" t="str">
        <f t="shared" si="3"/>
        <v>13-24</v>
      </c>
      <c r="B67" s="13" t="s">
        <v>623</v>
      </c>
      <c r="C67" s="14" t="s">
        <v>43</v>
      </c>
      <c r="D67" s="15" t="s">
        <v>43</v>
      </c>
      <c r="E67" s="20"/>
      <c r="F67" s="16"/>
      <c r="G67" s="20"/>
      <c r="H67" s="13"/>
      <c r="I67" s="31"/>
      <c r="J67" s="34"/>
      <c r="K67" s="17"/>
      <c r="L67" s="18">
        <f t="shared" si="1"/>
        <v>0</v>
      </c>
      <c r="M67" s="19">
        <f t="shared" si="2"/>
        <v>0</v>
      </c>
    </row>
    <row r="68" spans="1:13" ht="14.4" x14ac:dyDescent="0.25">
      <c r="A68" s="12" t="str">
        <f t="shared" si="3"/>
        <v>80Hadlee BaldacchinoTalaq Citi</v>
      </c>
      <c r="B68" s="13">
        <v>80</v>
      </c>
      <c r="C68" s="14" t="s">
        <v>152</v>
      </c>
      <c r="D68" s="15" t="s">
        <v>153</v>
      </c>
      <c r="E68" s="20"/>
      <c r="F68" s="16"/>
      <c r="G68" s="20"/>
      <c r="H68" s="13">
        <v>1</v>
      </c>
      <c r="I68" s="31"/>
      <c r="J68" s="34"/>
      <c r="K68" s="17">
        <v>1</v>
      </c>
      <c r="L68" s="18">
        <f t="shared" si="1"/>
        <v>7</v>
      </c>
      <c r="M68" s="19">
        <f t="shared" si="2"/>
        <v>7</v>
      </c>
    </row>
    <row r="69" spans="1:13" ht="14.4" x14ac:dyDescent="0.25">
      <c r="A69" s="12" t="str">
        <f t="shared" si="3"/>
        <v>80Emmi KnealeMiss Miracle sr</v>
      </c>
      <c r="B69" s="13">
        <v>80</v>
      </c>
      <c r="C69" s="14" t="s">
        <v>192</v>
      </c>
      <c r="D69" s="285" t="s">
        <v>709</v>
      </c>
      <c r="E69" s="20"/>
      <c r="F69" s="16"/>
      <c r="G69" s="20"/>
      <c r="H69" s="13">
        <v>2</v>
      </c>
      <c r="I69" s="31"/>
      <c r="J69" s="34"/>
      <c r="K69" s="17">
        <v>2</v>
      </c>
      <c r="L69" s="18">
        <f t="shared" si="1"/>
        <v>6</v>
      </c>
      <c r="M69" s="19">
        <f t="shared" si="2"/>
        <v>6</v>
      </c>
    </row>
    <row r="70" spans="1:13" ht="14.4" x14ac:dyDescent="0.25">
      <c r="A70" s="12" t="str">
        <f t="shared" ref="A70:A101" si="4">CONCATENATE(B70,C70,D70)</f>
        <v>80Willow PavlovicSammy</v>
      </c>
      <c r="B70" s="13">
        <v>80</v>
      </c>
      <c r="C70" s="14" t="s">
        <v>635</v>
      </c>
      <c r="D70" s="15" t="s">
        <v>676</v>
      </c>
      <c r="E70" s="20"/>
      <c r="F70" s="16"/>
      <c r="G70" s="20"/>
      <c r="H70" s="13">
        <v>3</v>
      </c>
      <c r="I70" s="31"/>
      <c r="J70" s="34"/>
      <c r="K70" s="17">
        <v>3</v>
      </c>
      <c r="L70" s="18">
        <f t="shared" ref="L70:L133" si="5">IF(K70=1,7,IF(K70=2,6,IF(K70=3,5,IF(K70=4,4,IF(K70=5,3,IF(K70=6,2,IF(K70&gt;=6,1,0)))))))</f>
        <v>5</v>
      </c>
      <c r="M70" s="19">
        <f t="shared" si="2"/>
        <v>5</v>
      </c>
    </row>
    <row r="71" spans="1:13" ht="14.4" x14ac:dyDescent="0.25">
      <c r="A71" s="12" t="str">
        <f t="shared" si="4"/>
        <v>80Alice HansonCloudjumper</v>
      </c>
      <c r="B71" s="13">
        <v>80</v>
      </c>
      <c r="C71" s="14" t="s">
        <v>641</v>
      </c>
      <c r="D71" s="15" t="s">
        <v>682</v>
      </c>
      <c r="E71" s="20"/>
      <c r="F71" s="16"/>
      <c r="G71" s="20"/>
      <c r="H71" s="13">
        <v>4</v>
      </c>
      <c r="I71" s="31"/>
      <c r="J71" s="34"/>
      <c r="K71" s="17">
        <v>4</v>
      </c>
      <c r="L71" s="18">
        <f t="shared" si="5"/>
        <v>4</v>
      </c>
      <c r="M71" s="19">
        <f t="shared" ref="M71:M134" si="6">SUM(L71+$M$5)</f>
        <v>4</v>
      </c>
    </row>
    <row r="72" spans="1:13" ht="14.4" x14ac:dyDescent="0.25">
      <c r="A72" s="12" t="str">
        <f t="shared" si="4"/>
        <v>80Zoe DayEkolee Crystal Fire sr</v>
      </c>
      <c r="B72" s="13">
        <v>80</v>
      </c>
      <c r="C72" s="14" t="s">
        <v>209</v>
      </c>
      <c r="D72" s="285" t="s">
        <v>708</v>
      </c>
      <c r="E72" s="20"/>
      <c r="F72" s="16"/>
      <c r="G72" s="20"/>
      <c r="H72" s="13">
        <v>5</v>
      </c>
      <c r="I72" s="31"/>
      <c r="J72" s="34"/>
      <c r="K72" s="17">
        <v>5</v>
      </c>
      <c r="L72" s="18">
        <f t="shared" si="5"/>
        <v>3</v>
      </c>
      <c r="M72" s="19">
        <f t="shared" si="6"/>
        <v>3</v>
      </c>
    </row>
    <row r="73" spans="1:13" ht="14.4" x14ac:dyDescent="0.25">
      <c r="A73" s="12" t="str">
        <f t="shared" si="4"/>
        <v>80Ellie SteeleBryceana Wildest Dreams</v>
      </c>
      <c r="B73" s="13">
        <v>80</v>
      </c>
      <c r="C73" s="14" t="s">
        <v>164</v>
      </c>
      <c r="D73" s="15" t="s">
        <v>165</v>
      </c>
      <c r="E73" s="20"/>
      <c r="F73" s="16"/>
      <c r="G73" s="20"/>
      <c r="H73" s="13">
        <v>6</v>
      </c>
      <c r="I73" s="31"/>
      <c r="J73" s="34"/>
      <c r="K73" s="17">
        <v>6</v>
      </c>
      <c r="L73" s="18">
        <f t="shared" si="5"/>
        <v>2</v>
      </c>
      <c r="M73" s="19">
        <f t="shared" si="6"/>
        <v>2</v>
      </c>
    </row>
    <row r="74" spans="1:13" ht="14.4" x14ac:dyDescent="0.25">
      <c r="A74" s="12" t="str">
        <f t="shared" si="4"/>
        <v>80Jackson BlackYo Espro Astro</v>
      </c>
      <c r="B74" s="13">
        <v>80</v>
      </c>
      <c r="C74" s="14" t="s">
        <v>637</v>
      </c>
      <c r="D74" s="15" t="s">
        <v>679</v>
      </c>
      <c r="E74" s="20"/>
      <c r="F74" s="16"/>
      <c r="G74" s="20"/>
      <c r="H74" s="13">
        <v>1</v>
      </c>
      <c r="I74" s="31"/>
      <c r="J74" s="34"/>
      <c r="K74" s="17">
        <v>1</v>
      </c>
      <c r="L74" s="18">
        <f t="shared" si="5"/>
        <v>7</v>
      </c>
      <c r="M74" s="19">
        <f t="shared" si="6"/>
        <v>7</v>
      </c>
    </row>
    <row r="75" spans="1:13" ht="14.4" x14ac:dyDescent="0.25">
      <c r="A75" s="12" t="str">
        <f t="shared" si="4"/>
        <v>80Madelyn HarneyBravo</v>
      </c>
      <c r="B75" s="13">
        <v>80</v>
      </c>
      <c r="C75" s="14" t="s">
        <v>281</v>
      </c>
      <c r="D75" s="15" t="s">
        <v>282</v>
      </c>
      <c r="E75" s="20"/>
      <c r="F75" s="16"/>
      <c r="G75" s="20"/>
      <c r="H75" s="13">
        <v>7</v>
      </c>
      <c r="I75" s="31"/>
      <c r="J75" s="34"/>
      <c r="K75" s="17">
        <v>7</v>
      </c>
      <c r="L75" s="18">
        <f t="shared" si="5"/>
        <v>1</v>
      </c>
      <c r="M75" s="19">
        <f t="shared" si="6"/>
        <v>1</v>
      </c>
    </row>
    <row r="76" spans="1:13" ht="14.4" x14ac:dyDescent="0.25">
      <c r="A76" s="12" t="str">
        <f t="shared" si="4"/>
        <v>80Ellie GilberdNoblewood Casablanca</v>
      </c>
      <c r="B76" s="13">
        <v>80</v>
      </c>
      <c r="C76" s="14" t="s">
        <v>541</v>
      </c>
      <c r="D76" s="15" t="s">
        <v>674</v>
      </c>
      <c r="E76" s="20"/>
      <c r="F76" s="16"/>
      <c r="G76" s="20"/>
      <c r="H76" s="13">
        <v>8</v>
      </c>
      <c r="I76" s="31"/>
      <c r="J76" s="34"/>
      <c r="K76" s="17">
        <v>8</v>
      </c>
      <c r="L76" s="18">
        <f t="shared" si="5"/>
        <v>1</v>
      </c>
      <c r="M76" s="19">
        <f t="shared" si="6"/>
        <v>1</v>
      </c>
    </row>
    <row r="77" spans="1:13" ht="14.4" x14ac:dyDescent="0.25">
      <c r="A77" s="12" t="str">
        <f t="shared" si="4"/>
        <v>80Sasha RimingtonClark Park Inflamari (Chance)</v>
      </c>
      <c r="B77" s="13">
        <v>80</v>
      </c>
      <c r="C77" s="14" t="s">
        <v>634</v>
      </c>
      <c r="D77" s="15" t="s">
        <v>675</v>
      </c>
      <c r="E77" s="20"/>
      <c r="F77" s="16"/>
      <c r="G77" s="20"/>
      <c r="H77" s="13">
        <v>2</v>
      </c>
      <c r="I77" s="31"/>
      <c r="J77" s="34"/>
      <c r="K77" s="17">
        <v>2</v>
      </c>
      <c r="L77" s="18">
        <f t="shared" si="5"/>
        <v>6</v>
      </c>
      <c r="M77" s="19">
        <f t="shared" si="6"/>
        <v>6</v>
      </c>
    </row>
    <row r="78" spans="1:13" ht="14.4" x14ac:dyDescent="0.25">
      <c r="A78" s="12" t="str">
        <f t="shared" si="4"/>
        <v>80Avarna McdonaldParkiarrup Bundarlee</v>
      </c>
      <c r="B78" s="13">
        <v>80</v>
      </c>
      <c r="C78" s="14" t="s">
        <v>642</v>
      </c>
      <c r="D78" s="15" t="s">
        <v>683</v>
      </c>
      <c r="E78" s="20"/>
      <c r="F78" s="16"/>
      <c r="G78" s="20"/>
      <c r="H78" s="13">
        <v>9</v>
      </c>
      <c r="I78" s="31"/>
      <c r="J78" s="34"/>
      <c r="K78" s="17">
        <v>9</v>
      </c>
      <c r="L78" s="18">
        <f t="shared" si="5"/>
        <v>1</v>
      </c>
      <c r="M78" s="19">
        <f t="shared" si="6"/>
        <v>1</v>
      </c>
    </row>
    <row r="79" spans="1:13" ht="14.4" x14ac:dyDescent="0.25">
      <c r="A79" s="12" t="str">
        <f t="shared" si="4"/>
        <v>80India CurtinBrayside Blackjack</v>
      </c>
      <c r="B79" s="13">
        <v>80</v>
      </c>
      <c r="C79" s="14" t="s">
        <v>627</v>
      </c>
      <c r="D79" s="15" t="s">
        <v>678</v>
      </c>
      <c r="E79" s="20"/>
      <c r="F79" s="16"/>
      <c r="G79" s="20"/>
      <c r="H79" s="13">
        <v>10</v>
      </c>
      <c r="I79" s="31"/>
      <c r="J79" s="34"/>
      <c r="K79" s="17">
        <v>10</v>
      </c>
      <c r="L79" s="18">
        <f t="shared" si="5"/>
        <v>1</v>
      </c>
      <c r="M79" s="19">
        <f t="shared" si="6"/>
        <v>1</v>
      </c>
    </row>
    <row r="80" spans="1:13" ht="14.4" x14ac:dyDescent="0.25">
      <c r="A80" s="12" t="str">
        <f t="shared" si="4"/>
        <v>80Hannah DuncanWesswood I Believe</v>
      </c>
      <c r="B80" s="13">
        <v>80</v>
      </c>
      <c r="C80" s="14" t="s">
        <v>636</v>
      </c>
      <c r="D80" s="15" t="s">
        <v>677</v>
      </c>
      <c r="E80" s="20"/>
      <c r="F80" s="16"/>
      <c r="G80" s="20"/>
      <c r="H80" s="13" t="s">
        <v>621</v>
      </c>
      <c r="I80" s="31"/>
      <c r="J80" s="34"/>
      <c r="K80" s="17">
        <v>0</v>
      </c>
      <c r="L80" s="18">
        <f t="shared" si="5"/>
        <v>0</v>
      </c>
      <c r="M80" s="19">
        <f t="shared" si="6"/>
        <v>0</v>
      </c>
    </row>
    <row r="81" spans="1:13" ht="14.4" x14ac:dyDescent="0.25">
      <c r="A81" s="12" t="str">
        <f t="shared" si="4"/>
        <v>80Emmi KnealeMiss Miracle</v>
      </c>
      <c r="B81" s="13">
        <v>80</v>
      </c>
      <c r="C81" s="14" t="s">
        <v>192</v>
      </c>
      <c r="D81" s="15" t="s">
        <v>193</v>
      </c>
      <c r="E81" s="20"/>
      <c r="F81" s="16"/>
      <c r="G81" s="20"/>
      <c r="H81" s="13">
        <v>1</v>
      </c>
      <c r="I81" s="31"/>
      <c r="J81" s="34"/>
      <c r="K81" s="17">
        <f t="shared" ref="K81:K134" si="7">SUM(G81:J81)</f>
        <v>1</v>
      </c>
      <c r="L81" s="18">
        <f t="shared" si="5"/>
        <v>7</v>
      </c>
      <c r="M81" s="19">
        <f t="shared" si="6"/>
        <v>7</v>
      </c>
    </row>
    <row r="82" spans="1:13" ht="14.4" x14ac:dyDescent="0.25">
      <c r="A82" s="12" t="str">
        <f t="shared" si="4"/>
        <v>80Ruby GilberdKirralea Cabaret</v>
      </c>
      <c r="B82" s="13">
        <v>80</v>
      </c>
      <c r="C82" s="14" t="s">
        <v>221</v>
      </c>
      <c r="D82" s="15" t="s">
        <v>222</v>
      </c>
      <c r="E82" s="20"/>
      <c r="F82" s="16"/>
      <c r="G82" s="20"/>
      <c r="H82" s="13">
        <v>1</v>
      </c>
      <c r="I82" s="31"/>
      <c r="J82" s="34"/>
      <c r="K82" s="17">
        <f t="shared" si="7"/>
        <v>1</v>
      </c>
      <c r="L82" s="18">
        <f t="shared" si="5"/>
        <v>7</v>
      </c>
      <c r="M82" s="19">
        <f t="shared" si="6"/>
        <v>7</v>
      </c>
    </row>
    <row r="83" spans="1:13" ht="14.4" x14ac:dyDescent="0.25">
      <c r="A83" s="12" t="str">
        <f t="shared" si="4"/>
        <v>80Pippa BlackTrapalanda Downs Pegasus</v>
      </c>
      <c r="B83" s="13">
        <v>80</v>
      </c>
      <c r="C83" s="14" t="s">
        <v>643</v>
      </c>
      <c r="D83" s="15" t="s">
        <v>684</v>
      </c>
      <c r="E83" s="20"/>
      <c r="F83" s="16"/>
      <c r="G83" s="20"/>
      <c r="H83" s="13">
        <v>2</v>
      </c>
      <c r="I83" s="31"/>
      <c r="J83" s="34"/>
      <c r="K83" s="17">
        <f t="shared" si="7"/>
        <v>2</v>
      </c>
      <c r="L83" s="18">
        <f t="shared" si="5"/>
        <v>6</v>
      </c>
      <c r="M83" s="19">
        <f t="shared" si="6"/>
        <v>6</v>
      </c>
    </row>
    <row r="84" spans="1:13" ht="14.4" x14ac:dyDescent="0.25">
      <c r="A84" s="12" t="str">
        <f t="shared" si="4"/>
        <v>80Zoe DayEkolee Crystal Fire</v>
      </c>
      <c r="B84" s="13">
        <v>80</v>
      </c>
      <c r="C84" s="14" t="s">
        <v>209</v>
      </c>
      <c r="D84" s="15" t="s">
        <v>210</v>
      </c>
      <c r="E84" s="20"/>
      <c r="F84" s="16"/>
      <c r="G84" s="20"/>
      <c r="H84" s="13">
        <v>2</v>
      </c>
      <c r="I84" s="31"/>
      <c r="J84" s="34"/>
      <c r="K84" s="17">
        <f t="shared" si="7"/>
        <v>2</v>
      </c>
      <c r="L84" s="18">
        <f t="shared" si="5"/>
        <v>6</v>
      </c>
      <c r="M84" s="19">
        <f t="shared" si="6"/>
        <v>6</v>
      </c>
    </row>
    <row r="85" spans="1:13" ht="14.4" x14ac:dyDescent="0.25">
      <c r="A85" s="12" t="str">
        <f t="shared" si="4"/>
        <v>80Lahnee PozzebonTorridon Limited Edition</v>
      </c>
      <c r="B85" s="13">
        <v>80</v>
      </c>
      <c r="C85" s="14" t="s">
        <v>644</v>
      </c>
      <c r="D85" s="15" t="s">
        <v>685</v>
      </c>
      <c r="E85" s="20"/>
      <c r="F85" s="16"/>
      <c r="G85" s="20"/>
      <c r="H85" s="13">
        <v>3</v>
      </c>
      <c r="I85" s="31"/>
      <c r="J85" s="34"/>
      <c r="K85" s="17">
        <f t="shared" si="7"/>
        <v>3</v>
      </c>
      <c r="L85" s="18">
        <f t="shared" si="5"/>
        <v>5</v>
      </c>
      <c r="M85" s="19">
        <f t="shared" si="6"/>
        <v>5</v>
      </c>
    </row>
    <row r="86" spans="1:13" ht="14.4" x14ac:dyDescent="0.25">
      <c r="A86" s="12" t="str">
        <f t="shared" si="4"/>
        <v>80Cleo MillerMrs Nortonknight</v>
      </c>
      <c r="B86" s="13">
        <v>80</v>
      </c>
      <c r="C86" s="14" t="s">
        <v>645</v>
      </c>
      <c r="D86" s="15" t="s">
        <v>686</v>
      </c>
      <c r="E86" s="20"/>
      <c r="F86" s="16"/>
      <c r="G86" s="20"/>
      <c r="H86" s="13">
        <v>3</v>
      </c>
      <c r="I86" s="31"/>
      <c r="J86" s="34"/>
      <c r="K86" s="17">
        <f t="shared" si="7"/>
        <v>3</v>
      </c>
      <c r="L86" s="18">
        <f t="shared" si="5"/>
        <v>5</v>
      </c>
      <c r="M86" s="19">
        <f t="shared" si="6"/>
        <v>5</v>
      </c>
    </row>
    <row r="87" spans="1:13" ht="14.4" x14ac:dyDescent="0.25">
      <c r="A87" s="12" t="str">
        <f t="shared" si="4"/>
        <v>80Matilda MarchGlenara Surprise</v>
      </c>
      <c r="B87" s="13">
        <v>80</v>
      </c>
      <c r="C87" s="14" t="s">
        <v>113</v>
      </c>
      <c r="D87" s="15" t="s">
        <v>687</v>
      </c>
      <c r="E87" s="20"/>
      <c r="F87" s="16"/>
      <c r="G87" s="20"/>
      <c r="H87" s="13">
        <v>4</v>
      </c>
      <c r="I87" s="31"/>
      <c r="J87" s="34"/>
      <c r="K87" s="17">
        <f t="shared" si="7"/>
        <v>4</v>
      </c>
      <c r="L87" s="18">
        <f t="shared" si="5"/>
        <v>4</v>
      </c>
      <c r="M87" s="19">
        <f t="shared" si="6"/>
        <v>4</v>
      </c>
    </row>
    <row r="88" spans="1:13" ht="14.4" x14ac:dyDescent="0.25">
      <c r="A88" s="12" t="str">
        <f t="shared" si="4"/>
        <v>80Jasmine HodkinsonNorthern Range</v>
      </c>
      <c r="B88" s="13">
        <v>80</v>
      </c>
      <c r="C88" s="14" t="s">
        <v>514</v>
      </c>
      <c r="D88" s="15" t="s">
        <v>526</v>
      </c>
      <c r="E88" s="20"/>
      <c r="F88" s="16"/>
      <c r="G88" s="20"/>
      <c r="H88" s="13">
        <v>4</v>
      </c>
      <c r="I88" s="31"/>
      <c r="J88" s="34"/>
      <c r="K88" s="17">
        <f t="shared" si="7"/>
        <v>4</v>
      </c>
      <c r="L88" s="18">
        <f t="shared" si="5"/>
        <v>4</v>
      </c>
      <c r="M88" s="19">
        <f t="shared" si="6"/>
        <v>4</v>
      </c>
    </row>
    <row r="89" spans="1:13" ht="14.4" x14ac:dyDescent="0.25">
      <c r="A89" s="12" t="str">
        <f t="shared" si="4"/>
        <v>80Tahlia BurkeUpward Others</v>
      </c>
      <c r="B89" s="13">
        <v>80</v>
      </c>
      <c r="C89" s="14" t="s">
        <v>646</v>
      </c>
      <c r="D89" s="15" t="s">
        <v>688</v>
      </c>
      <c r="E89" s="20"/>
      <c r="F89" s="16"/>
      <c r="G89" s="20"/>
      <c r="H89" s="13">
        <v>5</v>
      </c>
      <c r="I89" s="31"/>
      <c r="J89" s="34"/>
      <c r="K89" s="17">
        <f t="shared" si="7"/>
        <v>5</v>
      </c>
      <c r="L89" s="18">
        <f t="shared" si="5"/>
        <v>3</v>
      </c>
      <c r="M89" s="19">
        <f t="shared" si="6"/>
        <v>3</v>
      </c>
    </row>
    <row r="90" spans="1:13" ht="14.4" x14ac:dyDescent="0.25">
      <c r="A90" s="12" t="str">
        <f t="shared" si="4"/>
        <v>80Alice HansonCloudjumper sr</v>
      </c>
      <c r="B90" s="13">
        <v>80</v>
      </c>
      <c r="C90" s="14" t="s">
        <v>641</v>
      </c>
      <c r="D90" s="285" t="s">
        <v>710</v>
      </c>
      <c r="E90" s="20"/>
      <c r="F90" s="16"/>
      <c r="G90" s="20"/>
      <c r="H90" s="13" t="s">
        <v>621</v>
      </c>
      <c r="I90" s="31"/>
      <c r="J90" s="34"/>
      <c r="K90" s="17">
        <f t="shared" si="7"/>
        <v>0</v>
      </c>
      <c r="L90" s="18">
        <f t="shared" si="5"/>
        <v>0</v>
      </c>
      <c r="M90" s="19">
        <f t="shared" si="6"/>
        <v>0</v>
      </c>
    </row>
    <row r="91" spans="1:13" ht="14.4" x14ac:dyDescent="0.25">
      <c r="A91" s="12" t="str">
        <f t="shared" si="4"/>
        <v>80Tanaya PustkuchenSecret Mojito</v>
      </c>
      <c r="B91" s="13">
        <v>80</v>
      </c>
      <c r="C91" s="14" t="s">
        <v>638</v>
      </c>
      <c r="D91" s="15" t="s">
        <v>680</v>
      </c>
      <c r="E91" s="20"/>
      <c r="F91" s="16"/>
      <c r="G91" s="20"/>
      <c r="H91" s="13" t="s">
        <v>621</v>
      </c>
      <c r="I91" s="31"/>
      <c r="J91" s="34"/>
      <c r="K91" s="17">
        <f t="shared" si="7"/>
        <v>0</v>
      </c>
      <c r="L91" s="18">
        <f t="shared" si="5"/>
        <v>0</v>
      </c>
      <c r="M91" s="19">
        <f t="shared" si="6"/>
        <v>0</v>
      </c>
    </row>
    <row r="92" spans="1:13" ht="14.4" x14ac:dyDescent="0.25">
      <c r="A92" s="12" t="str">
        <f t="shared" si="4"/>
        <v>80Lily VanderwielSp Stella</v>
      </c>
      <c r="B92" s="13">
        <v>80</v>
      </c>
      <c r="C92" s="14" t="s">
        <v>647</v>
      </c>
      <c r="D92" s="15" t="s">
        <v>689</v>
      </c>
      <c r="E92" s="20"/>
      <c r="F92" s="16"/>
      <c r="G92" s="20"/>
      <c r="H92" s="13">
        <v>6</v>
      </c>
      <c r="I92" s="31"/>
      <c r="J92" s="34"/>
      <c r="K92" s="17">
        <f t="shared" si="7"/>
        <v>6</v>
      </c>
      <c r="L92" s="18">
        <f t="shared" si="5"/>
        <v>2</v>
      </c>
      <c r="M92" s="19">
        <f t="shared" si="6"/>
        <v>2</v>
      </c>
    </row>
    <row r="93" spans="1:13" ht="14.4" x14ac:dyDescent="0.25">
      <c r="A93" s="12" t="str">
        <f t="shared" si="4"/>
        <v>15-24</v>
      </c>
      <c r="B93" s="13" t="s">
        <v>648</v>
      </c>
      <c r="C93" s="14" t="s">
        <v>43</v>
      </c>
      <c r="D93" s="15" t="s">
        <v>43</v>
      </c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5"/>
        <v>0</v>
      </c>
      <c r="M93" s="19">
        <f t="shared" si="6"/>
        <v>0</v>
      </c>
    </row>
    <row r="94" spans="1:13" ht="14.4" x14ac:dyDescent="0.25">
      <c r="A94" s="12" t="str">
        <f t="shared" si="4"/>
        <v>80Holly MccluneInverglen Topman</v>
      </c>
      <c r="B94" s="13">
        <v>80</v>
      </c>
      <c r="C94" s="14" t="s">
        <v>626</v>
      </c>
      <c r="D94" s="15" t="s">
        <v>690</v>
      </c>
      <c r="E94" s="20"/>
      <c r="F94" s="16"/>
      <c r="G94" s="20"/>
      <c r="H94" s="13">
        <v>1</v>
      </c>
      <c r="I94" s="31"/>
      <c r="J94" s="34"/>
      <c r="K94" s="17">
        <f t="shared" si="7"/>
        <v>1</v>
      </c>
      <c r="L94" s="18">
        <f t="shared" si="5"/>
        <v>7</v>
      </c>
      <c r="M94" s="19">
        <f t="shared" si="6"/>
        <v>7</v>
      </c>
    </row>
    <row r="95" spans="1:13" ht="14.4" x14ac:dyDescent="0.25">
      <c r="A95" s="12" t="str">
        <f t="shared" si="4"/>
        <v>80Eva AnningThe Brass Bear</v>
      </c>
      <c r="B95" s="13">
        <v>80</v>
      </c>
      <c r="C95" s="14" t="s">
        <v>649</v>
      </c>
      <c r="D95" s="15" t="s">
        <v>691</v>
      </c>
      <c r="E95" s="20"/>
      <c r="F95" s="16"/>
      <c r="G95" s="20"/>
      <c r="H95" s="13">
        <v>1</v>
      </c>
      <c r="I95" s="31"/>
      <c r="J95" s="34"/>
      <c r="K95" s="17">
        <f t="shared" si="7"/>
        <v>1</v>
      </c>
      <c r="L95" s="18">
        <f t="shared" si="5"/>
        <v>7</v>
      </c>
      <c r="M95" s="19">
        <f t="shared" si="6"/>
        <v>7</v>
      </c>
    </row>
    <row r="96" spans="1:13" ht="14.4" x14ac:dyDescent="0.25">
      <c r="A96" s="12" t="str">
        <f t="shared" si="4"/>
        <v>80Avarna McdonaldParkiarrup Bundarlee</v>
      </c>
      <c r="B96" s="13">
        <v>80</v>
      </c>
      <c r="C96" s="14" t="s">
        <v>642</v>
      </c>
      <c r="D96" s="15" t="s">
        <v>683</v>
      </c>
      <c r="E96" s="20"/>
      <c r="F96" s="16"/>
      <c r="G96" s="20"/>
      <c r="H96" s="13">
        <v>2</v>
      </c>
      <c r="I96" s="31"/>
      <c r="J96" s="34"/>
      <c r="K96" s="17">
        <f t="shared" si="7"/>
        <v>2</v>
      </c>
      <c r="L96" s="18">
        <f t="shared" si="5"/>
        <v>6</v>
      </c>
      <c r="M96" s="19">
        <f t="shared" si="6"/>
        <v>6</v>
      </c>
    </row>
    <row r="97" spans="1:13" ht="14.4" x14ac:dyDescent="0.25">
      <c r="A97" s="12" t="str">
        <f t="shared" si="4"/>
        <v>14&amp;under</v>
      </c>
      <c r="B97" s="13" t="s">
        <v>650</v>
      </c>
      <c r="C97" s="14" t="s">
        <v>43</v>
      </c>
      <c r="D97" s="15" t="s">
        <v>43</v>
      </c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5"/>
        <v>0</v>
      </c>
      <c r="M97" s="19">
        <f t="shared" si="6"/>
        <v>0</v>
      </c>
    </row>
    <row r="98" spans="1:13" ht="14.4" x14ac:dyDescent="0.25">
      <c r="A98" s="12" t="str">
        <f t="shared" si="4"/>
        <v>90Lahnee PozzebonTorridon Limited Edition</v>
      </c>
      <c r="B98" s="13">
        <v>90</v>
      </c>
      <c r="C98" s="14" t="s">
        <v>644</v>
      </c>
      <c r="D98" s="15" t="s">
        <v>685</v>
      </c>
      <c r="E98" s="20"/>
      <c r="F98" s="16"/>
      <c r="G98" s="20"/>
      <c r="H98" s="13"/>
      <c r="I98" s="31">
        <v>1</v>
      </c>
      <c r="J98" s="34"/>
      <c r="K98" s="17">
        <f t="shared" si="7"/>
        <v>1</v>
      </c>
      <c r="L98" s="18">
        <f t="shared" si="5"/>
        <v>7</v>
      </c>
      <c r="M98" s="19">
        <f t="shared" si="6"/>
        <v>7</v>
      </c>
    </row>
    <row r="99" spans="1:13" ht="14.4" x14ac:dyDescent="0.25">
      <c r="A99" s="12" t="str">
        <f t="shared" si="4"/>
        <v>90Lahnee PozzebonSkipin Time sr</v>
      </c>
      <c r="B99" s="13">
        <v>90</v>
      </c>
      <c r="C99" s="14" t="s">
        <v>644</v>
      </c>
      <c r="D99" s="285" t="s">
        <v>1264</v>
      </c>
      <c r="E99" s="20"/>
      <c r="F99" s="16"/>
      <c r="G99" s="20"/>
      <c r="H99" s="13"/>
      <c r="I99" s="31">
        <v>2</v>
      </c>
      <c r="J99" s="34"/>
      <c r="K99" s="17">
        <f t="shared" si="7"/>
        <v>2</v>
      </c>
      <c r="L99" s="18">
        <f t="shared" si="5"/>
        <v>6</v>
      </c>
      <c r="M99" s="19">
        <f t="shared" si="6"/>
        <v>6</v>
      </c>
    </row>
    <row r="100" spans="1:13" ht="14.4" x14ac:dyDescent="0.25">
      <c r="A100" s="12" t="str">
        <f t="shared" si="4"/>
        <v>90Matilda MarchGlenara Surprise</v>
      </c>
      <c r="B100" s="13">
        <v>90</v>
      </c>
      <c r="C100" s="14" t="s">
        <v>113</v>
      </c>
      <c r="D100" s="15" t="s">
        <v>687</v>
      </c>
      <c r="E100" s="20"/>
      <c r="F100" s="16"/>
      <c r="G100" s="20"/>
      <c r="H100" s="13"/>
      <c r="I100" s="31">
        <v>3</v>
      </c>
      <c r="J100" s="34"/>
      <c r="K100" s="17">
        <f t="shared" si="7"/>
        <v>3</v>
      </c>
      <c r="L100" s="18">
        <f t="shared" si="5"/>
        <v>5</v>
      </c>
      <c r="M100" s="19">
        <f t="shared" si="6"/>
        <v>5</v>
      </c>
    </row>
    <row r="101" spans="1:13" ht="14.4" x14ac:dyDescent="0.25">
      <c r="A101" s="12" t="str">
        <f t="shared" si="4"/>
        <v>90Cleo MillerMrs Nortonknight</v>
      </c>
      <c r="B101" s="13">
        <v>90</v>
      </c>
      <c r="C101" s="14" t="s">
        <v>645</v>
      </c>
      <c r="D101" s="15" t="s">
        <v>686</v>
      </c>
      <c r="E101" s="20"/>
      <c r="F101" s="16"/>
      <c r="G101" s="20"/>
      <c r="H101" s="13"/>
      <c r="I101" s="31">
        <v>4</v>
      </c>
      <c r="J101" s="34"/>
      <c r="K101" s="17">
        <f t="shared" si="7"/>
        <v>4</v>
      </c>
      <c r="L101" s="18">
        <f t="shared" si="5"/>
        <v>4</v>
      </c>
      <c r="M101" s="19">
        <f t="shared" si="6"/>
        <v>4</v>
      </c>
    </row>
    <row r="102" spans="1:13" ht="14.4" x14ac:dyDescent="0.25">
      <c r="A102" s="12" t="str">
        <f t="shared" ref="A102:A133" si="8">CONCATENATE(B102,C102,D102)</f>
        <v>90Jasmine HodkinsonNorthern Range</v>
      </c>
      <c r="B102" s="13">
        <v>90</v>
      </c>
      <c r="C102" s="14" t="s">
        <v>514</v>
      </c>
      <c r="D102" s="15" t="s">
        <v>526</v>
      </c>
      <c r="E102" s="20"/>
      <c r="F102" s="16"/>
      <c r="G102" s="20"/>
      <c r="H102" s="13"/>
      <c r="I102" s="31" t="s">
        <v>621</v>
      </c>
      <c r="J102" s="34"/>
      <c r="K102" s="17">
        <f t="shared" si="7"/>
        <v>0</v>
      </c>
      <c r="L102" s="18">
        <f t="shared" si="5"/>
        <v>0</v>
      </c>
      <c r="M102" s="19">
        <f t="shared" si="6"/>
        <v>0</v>
      </c>
    </row>
    <row r="103" spans="1:13" ht="14.4" x14ac:dyDescent="0.25">
      <c r="A103" s="12" t="str">
        <f t="shared" si="8"/>
        <v>90Lily VanderwielSp Stella</v>
      </c>
      <c r="B103" s="13">
        <v>90</v>
      </c>
      <c r="C103" s="14" t="s">
        <v>647</v>
      </c>
      <c r="D103" s="15" t="s">
        <v>689</v>
      </c>
      <c r="E103" s="20"/>
      <c r="F103" s="16"/>
      <c r="G103" s="20"/>
      <c r="H103" s="13"/>
      <c r="I103" s="31" t="s">
        <v>621</v>
      </c>
      <c r="J103" s="34"/>
      <c r="K103" s="17">
        <f t="shared" si="7"/>
        <v>0</v>
      </c>
      <c r="L103" s="18">
        <f t="shared" si="5"/>
        <v>0</v>
      </c>
      <c r="M103" s="19">
        <f t="shared" si="6"/>
        <v>0</v>
      </c>
    </row>
    <row r="104" spans="1:13" ht="14.4" x14ac:dyDescent="0.25">
      <c r="A104" s="12" t="str">
        <f t="shared" si="8"/>
        <v>15-24</v>
      </c>
      <c r="B104" s="13" t="s">
        <v>648</v>
      </c>
      <c r="C104" s="14" t="s">
        <v>43</v>
      </c>
      <c r="D104" s="15" t="s">
        <v>43</v>
      </c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5"/>
        <v>0</v>
      </c>
      <c r="M104" s="19">
        <f t="shared" si="6"/>
        <v>0</v>
      </c>
    </row>
    <row r="105" spans="1:13" ht="14.4" x14ac:dyDescent="0.25">
      <c r="A105" s="12" t="str">
        <f t="shared" si="8"/>
        <v>90Eva AnningThe Brass Bear</v>
      </c>
      <c r="B105" s="13">
        <v>90</v>
      </c>
      <c r="C105" s="14" t="s">
        <v>649</v>
      </c>
      <c r="D105" s="15" t="s">
        <v>691</v>
      </c>
      <c r="E105" s="20"/>
      <c r="F105" s="16"/>
      <c r="G105" s="20"/>
      <c r="H105" s="13"/>
      <c r="I105" s="31">
        <v>1</v>
      </c>
      <c r="J105" s="34"/>
      <c r="K105" s="17">
        <f t="shared" si="7"/>
        <v>1</v>
      </c>
      <c r="L105" s="18">
        <f t="shared" si="5"/>
        <v>7</v>
      </c>
      <c r="M105" s="19">
        <f t="shared" si="6"/>
        <v>7</v>
      </c>
    </row>
    <row r="106" spans="1:13" ht="14.4" x14ac:dyDescent="0.25">
      <c r="A106" s="12" t="str">
        <f t="shared" si="8"/>
        <v>90Holly MccluneInverglen Topman</v>
      </c>
      <c r="B106" s="13">
        <v>90</v>
      </c>
      <c r="C106" s="14" t="s">
        <v>626</v>
      </c>
      <c r="D106" s="15" t="s">
        <v>690</v>
      </c>
      <c r="E106" s="20"/>
      <c r="F106" s="16"/>
      <c r="G106" s="20"/>
      <c r="H106" s="13"/>
      <c r="I106" s="31">
        <v>2</v>
      </c>
      <c r="J106" s="34"/>
      <c r="K106" s="17">
        <f t="shared" si="7"/>
        <v>2</v>
      </c>
      <c r="L106" s="18">
        <f t="shared" si="5"/>
        <v>6</v>
      </c>
      <c r="M106" s="19">
        <f t="shared" si="6"/>
        <v>6</v>
      </c>
    </row>
    <row r="107" spans="1:13" ht="14.4" x14ac:dyDescent="0.25">
      <c r="A107" s="12" t="str">
        <f t="shared" si="8"/>
        <v>90Grace JohnsonSolar Medal (Katie) sr</v>
      </c>
      <c r="B107" s="13">
        <v>90</v>
      </c>
      <c r="C107" s="14" t="s">
        <v>218</v>
      </c>
      <c r="D107" s="285" t="s">
        <v>711</v>
      </c>
      <c r="E107" s="20"/>
      <c r="F107" s="16"/>
      <c r="G107" s="20"/>
      <c r="H107" s="13"/>
      <c r="I107" s="31">
        <v>3</v>
      </c>
      <c r="J107" s="34"/>
      <c r="K107" s="17">
        <f t="shared" si="7"/>
        <v>3</v>
      </c>
      <c r="L107" s="18">
        <f t="shared" si="5"/>
        <v>5</v>
      </c>
      <c r="M107" s="19">
        <f t="shared" si="6"/>
        <v>5</v>
      </c>
    </row>
    <row r="108" spans="1:13" ht="14.4" x14ac:dyDescent="0.25">
      <c r="A108" s="12" t="str">
        <f t="shared" si="8"/>
        <v>12&amp;under</v>
      </c>
      <c r="B108" s="13" t="s">
        <v>640</v>
      </c>
      <c r="C108" s="14" t="s">
        <v>43</v>
      </c>
      <c r="D108" s="15" t="s">
        <v>43</v>
      </c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5"/>
        <v>0</v>
      </c>
      <c r="M108" s="19">
        <f t="shared" si="6"/>
        <v>0</v>
      </c>
    </row>
    <row r="109" spans="1:13" ht="14.4" x14ac:dyDescent="0.25">
      <c r="A109" s="12" t="str">
        <f t="shared" si="8"/>
        <v>100Matilda MarchMaximouse</v>
      </c>
      <c r="B109" s="13">
        <v>100</v>
      </c>
      <c r="C109" s="14" t="s">
        <v>113</v>
      </c>
      <c r="D109" s="15" t="s">
        <v>114</v>
      </c>
      <c r="E109" s="20"/>
      <c r="F109" s="16"/>
      <c r="G109" s="20"/>
      <c r="H109" s="13"/>
      <c r="I109" s="31">
        <v>1</v>
      </c>
      <c r="J109" s="34"/>
      <c r="K109" s="17">
        <f t="shared" si="7"/>
        <v>1</v>
      </c>
      <c r="L109" s="18">
        <f t="shared" si="5"/>
        <v>7</v>
      </c>
      <c r="M109" s="19">
        <f t="shared" si="6"/>
        <v>7</v>
      </c>
    </row>
    <row r="110" spans="1:13" ht="14.4" x14ac:dyDescent="0.25">
      <c r="A110" s="12" t="str">
        <f t="shared" si="8"/>
        <v>100Lahnee PozzebonSkippin Time</v>
      </c>
      <c r="B110" s="13">
        <v>100</v>
      </c>
      <c r="C110" s="14" t="s">
        <v>644</v>
      </c>
      <c r="D110" s="285" t="s">
        <v>1266</v>
      </c>
      <c r="E110" s="20"/>
      <c r="F110" s="16"/>
      <c r="G110" s="20"/>
      <c r="H110" s="13"/>
      <c r="I110" s="31">
        <v>2</v>
      </c>
      <c r="J110" s="34"/>
      <c r="K110" s="17">
        <f t="shared" si="7"/>
        <v>2</v>
      </c>
      <c r="L110" s="18">
        <f t="shared" si="5"/>
        <v>6</v>
      </c>
      <c r="M110" s="19">
        <f t="shared" si="6"/>
        <v>6</v>
      </c>
    </row>
    <row r="111" spans="1:13" ht="14.4" x14ac:dyDescent="0.25">
      <c r="A111" s="12" t="str">
        <f t="shared" si="8"/>
        <v>15-24</v>
      </c>
      <c r="B111" s="13" t="s">
        <v>648</v>
      </c>
      <c r="C111" s="14" t="s">
        <v>43</v>
      </c>
      <c r="D111" s="15" t="s">
        <v>43</v>
      </c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5"/>
        <v>0</v>
      </c>
      <c r="M111" s="19">
        <f t="shared" si="6"/>
        <v>0</v>
      </c>
    </row>
    <row r="112" spans="1:13" ht="14.4" x14ac:dyDescent="0.25">
      <c r="A112" s="12" t="str">
        <f t="shared" si="8"/>
        <v>100Grace JohnsonSolar Medal</v>
      </c>
      <c r="B112" s="13">
        <v>100</v>
      </c>
      <c r="C112" s="14" t="s">
        <v>218</v>
      </c>
      <c r="D112" s="15" t="s">
        <v>951</v>
      </c>
      <c r="E112" s="20"/>
      <c r="F112" s="16"/>
      <c r="G112" s="20"/>
      <c r="H112" s="13"/>
      <c r="I112" s="31">
        <v>1</v>
      </c>
      <c r="J112" s="34"/>
      <c r="K112" s="17">
        <f t="shared" si="7"/>
        <v>1</v>
      </c>
      <c r="L112" s="18">
        <f t="shared" si="5"/>
        <v>7</v>
      </c>
      <c r="M112" s="19">
        <f t="shared" si="6"/>
        <v>7</v>
      </c>
    </row>
    <row r="113" spans="1:13" ht="14.4" x14ac:dyDescent="0.25">
      <c r="A113" s="12" t="str">
        <f t="shared" si="8"/>
        <v>PCWA</v>
      </c>
      <c r="B113" s="13" t="s">
        <v>651</v>
      </c>
      <c r="C113" s="14" t="s">
        <v>43</v>
      </c>
      <c r="D113" s="15" t="s">
        <v>43</v>
      </c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5"/>
        <v>0</v>
      </c>
      <c r="M113" s="19">
        <f t="shared" si="6"/>
        <v>0</v>
      </c>
    </row>
    <row r="114" spans="1:13" ht="14.4" x14ac:dyDescent="0.25">
      <c r="A114" s="12" t="str">
        <f t="shared" si="8"/>
        <v>105Matilda MarchMaximouse</v>
      </c>
      <c r="B114" s="13">
        <v>105</v>
      </c>
      <c r="C114" s="14" t="s">
        <v>113</v>
      </c>
      <c r="D114" s="15" t="s">
        <v>114</v>
      </c>
      <c r="E114" s="20"/>
      <c r="F114" s="16"/>
      <c r="G114" s="20"/>
      <c r="H114" s="13"/>
      <c r="I114" s="31"/>
      <c r="J114" s="34">
        <v>1</v>
      </c>
      <c r="K114" s="17">
        <f t="shared" si="7"/>
        <v>1</v>
      </c>
      <c r="L114" s="18">
        <f t="shared" si="5"/>
        <v>7</v>
      </c>
      <c r="M114" s="19">
        <f t="shared" si="6"/>
        <v>7</v>
      </c>
    </row>
    <row r="115" spans="1:13" ht="14.4" x14ac:dyDescent="0.25">
      <c r="A115" s="12" t="str">
        <f t="shared" si="8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5"/>
        <v>0</v>
      </c>
      <c r="M115" s="19">
        <f t="shared" si="6"/>
        <v>0</v>
      </c>
    </row>
    <row r="116" spans="1:13" ht="14.4" x14ac:dyDescent="0.25">
      <c r="A116" s="12" t="str">
        <f t="shared" si="8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5"/>
        <v>0</v>
      </c>
      <c r="M116" s="19">
        <f t="shared" si="6"/>
        <v>0</v>
      </c>
    </row>
    <row r="117" spans="1:13" ht="14.4" x14ac:dyDescent="0.25">
      <c r="A117" s="12" t="str">
        <f t="shared" si="8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5"/>
        <v>0</v>
      </c>
      <c r="M117" s="19">
        <f t="shared" si="6"/>
        <v>0</v>
      </c>
    </row>
    <row r="118" spans="1:13" ht="14.4" x14ac:dyDescent="0.25">
      <c r="A118" s="12" t="str">
        <f t="shared" si="8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5"/>
        <v>0</v>
      </c>
      <c r="M118" s="19">
        <f t="shared" si="6"/>
        <v>0</v>
      </c>
    </row>
    <row r="119" spans="1:13" ht="14.4" x14ac:dyDescent="0.25">
      <c r="A119" s="12" t="str">
        <f t="shared" si="8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5"/>
        <v>0</v>
      </c>
      <c r="M119" s="19">
        <f t="shared" si="6"/>
        <v>0</v>
      </c>
    </row>
    <row r="120" spans="1:13" ht="14.4" x14ac:dyDescent="0.25">
      <c r="A120" s="12" t="str">
        <f t="shared" si="8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5"/>
        <v>0</v>
      </c>
      <c r="M120" s="19">
        <f t="shared" si="6"/>
        <v>0</v>
      </c>
    </row>
    <row r="121" spans="1:13" ht="14.4" x14ac:dyDescent="0.25">
      <c r="A121" s="12" t="str">
        <f t="shared" si="8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5"/>
        <v>0</v>
      </c>
      <c r="M121" s="19">
        <f t="shared" si="6"/>
        <v>0</v>
      </c>
    </row>
    <row r="122" spans="1:13" ht="14.4" x14ac:dyDescent="0.25">
      <c r="A122" s="12" t="str">
        <f t="shared" si="8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5"/>
        <v>0</v>
      </c>
      <c r="M122" s="19">
        <f t="shared" si="6"/>
        <v>0</v>
      </c>
    </row>
    <row r="123" spans="1:13" ht="14.4" x14ac:dyDescent="0.25">
      <c r="A123" s="12" t="str">
        <f t="shared" si="8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5"/>
        <v>0</v>
      </c>
      <c r="M123" s="19">
        <f t="shared" si="6"/>
        <v>0</v>
      </c>
    </row>
    <row r="124" spans="1:13" ht="14.4" x14ac:dyDescent="0.25">
      <c r="A124" s="12" t="str">
        <f t="shared" si="8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5"/>
        <v>0</v>
      </c>
      <c r="M124" s="19">
        <f t="shared" si="6"/>
        <v>0</v>
      </c>
    </row>
    <row r="125" spans="1:13" ht="14.4" x14ac:dyDescent="0.25">
      <c r="A125" s="12" t="str">
        <f t="shared" si="8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5"/>
        <v>0</v>
      </c>
      <c r="M125" s="19">
        <f t="shared" si="6"/>
        <v>0</v>
      </c>
    </row>
    <row r="126" spans="1:13" ht="14.4" x14ac:dyDescent="0.25">
      <c r="A126" s="12" t="str">
        <f t="shared" si="8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5"/>
        <v>0</v>
      </c>
      <c r="M126" s="19">
        <f t="shared" si="6"/>
        <v>0</v>
      </c>
    </row>
    <row r="127" spans="1:13" ht="14.4" x14ac:dyDescent="0.25">
      <c r="A127" s="12" t="str">
        <f t="shared" si="8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5"/>
        <v>0</v>
      </c>
      <c r="M127" s="19">
        <f t="shared" si="6"/>
        <v>0</v>
      </c>
    </row>
    <row r="128" spans="1:13" ht="14.4" x14ac:dyDescent="0.25">
      <c r="A128" s="12" t="str">
        <f t="shared" si="8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5"/>
        <v>0</v>
      </c>
      <c r="M128" s="19">
        <f t="shared" si="6"/>
        <v>0</v>
      </c>
    </row>
    <row r="129" spans="1:13" ht="14.4" x14ac:dyDescent="0.25">
      <c r="A129" s="12" t="str">
        <f t="shared" si="8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5"/>
        <v>0</v>
      </c>
      <c r="M129" s="19">
        <f t="shared" si="6"/>
        <v>0</v>
      </c>
    </row>
    <row r="130" spans="1:13" ht="14.4" x14ac:dyDescent="0.25">
      <c r="A130" s="12" t="str">
        <f t="shared" si="8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5"/>
        <v>0</v>
      </c>
      <c r="M130" s="19">
        <f t="shared" si="6"/>
        <v>0</v>
      </c>
    </row>
    <row r="131" spans="1:13" ht="14.4" x14ac:dyDescent="0.25">
      <c r="A131" s="12" t="str">
        <f t="shared" si="8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5"/>
        <v>0</v>
      </c>
      <c r="M131" s="19">
        <f t="shared" si="6"/>
        <v>0</v>
      </c>
    </row>
    <row r="132" spans="1:13" ht="14.4" x14ac:dyDescent="0.25">
      <c r="A132" s="12" t="str">
        <f t="shared" si="8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5"/>
        <v>0</v>
      </c>
      <c r="M132" s="19">
        <f t="shared" si="6"/>
        <v>0</v>
      </c>
    </row>
    <row r="133" spans="1:13" ht="14.4" x14ac:dyDescent="0.25">
      <c r="A133" s="12" t="str">
        <f t="shared" si="8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5"/>
        <v>0</v>
      </c>
      <c r="M133" s="19">
        <f t="shared" si="6"/>
        <v>0</v>
      </c>
    </row>
    <row r="134" spans="1:13" ht="14.4" x14ac:dyDescent="0.25">
      <c r="A134" s="12" t="str">
        <f t="shared" ref="A134:A165" si="9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ref="L134:L143" si="10">IF(K134=1,7,IF(K134=2,6,IF(K134=3,5,IF(K134=4,4,IF(K134=5,3,IF(K134=6,2,IF(K134&gt;=6,1,0)))))))</f>
        <v>0</v>
      </c>
      <c r="M134" s="19">
        <f t="shared" si="6"/>
        <v>0</v>
      </c>
    </row>
    <row r="135" spans="1:13" ht="14.4" x14ac:dyDescent="0.25">
      <c r="A135" s="12" t="str">
        <f t="shared" si="9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ref="K135:K144" si="11">SUM(G135:J135)</f>
        <v>0</v>
      </c>
      <c r="L135" s="18">
        <f t="shared" si="10"/>
        <v>0</v>
      </c>
      <c r="M135" s="19">
        <f t="shared" ref="M135:M144" si="12">SUM(L135+$M$5)</f>
        <v>0</v>
      </c>
    </row>
    <row r="136" spans="1:13" ht="14.4" x14ac:dyDescent="0.25">
      <c r="A136" s="12" t="str">
        <f t="shared" si="9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1"/>
        <v>0</v>
      </c>
      <c r="L136" s="18">
        <f t="shared" si="10"/>
        <v>0</v>
      </c>
      <c r="M136" s="19">
        <f t="shared" si="12"/>
        <v>0</v>
      </c>
    </row>
    <row r="137" spans="1:13" ht="14.4" x14ac:dyDescent="0.25">
      <c r="A137" s="12" t="str">
        <f t="shared" si="9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1"/>
        <v>0</v>
      </c>
      <c r="L137" s="18">
        <f t="shared" si="10"/>
        <v>0</v>
      </c>
      <c r="M137" s="19">
        <f t="shared" si="12"/>
        <v>0</v>
      </c>
    </row>
    <row r="138" spans="1:13" ht="14.4" x14ac:dyDescent="0.25">
      <c r="A138" s="12" t="str">
        <f t="shared" si="9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1"/>
        <v>0</v>
      </c>
      <c r="L138" s="18">
        <f t="shared" si="10"/>
        <v>0</v>
      </c>
      <c r="M138" s="19">
        <f t="shared" si="12"/>
        <v>0</v>
      </c>
    </row>
    <row r="139" spans="1:13" ht="14.4" x14ac:dyDescent="0.25">
      <c r="A139" s="12" t="str">
        <f t="shared" si="9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1"/>
        <v>0</v>
      </c>
      <c r="L139" s="18">
        <f t="shared" si="10"/>
        <v>0</v>
      </c>
      <c r="M139" s="19">
        <f t="shared" si="12"/>
        <v>0</v>
      </c>
    </row>
    <row r="140" spans="1:13" ht="14.4" x14ac:dyDescent="0.25">
      <c r="A140" s="12" t="str">
        <f t="shared" si="9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1"/>
        <v>0</v>
      </c>
      <c r="L140" s="18">
        <f t="shared" si="10"/>
        <v>0</v>
      </c>
      <c r="M140" s="19">
        <f t="shared" si="12"/>
        <v>0</v>
      </c>
    </row>
    <row r="141" spans="1:13" ht="14.4" x14ac:dyDescent="0.25">
      <c r="A141" s="12" t="str">
        <f t="shared" si="9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1"/>
        <v>0</v>
      </c>
      <c r="L141" s="18">
        <f t="shared" si="10"/>
        <v>0</v>
      </c>
      <c r="M141" s="19">
        <f t="shared" si="12"/>
        <v>0</v>
      </c>
    </row>
    <row r="142" spans="1:13" ht="14.4" x14ac:dyDescent="0.25">
      <c r="A142" s="12" t="str">
        <f t="shared" si="9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1"/>
        <v>0</v>
      </c>
      <c r="L142" s="18">
        <f t="shared" si="10"/>
        <v>0</v>
      </c>
      <c r="M142" s="19">
        <f t="shared" si="12"/>
        <v>0</v>
      </c>
    </row>
    <row r="143" spans="1:13" ht="14.4" x14ac:dyDescent="0.25">
      <c r="A143" s="12" t="str">
        <f t="shared" si="9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1"/>
        <v>0</v>
      </c>
      <c r="L143" s="18">
        <f t="shared" si="10"/>
        <v>0</v>
      </c>
      <c r="M143" s="19">
        <f t="shared" si="12"/>
        <v>0</v>
      </c>
    </row>
    <row r="144" spans="1:13" ht="14.4" x14ac:dyDescent="0.25">
      <c r="A144" s="12" t="str">
        <f t="shared" si="9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1"/>
        <v>0</v>
      </c>
      <c r="L144" s="18">
        <f t="shared" ref="L144:L186" si="13">IF(K144=1,7,IF(K144=2,6,IF(K144=3,5,IF(K144=4,4,IF(K144=5,3,IF(K144=6,2,IF(K144&gt;=6,1,0)))))))</f>
        <v>0</v>
      </c>
      <c r="M144" s="19">
        <f t="shared" si="12"/>
        <v>0</v>
      </c>
    </row>
    <row r="145" spans="1:13" ht="14.4" x14ac:dyDescent="0.25">
      <c r="A145" s="12" t="str">
        <f t="shared" si="9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ref="K145:K186" si="14">SUM(G145:J145)</f>
        <v>0</v>
      </c>
      <c r="L145" s="18">
        <f t="shared" si="13"/>
        <v>0</v>
      </c>
      <c r="M145" s="19">
        <f t="shared" ref="M145:M186" si="15">SUM(L145+$M$5)</f>
        <v>0</v>
      </c>
    </row>
    <row r="146" spans="1:13" ht="14.4" x14ac:dyDescent="0.25">
      <c r="A146" s="12" t="str">
        <f t="shared" si="9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4"/>
        <v>0</v>
      </c>
      <c r="L146" s="18">
        <f t="shared" si="13"/>
        <v>0</v>
      </c>
      <c r="M146" s="19">
        <f t="shared" si="15"/>
        <v>0</v>
      </c>
    </row>
    <row r="147" spans="1:13" ht="14.4" x14ac:dyDescent="0.25">
      <c r="A147" s="12" t="str">
        <f t="shared" si="9"/>
        <v/>
      </c>
      <c r="B147" s="13"/>
      <c r="C147" s="14"/>
      <c r="D147" s="15"/>
      <c r="E147" s="20"/>
      <c r="F147" s="16"/>
      <c r="G147" s="20"/>
      <c r="H147" s="13"/>
      <c r="I147" s="31"/>
      <c r="J147" s="34"/>
      <c r="K147" s="17">
        <f t="shared" si="14"/>
        <v>0</v>
      </c>
      <c r="L147" s="18">
        <f t="shared" si="13"/>
        <v>0</v>
      </c>
      <c r="M147" s="19">
        <f t="shared" si="15"/>
        <v>0</v>
      </c>
    </row>
    <row r="148" spans="1:13" ht="14.4" x14ac:dyDescent="0.25">
      <c r="A148" s="12" t="str">
        <f t="shared" si="9"/>
        <v/>
      </c>
      <c r="B148" s="13"/>
      <c r="C148" s="14"/>
      <c r="D148" s="15"/>
      <c r="E148" s="20"/>
      <c r="F148" s="16"/>
      <c r="G148" s="20"/>
      <c r="H148" s="13"/>
      <c r="I148" s="31"/>
      <c r="J148" s="34"/>
      <c r="K148" s="17">
        <f t="shared" si="14"/>
        <v>0</v>
      </c>
      <c r="L148" s="18">
        <f t="shared" si="13"/>
        <v>0</v>
      </c>
      <c r="M148" s="19">
        <f t="shared" si="15"/>
        <v>0</v>
      </c>
    </row>
    <row r="149" spans="1:13" ht="14.4" x14ac:dyDescent="0.25">
      <c r="A149" s="12" t="str">
        <f t="shared" si="9"/>
        <v/>
      </c>
      <c r="B149" s="13"/>
      <c r="C149" s="14"/>
      <c r="D149" s="15"/>
      <c r="E149" s="20"/>
      <c r="F149" s="16"/>
      <c r="G149" s="20"/>
      <c r="H149" s="13"/>
      <c r="I149" s="31"/>
      <c r="J149" s="34"/>
      <c r="K149" s="17">
        <f t="shared" si="14"/>
        <v>0</v>
      </c>
      <c r="L149" s="18">
        <f t="shared" si="13"/>
        <v>0</v>
      </c>
      <c r="M149" s="19">
        <f t="shared" si="15"/>
        <v>0</v>
      </c>
    </row>
    <row r="150" spans="1:13" ht="14.4" x14ac:dyDescent="0.25">
      <c r="A150" s="12" t="str">
        <f t="shared" si="9"/>
        <v/>
      </c>
      <c r="B150" s="13"/>
      <c r="C150" s="14"/>
      <c r="D150" s="15"/>
      <c r="E150" s="20"/>
      <c r="F150" s="16"/>
      <c r="G150" s="20"/>
      <c r="H150" s="13"/>
      <c r="I150" s="31"/>
      <c r="J150" s="34"/>
      <c r="K150" s="17">
        <f t="shared" si="14"/>
        <v>0</v>
      </c>
      <c r="L150" s="18">
        <f t="shared" si="13"/>
        <v>0</v>
      </c>
      <c r="M150" s="19">
        <f t="shared" si="15"/>
        <v>0</v>
      </c>
    </row>
    <row r="151" spans="1:13" ht="14.4" x14ac:dyDescent="0.25">
      <c r="A151" s="12" t="str">
        <f t="shared" si="9"/>
        <v/>
      </c>
      <c r="B151" s="13"/>
      <c r="C151" s="14"/>
      <c r="D151" s="15"/>
      <c r="E151" s="20"/>
      <c r="F151" s="16"/>
      <c r="G151" s="20"/>
      <c r="H151" s="13"/>
      <c r="I151" s="31"/>
      <c r="J151" s="34"/>
      <c r="K151" s="17">
        <f t="shared" si="14"/>
        <v>0</v>
      </c>
      <c r="L151" s="18">
        <f t="shared" si="13"/>
        <v>0</v>
      </c>
      <c r="M151" s="19">
        <f t="shared" si="15"/>
        <v>0</v>
      </c>
    </row>
    <row r="152" spans="1:13" ht="14.4" x14ac:dyDescent="0.25">
      <c r="A152" s="12" t="str">
        <f t="shared" si="9"/>
        <v/>
      </c>
      <c r="B152" s="13"/>
      <c r="C152" s="14"/>
      <c r="D152" s="15"/>
      <c r="E152" s="20"/>
      <c r="F152" s="16"/>
      <c r="G152" s="20"/>
      <c r="H152" s="13"/>
      <c r="I152" s="31"/>
      <c r="J152" s="34"/>
      <c r="K152" s="17">
        <f t="shared" si="14"/>
        <v>0</v>
      </c>
      <c r="L152" s="18">
        <f t="shared" si="13"/>
        <v>0</v>
      </c>
      <c r="M152" s="19">
        <f t="shared" si="15"/>
        <v>0</v>
      </c>
    </row>
    <row r="153" spans="1:13" ht="14.4" x14ac:dyDescent="0.25">
      <c r="A153" s="12" t="str">
        <f t="shared" si="9"/>
        <v/>
      </c>
      <c r="B153" s="13"/>
      <c r="C153" s="14"/>
      <c r="D153" s="15"/>
      <c r="E153" s="20"/>
      <c r="F153" s="16"/>
      <c r="G153" s="20"/>
      <c r="H153" s="13"/>
      <c r="I153" s="31"/>
      <c r="J153" s="34"/>
      <c r="K153" s="17">
        <f t="shared" si="14"/>
        <v>0</v>
      </c>
      <c r="L153" s="18">
        <f t="shared" si="13"/>
        <v>0</v>
      </c>
      <c r="M153" s="19">
        <f t="shared" si="15"/>
        <v>0</v>
      </c>
    </row>
    <row r="154" spans="1:13" ht="14.4" x14ac:dyDescent="0.25">
      <c r="A154" s="12" t="str">
        <f t="shared" si="9"/>
        <v/>
      </c>
      <c r="B154" s="13"/>
      <c r="C154" s="14"/>
      <c r="D154" s="15"/>
      <c r="E154" s="20"/>
      <c r="F154" s="16"/>
      <c r="G154" s="20"/>
      <c r="H154" s="13"/>
      <c r="I154" s="31"/>
      <c r="J154" s="34"/>
      <c r="K154" s="17">
        <f t="shared" si="14"/>
        <v>0</v>
      </c>
      <c r="L154" s="18">
        <f t="shared" si="13"/>
        <v>0</v>
      </c>
      <c r="M154" s="19">
        <f t="shared" si="15"/>
        <v>0</v>
      </c>
    </row>
    <row r="155" spans="1:13" ht="14.4" x14ac:dyDescent="0.25">
      <c r="A155" s="12" t="str">
        <f t="shared" si="9"/>
        <v/>
      </c>
      <c r="B155" s="13"/>
      <c r="C155" s="14"/>
      <c r="D155" s="15"/>
      <c r="E155" s="20"/>
      <c r="F155" s="16"/>
      <c r="G155" s="20"/>
      <c r="H155" s="13"/>
      <c r="I155" s="31"/>
      <c r="J155" s="34"/>
      <c r="K155" s="17">
        <f t="shared" si="14"/>
        <v>0</v>
      </c>
      <c r="L155" s="18">
        <f t="shared" si="13"/>
        <v>0</v>
      </c>
      <c r="M155" s="19">
        <f t="shared" si="15"/>
        <v>0</v>
      </c>
    </row>
    <row r="156" spans="1:13" ht="14.4" x14ac:dyDescent="0.25">
      <c r="A156" s="12" t="str">
        <f t="shared" si="9"/>
        <v/>
      </c>
      <c r="B156" s="13"/>
      <c r="C156" s="14"/>
      <c r="D156" s="15"/>
      <c r="E156" s="20"/>
      <c r="F156" s="16"/>
      <c r="G156" s="20"/>
      <c r="H156" s="13"/>
      <c r="I156" s="31"/>
      <c r="J156" s="34"/>
      <c r="K156" s="17">
        <f t="shared" si="14"/>
        <v>0</v>
      </c>
      <c r="L156" s="18">
        <f t="shared" si="13"/>
        <v>0</v>
      </c>
      <c r="M156" s="19">
        <f t="shared" si="15"/>
        <v>0</v>
      </c>
    </row>
    <row r="157" spans="1:13" ht="14.4" x14ac:dyDescent="0.25">
      <c r="A157" s="12" t="str">
        <f t="shared" si="9"/>
        <v/>
      </c>
      <c r="B157" s="13"/>
      <c r="C157" s="14"/>
      <c r="D157" s="15"/>
      <c r="E157" s="20"/>
      <c r="F157" s="16"/>
      <c r="G157" s="20"/>
      <c r="H157" s="13"/>
      <c r="I157" s="31"/>
      <c r="J157" s="34"/>
      <c r="K157" s="17">
        <f t="shared" si="14"/>
        <v>0</v>
      </c>
      <c r="L157" s="18">
        <f t="shared" si="13"/>
        <v>0</v>
      </c>
      <c r="M157" s="19">
        <f t="shared" si="15"/>
        <v>0</v>
      </c>
    </row>
    <row r="158" spans="1:13" ht="14.4" x14ac:dyDescent="0.25">
      <c r="A158" s="12" t="str">
        <f t="shared" si="9"/>
        <v/>
      </c>
      <c r="B158" s="13"/>
      <c r="C158" s="14"/>
      <c r="D158" s="15"/>
      <c r="E158" s="20"/>
      <c r="F158" s="16"/>
      <c r="G158" s="20"/>
      <c r="H158" s="13"/>
      <c r="I158" s="31"/>
      <c r="J158" s="34"/>
      <c r="K158" s="17">
        <f t="shared" si="14"/>
        <v>0</v>
      </c>
      <c r="L158" s="18">
        <f t="shared" si="13"/>
        <v>0</v>
      </c>
      <c r="M158" s="19">
        <f t="shared" si="15"/>
        <v>0</v>
      </c>
    </row>
    <row r="159" spans="1:13" ht="14.4" x14ac:dyDescent="0.25">
      <c r="A159" s="12" t="str">
        <f t="shared" si="9"/>
        <v/>
      </c>
      <c r="B159" s="13"/>
      <c r="C159" s="14"/>
      <c r="D159" s="15"/>
      <c r="E159" s="20"/>
      <c r="F159" s="16"/>
      <c r="G159" s="20"/>
      <c r="H159" s="13"/>
      <c r="I159" s="31"/>
      <c r="J159" s="34"/>
      <c r="K159" s="17">
        <f t="shared" si="14"/>
        <v>0</v>
      </c>
      <c r="L159" s="18">
        <f t="shared" si="13"/>
        <v>0</v>
      </c>
      <c r="M159" s="19">
        <f t="shared" si="15"/>
        <v>0</v>
      </c>
    </row>
    <row r="160" spans="1:13" ht="14.4" x14ac:dyDescent="0.25">
      <c r="A160" s="12" t="str">
        <f t="shared" si="9"/>
        <v/>
      </c>
      <c r="B160" s="13"/>
      <c r="C160" s="14"/>
      <c r="D160" s="15"/>
      <c r="E160" s="20"/>
      <c r="F160" s="16"/>
      <c r="G160" s="20"/>
      <c r="H160" s="13"/>
      <c r="I160" s="31"/>
      <c r="J160" s="34"/>
      <c r="K160" s="17">
        <f t="shared" si="14"/>
        <v>0</v>
      </c>
      <c r="L160" s="18">
        <f t="shared" si="13"/>
        <v>0</v>
      </c>
      <c r="M160" s="19">
        <f t="shared" si="15"/>
        <v>0</v>
      </c>
    </row>
    <row r="161" spans="1:13" ht="14.4" x14ac:dyDescent="0.25">
      <c r="A161" s="12" t="str">
        <f t="shared" si="9"/>
        <v/>
      </c>
      <c r="B161" s="13"/>
      <c r="C161" s="14"/>
      <c r="D161" s="15"/>
      <c r="E161" s="20"/>
      <c r="F161" s="16"/>
      <c r="G161" s="20"/>
      <c r="H161" s="13"/>
      <c r="I161" s="31"/>
      <c r="J161" s="34"/>
      <c r="K161" s="17">
        <f t="shared" si="14"/>
        <v>0</v>
      </c>
      <c r="L161" s="18">
        <f t="shared" si="13"/>
        <v>0</v>
      </c>
      <c r="M161" s="19">
        <f t="shared" si="15"/>
        <v>0</v>
      </c>
    </row>
    <row r="162" spans="1:13" ht="14.4" x14ac:dyDescent="0.25">
      <c r="A162" s="12" t="str">
        <f t="shared" si="9"/>
        <v/>
      </c>
      <c r="B162" s="13"/>
      <c r="C162" s="14"/>
      <c r="D162" s="15"/>
      <c r="E162" s="20"/>
      <c r="F162" s="16"/>
      <c r="G162" s="20"/>
      <c r="H162" s="13"/>
      <c r="I162" s="31"/>
      <c r="J162" s="34"/>
      <c r="K162" s="17">
        <f t="shared" si="14"/>
        <v>0</v>
      </c>
      <c r="L162" s="18">
        <f t="shared" si="13"/>
        <v>0</v>
      </c>
      <c r="M162" s="19">
        <f t="shared" si="15"/>
        <v>0</v>
      </c>
    </row>
    <row r="163" spans="1:13" ht="14.4" x14ac:dyDescent="0.25">
      <c r="A163" s="12" t="str">
        <f t="shared" si="9"/>
        <v/>
      </c>
      <c r="B163" s="13"/>
      <c r="C163" s="14"/>
      <c r="D163" s="15"/>
      <c r="E163" s="20"/>
      <c r="F163" s="16"/>
      <c r="G163" s="20"/>
      <c r="H163" s="13"/>
      <c r="I163" s="31"/>
      <c r="J163" s="34"/>
      <c r="K163" s="17">
        <f t="shared" si="14"/>
        <v>0</v>
      </c>
      <c r="L163" s="18">
        <f t="shared" si="13"/>
        <v>0</v>
      </c>
      <c r="M163" s="19">
        <f t="shared" si="15"/>
        <v>0</v>
      </c>
    </row>
    <row r="164" spans="1:13" ht="14.4" x14ac:dyDescent="0.25">
      <c r="A164" s="12" t="str">
        <f t="shared" si="9"/>
        <v/>
      </c>
      <c r="B164" s="13"/>
      <c r="C164" s="14"/>
      <c r="D164" s="15"/>
      <c r="E164" s="20"/>
      <c r="F164" s="16"/>
      <c r="G164" s="20"/>
      <c r="H164" s="13"/>
      <c r="I164" s="31"/>
      <c r="J164" s="34"/>
      <c r="K164" s="17">
        <f t="shared" si="14"/>
        <v>0</v>
      </c>
      <c r="L164" s="18">
        <f t="shared" si="13"/>
        <v>0</v>
      </c>
      <c r="M164" s="19">
        <f t="shared" si="15"/>
        <v>0</v>
      </c>
    </row>
    <row r="165" spans="1:13" ht="14.4" x14ac:dyDescent="0.25">
      <c r="A165" s="12" t="str">
        <f t="shared" si="9"/>
        <v/>
      </c>
      <c r="B165" s="13"/>
      <c r="C165" s="14"/>
      <c r="D165" s="15"/>
      <c r="E165" s="20"/>
      <c r="F165" s="16"/>
      <c r="G165" s="20"/>
      <c r="H165" s="13"/>
      <c r="I165" s="31"/>
      <c r="J165" s="34"/>
      <c r="K165" s="17">
        <f t="shared" si="14"/>
        <v>0</v>
      </c>
      <c r="L165" s="18">
        <f t="shared" si="13"/>
        <v>0</v>
      </c>
      <c r="M165" s="19">
        <f t="shared" si="15"/>
        <v>0</v>
      </c>
    </row>
    <row r="166" spans="1:13" ht="14.4" x14ac:dyDescent="0.25">
      <c r="A166" s="12" t="str">
        <f t="shared" ref="A166:A186" si="16">CONCATENATE(B166,C166,D166)</f>
        <v/>
      </c>
      <c r="B166" s="13"/>
      <c r="C166" s="14"/>
      <c r="D166" s="15"/>
      <c r="E166" s="20"/>
      <c r="F166" s="16"/>
      <c r="G166" s="20"/>
      <c r="H166" s="13"/>
      <c r="I166" s="31"/>
      <c r="J166" s="34"/>
      <c r="K166" s="17">
        <f t="shared" si="14"/>
        <v>0</v>
      </c>
      <c r="L166" s="18">
        <f t="shared" si="13"/>
        <v>0</v>
      </c>
      <c r="M166" s="19">
        <f t="shared" si="15"/>
        <v>0</v>
      </c>
    </row>
    <row r="167" spans="1:13" ht="14.4" x14ac:dyDescent="0.25">
      <c r="A167" s="12" t="str">
        <f t="shared" si="16"/>
        <v/>
      </c>
      <c r="B167" s="13"/>
      <c r="C167" s="14"/>
      <c r="D167" s="15"/>
      <c r="E167" s="20"/>
      <c r="F167" s="16"/>
      <c r="G167" s="20"/>
      <c r="H167" s="13"/>
      <c r="I167" s="31"/>
      <c r="J167" s="34"/>
      <c r="K167" s="17">
        <f t="shared" si="14"/>
        <v>0</v>
      </c>
      <c r="L167" s="18">
        <f t="shared" si="13"/>
        <v>0</v>
      </c>
      <c r="M167" s="19">
        <f t="shared" si="15"/>
        <v>0</v>
      </c>
    </row>
    <row r="168" spans="1:13" ht="14.4" x14ac:dyDescent="0.25">
      <c r="A168" s="12" t="str">
        <f t="shared" si="16"/>
        <v/>
      </c>
      <c r="B168" s="13"/>
      <c r="C168" s="14"/>
      <c r="D168" s="15"/>
      <c r="E168" s="20"/>
      <c r="F168" s="16"/>
      <c r="G168" s="20"/>
      <c r="H168" s="13"/>
      <c r="I168" s="31"/>
      <c r="J168" s="34"/>
      <c r="K168" s="17">
        <f t="shared" si="14"/>
        <v>0</v>
      </c>
      <c r="L168" s="18">
        <f t="shared" si="13"/>
        <v>0</v>
      </c>
      <c r="M168" s="19">
        <f t="shared" si="15"/>
        <v>0</v>
      </c>
    </row>
    <row r="169" spans="1:13" ht="14.4" x14ac:dyDescent="0.25">
      <c r="A169" s="12" t="str">
        <f t="shared" si="16"/>
        <v/>
      </c>
      <c r="B169" s="13"/>
      <c r="C169" s="14"/>
      <c r="D169" s="15"/>
      <c r="E169" s="20"/>
      <c r="F169" s="16"/>
      <c r="G169" s="20"/>
      <c r="H169" s="13"/>
      <c r="I169" s="31"/>
      <c r="J169" s="34"/>
      <c r="K169" s="17">
        <f t="shared" si="14"/>
        <v>0</v>
      </c>
      <c r="L169" s="18">
        <f t="shared" si="13"/>
        <v>0</v>
      </c>
      <c r="M169" s="19">
        <f t="shared" si="15"/>
        <v>0</v>
      </c>
    </row>
    <row r="170" spans="1:13" ht="14.4" x14ac:dyDescent="0.25">
      <c r="A170" s="12" t="str">
        <f t="shared" si="16"/>
        <v/>
      </c>
      <c r="B170" s="13"/>
      <c r="C170" s="14"/>
      <c r="D170" s="15"/>
      <c r="E170" s="20"/>
      <c r="F170" s="16"/>
      <c r="G170" s="20"/>
      <c r="H170" s="13"/>
      <c r="I170" s="31"/>
      <c r="J170" s="34"/>
      <c r="K170" s="17">
        <f t="shared" si="14"/>
        <v>0</v>
      </c>
      <c r="L170" s="18">
        <f t="shared" si="13"/>
        <v>0</v>
      </c>
      <c r="M170" s="19">
        <f t="shared" si="15"/>
        <v>0</v>
      </c>
    </row>
    <row r="171" spans="1:13" ht="14.4" x14ac:dyDescent="0.25">
      <c r="A171" s="12" t="str">
        <f t="shared" si="16"/>
        <v/>
      </c>
      <c r="B171" s="13"/>
      <c r="C171" s="14"/>
      <c r="D171" s="15"/>
      <c r="E171" s="20"/>
      <c r="F171" s="16"/>
      <c r="G171" s="20"/>
      <c r="H171" s="13"/>
      <c r="I171" s="31"/>
      <c r="J171" s="34"/>
      <c r="K171" s="17">
        <f t="shared" si="14"/>
        <v>0</v>
      </c>
      <c r="L171" s="18">
        <f t="shared" si="13"/>
        <v>0</v>
      </c>
      <c r="M171" s="19">
        <f t="shared" si="15"/>
        <v>0</v>
      </c>
    </row>
    <row r="172" spans="1:13" ht="14.4" x14ac:dyDescent="0.25">
      <c r="A172" s="12" t="str">
        <f t="shared" si="16"/>
        <v/>
      </c>
      <c r="B172" s="13"/>
      <c r="C172" s="14"/>
      <c r="D172" s="15"/>
      <c r="E172" s="20"/>
      <c r="F172" s="16"/>
      <c r="G172" s="20"/>
      <c r="H172" s="13"/>
      <c r="I172" s="31"/>
      <c r="J172" s="34"/>
      <c r="K172" s="17">
        <f t="shared" si="14"/>
        <v>0</v>
      </c>
      <c r="L172" s="18">
        <f t="shared" si="13"/>
        <v>0</v>
      </c>
      <c r="M172" s="19">
        <f t="shared" si="15"/>
        <v>0</v>
      </c>
    </row>
    <row r="173" spans="1:13" ht="14.4" x14ac:dyDescent="0.25">
      <c r="A173" s="12" t="str">
        <f t="shared" si="16"/>
        <v/>
      </c>
      <c r="B173" s="13"/>
      <c r="C173" s="14"/>
      <c r="D173" s="15"/>
      <c r="E173" s="20"/>
      <c r="F173" s="16"/>
      <c r="G173" s="20"/>
      <c r="H173" s="13"/>
      <c r="I173" s="31"/>
      <c r="J173" s="34"/>
      <c r="K173" s="17">
        <f t="shared" si="14"/>
        <v>0</v>
      </c>
      <c r="L173" s="18">
        <f t="shared" si="13"/>
        <v>0</v>
      </c>
      <c r="M173" s="19">
        <f t="shared" si="15"/>
        <v>0</v>
      </c>
    </row>
    <row r="174" spans="1:13" ht="14.4" x14ac:dyDescent="0.25">
      <c r="A174" s="12" t="str">
        <f t="shared" si="16"/>
        <v/>
      </c>
      <c r="B174" s="13"/>
      <c r="C174" s="14"/>
      <c r="D174" s="15"/>
      <c r="E174" s="20"/>
      <c r="F174" s="16"/>
      <c r="G174" s="20"/>
      <c r="H174" s="13"/>
      <c r="I174" s="31"/>
      <c r="J174" s="34"/>
      <c r="K174" s="17">
        <f t="shared" si="14"/>
        <v>0</v>
      </c>
      <c r="L174" s="18">
        <f t="shared" si="13"/>
        <v>0</v>
      </c>
      <c r="M174" s="19">
        <f t="shared" si="15"/>
        <v>0</v>
      </c>
    </row>
    <row r="175" spans="1:13" ht="14.4" x14ac:dyDescent="0.25">
      <c r="A175" s="12" t="str">
        <f t="shared" si="16"/>
        <v/>
      </c>
      <c r="B175" s="13"/>
      <c r="C175" s="14"/>
      <c r="D175" s="15"/>
      <c r="E175" s="20"/>
      <c r="F175" s="16"/>
      <c r="G175" s="20"/>
      <c r="H175" s="13"/>
      <c r="I175" s="31"/>
      <c r="J175" s="34"/>
      <c r="K175" s="17">
        <f t="shared" si="14"/>
        <v>0</v>
      </c>
      <c r="L175" s="18">
        <f t="shared" si="13"/>
        <v>0</v>
      </c>
      <c r="M175" s="19">
        <f t="shared" si="15"/>
        <v>0</v>
      </c>
    </row>
    <row r="176" spans="1:13" ht="14.4" x14ac:dyDescent="0.25">
      <c r="A176" s="12" t="str">
        <f t="shared" si="16"/>
        <v/>
      </c>
      <c r="B176" s="13"/>
      <c r="C176" s="14"/>
      <c r="D176" s="15"/>
      <c r="E176" s="20"/>
      <c r="F176" s="16"/>
      <c r="G176" s="20"/>
      <c r="H176" s="13"/>
      <c r="I176" s="31"/>
      <c r="J176" s="34"/>
      <c r="K176" s="17">
        <f t="shared" si="14"/>
        <v>0</v>
      </c>
      <c r="L176" s="18">
        <f t="shared" si="13"/>
        <v>0</v>
      </c>
      <c r="M176" s="19">
        <f t="shared" si="15"/>
        <v>0</v>
      </c>
    </row>
    <row r="177" spans="1:13" ht="14.4" x14ac:dyDescent="0.25">
      <c r="A177" s="12" t="str">
        <f t="shared" si="16"/>
        <v/>
      </c>
      <c r="B177" s="13"/>
      <c r="C177" s="14"/>
      <c r="D177" s="15"/>
      <c r="E177" s="20"/>
      <c r="F177" s="16"/>
      <c r="G177" s="20"/>
      <c r="H177" s="13"/>
      <c r="I177" s="31"/>
      <c r="J177" s="34"/>
      <c r="K177" s="17">
        <f t="shared" si="14"/>
        <v>0</v>
      </c>
      <c r="L177" s="18">
        <f t="shared" si="13"/>
        <v>0</v>
      </c>
      <c r="M177" s="19">
        <f t="shared" si="15"/>
        <v>0</v>
      </c>
    </row>
    <row r="178" spans="1:13" ht="14.4" x14ac:dyDescent="0.25">
      <c r="A178" s="12" t="str">
        <f t="shared" si="16"/>
        <v/>
      </c>
      <c r="B178" s="13"/>
      <c r="C178" s="14"/>
      <c r="D178" s="15"/>
      <c r="E178" s="20"/>
      <c r="F178" s="16"/>
      <c r="G178" s="20"/>
      <c r="H178" s="13"/>
      <c r="I178" s="31"/>
      <c r="J178" s="34"/>
      <c r="K178" s="17">
        <f t="shared" si="14"/>
        <v>0</v>
      </c>
      <c r="L178" s="18">
        <f t="shared" si="13"/>
        <v>0</v>
      </c>
      <c r="M178" s="19">
        <f t="shared" si="15"/>
        <v>0</v>
      </c>
    </row>
    <row r="179" spans="1:13" ht="14.4" x14ac:dyDescent="0.25">
      <c r="A179" s="12" t="str">
        <f t="shared" si="16"/>
        <v/>
      </c>
      <c r="B179" s="13"/>
      <c r="C179" s="14"/>
      <c r="D179" s="15"/>
      <c r="E179" s="20"/>
      <c r="F179" s="16"/>
      <c r="G179" s="20"/>
      <c r="H179" s="13"/>
      <c r="I179" s="31"/>
      <c r="J179" s="34"/>
      <c r="K179" s="17">
        <f t="shared" si="14"/>
        <v>0</v>
      </c>
      <c r="L179" s="18">
        <f t="shared" si="13"/>
        <v>0</v>
      </c>
      <c r="M179" s="19">
        <f t="shared" si="15"/>
        <v>0</v>
      </c>
    </row>
    <row r="180" spans="1:13" ht="14.4" x14ac:dyDescent="0.25">
      <c r="A180" s="12" t="str">
        <f t="shared" si="16"/>
        <v/>
      </c>
      <c r="B180" s="13"/>
      <c r="C180" s="14"/>
      <c r="D180" s="15"/>
      <c r="E180" s="20"/>
      <c r="F180" s="16"/>
      <c r="G180" s="20"/>
      <c r="H180" s="13"/>
      <c r="I180" s="31"/>
      <c r="J180" s="34"/>
      <c r="K180" s="17">
        <f t="shared" si="14"/>
        <v>0</v>
      </c>
      <c r="L180" s="18">
        <f t="shared" si="13"/>
        <v>0</v>
      </c>
      <c r="M180" s="19">
        <f t="shared" si="15"/>
        <v>0</v>
      </c>
    </row>
    <row r="181" spans="1:13" ht="14.4" x14ac:dyDescent="0.25">
      <c r="A181" s="12" t="str">
        <f t="shared" si="16"/>
        <v/>
      </c>
      <c r="B181" s="13"/>
      <c r="C181" s="14"/>
      <c r="D181" s="15"/>
      <c r="E181" s="20"/>
      <c r="F181" s="16"/>
      <c r="G181" s="20"/>
      <c r="H181" s="13"/>
      <c r="I181" s="31"/>
      <c r="J181" s="34"/>
      <c r="K181" s="17">
        <f t="shared" si="14"/>
        <v>0</v>
      </c>
      <c r="L181" s="18">
        <f t="shared" si="13"/>
        <v>0</v>
      </c>
      <c r="M181" s="19">
        <f t="shared" si="15"/>
        <v>0</v>
      </c>
    </row>
    <row r="182" spans="1:13" ht="14.4" x14ac:dyDescent="0.25">
      <c r="A182" s="12" t="str">
        <f t="shared" si="16"/>
        <v/>
      </c>
      <c r="B182" s="13"/>
      <c r="C182" s="14"/>
      <c r="D182" s="15"/>
      <c r="E182" s="20"/>
      <c r="F182" s="16"/>
      <c r="G182" s="20"/>
      <c r="H182" s="13"/>
      <c r="I182" s="31"/>
      <c r="J182" s="34"/>
      <c r="K182" s="17">
        <f t="shared" si="14"/>
        <v>0</v>
      </c>
      <c r="L182" s="18">
        <f t="shared" si="13"/>
        <v>0</v>
      </c>
      <c r="M182" s="19">
        <f t="shared" si="15"/>
        <v>0</v>
      </c>
    </row>
    <row r="183" spans="1:13" ht="14.4" x14ac:dyDescent="0.25">
      <c r="A183" s="12" t="str">
        <f t="shared" si="16"/>
        <v/>
      </c>
      <c r="B183" s="13"/>
      <c r="C183" s="14"/>
      <c r="D183" s="15"/>
      <c r="E183" s="20"/>
      <c r="F183" s="16"/>
      <c r="G183" s="20"/>
      <c r="H183" s="13"/>
      <c r="I183" s="31"/>
      <c r="J183" s="34"/>
      <c r="K183" s="17">
        <f t="shared" si="14"/>
        <v>0</v>
      </c>
      <c r="L183" s="18">
        <f t="shared" si="13"/>
        <v>0</v>
      </c>
      <c r="M183" s="19">
        <f t="shared" si="15"/>
        <v>0</v>
      </c>
    </row>
    <row r="184" spans="1:13" ht="14.4" x14ac:dyDescent="0.25">
      <c r="A184" s="12" t="str">
        <f t="shared" si="16"/>
        <v/>
      </c>
      <c r="B184" s="13"/>
      <c r="C184" s="14"/>
      <c r="D184" s="15"/>
      <c r="E184" s="20"/>
      <c r="F184" s="16"/>
      <c r="G184" s="20"/>
      <c r="H184" s="13"/>
      <c r="I184" s="31"/>
      <c r="J184" s="34"/>
      <c r="K184" s="17">
        <f t="shared" si="14"/>
        <v>0</v>
      </c>
      <c r="L184" s="18">
        <f t="shared" si="13"/>
        <v>0</v>
      </c>
      <c r="M184" s="19">
        <f t="shared" si="15"/>
        <v>0</v>
      </c>
    </row>
    <row r="185" spans="1:13" ht="14.4" x14ac:dyDescent="0.25">
      <c r="A185" s="12" t="str">
        <f t="shared" si="16"/>
        <v/>
      </c>
      <c r="B185" s="13"/>
      <c r="C185" s="14"/>
      <c r="D185" s="15"/>
      <c r="E185" s="20"/>
      <c r="F185" s="16"/>
      <c r="G185" s="20"/>
      <c r="H185" s="13"/>
      <c r="I185" s="31"/>
      <c r="J185" s="34"/>
      <c r="K185" s="17">
        <f t="shared" si="14"/>
        <v>0</v>
      </c>
      <c r="L185" s="18">
        <f t="shared" si="13"/>
        <v>0</v>
      </c>
      <c r="M185" s="19">
        <f t="shared" si="15"/>
        <v>0</v>
      </c>
    </row>
    <row r="186" spans="1:13" ht="14.4" x14ac:dyDescent="0.25">
      <c r="A186" s="12" t="str">
        <f t="shared" si="16"/>
        <v/>
      </c>
      <c r="B186" s="13"/>
      <c r="C186" s="14"/>
      <c r="D186" s="15"/>
      <c r="E186" s="20"/>
      <c r="F186" s="16"/>
      <c r="G186" s="20"/>
      <c r="H186" s="13"/>
      <c r="I186" s="31"/>
      <c r="J186" s="34"/>
      <c r="K186" s="17">
        <f t="shared" si="14"/>
        <v>0</v>
      </c>
      <c r="L186" s="18">
        <f t="shared" si="13"/>
        <v>0</v>
      </c>
      <c r="M186" s="19">
        <f t="shared" si="15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98:D112">
    <cfRule type="duplicateValues" dxfId="126" priority="1"/>
  </conditionalFormatting>
  <conditionalFormatting sqref="C1:D5">
    <cfRule type="duplicateValues" dxfId="125" priority="1143"/>
  </conditionalFormatting>
  <conditionalFormatting sqref="C63:D97 C113:D114">
    <cfRule type="duplicateValues" dxfId="124" priority="2"/>
  </conditionalFormatting>
  <conditionalFormatting sqref="E6:E14 D6 E15:F34">
    <cfRule type="duplicateValues" dxfId="123" priority="4"/>
  </conditionalFormatting>
  <conditionalFormatting sqref="E35:G46">
    <cfRule type="duplicateValues" dxfId="122" priority="3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B682-58FE-4BAD-9D5A-06CBA20501A5}">
  <sheetPr>
    <tabColor rgb="FFA3E7FF"/>
  </sheetPr>
  <dimension ref="A1:M43"/>
  <sheetViews>
    <sheetView workbookViewId="0">
      <selection activeCell="C35" sqref="C35"/>
    </sheetView>
  </sheetViews>
  <sheetFormatPr defaultColWidth="9.109375" defaultRowHeight="13.2" x14ac:dyDescent="0.25"/>
  <cols>
    <col min="1" max="1" width="42.88671875" style="9" bestFit="1" customWidth="1"/>
    <col min="2" max="2" width="6.6640625" style="1" bestFit="1" customWidth="1"/>
    <col min="3" max="3" width="16.88671875" style="9" bestFit="1" customWidth="1"/>
    <col min="4" max="4" width="22.6640625" style="600" bestFit="1" customWidth="1"/>
    <col min="5" max="5" width="6.6640625" style="1" bestFit="1" customWidth="1"/>
    <col min="6" max="6" width="13.109375" style="9" bestFit="1" customWidth="1"/>
    <col min="7" max="8" width="7.44140625" style="1" bestFit="1" customWidth="1"/>
    <col min="9" max="9" width="8.5546875" style="1" bestFit="1" customWidth="1"/>
    <col min="10" max="10" width="12.88671875" style="1" bestFit="1" customWidth="1"/>
    <col min="11" max="11" width="6.5546875" style="1" bestFit="1" customWidth="1"/>
    <col min="12" max="12" width="12.5546875" style="1" bestFit="1" customWidth="1"/>
    <col min="13" max="13" width="29.44140625" style="1" bestFit="1" customWidth="1"/>
    <col min="14" max="16384" width="9.109375" style="9"/>
  </cols>
  <sheetData>
    <row r="1" spans="1:13" ht="22.5" customHeight="1" thickBot="1" x14ac:dyDescent="0.3">
      <c r="A1" s="71">
        <f>SUM(A2-1)</f>
        <v>23</v>
      </c>
      <c r="B1" s="901" t="s">
        <v>401</v>
      </c>
      <c r="C1" s="902"/>
      <c r="D1" s="7" t="s">
        <v>402</v>
      </c>
      <c r="E1" s="881" t="s">
        <v>124</v>
      </c>
      <c r="F1" s="882"/>
      <c r="G1" s="882"/>
      <c r="H1" s="882"/>
      <c r="I1" s="882"/>
      <c r="J1" s="8" t="s">
        <v>404</v>
      </c>
      <c r="K1" s="883">
        <v>45347</v>
      </c>
      <c r="L1" s="884"/>
      <c r="M1" s="8" t="s">
        <v>405</v>
      </c>
    </row>
    <row r="2" spans="1:13" ht="22.5" customHeight="1" thickBot="1" x14ac:dyDescent="0.3">
      <c r="A2" s="1">
        <f>COUNTA(_xlfn.UNIQUE(D8:D131))</f>
        <v>24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72" t="str">
        <f t="shared" ref="A6:A43" si="0">CONCATENATE(B6,C6,D6)</f>
        <v>60Elaria AtheisWildwood Beyond Paradise</v>
      </c>
      <c r="B6" s="234">
        <v>60</v>
      </c>
      <c r="C6" s="344" t="s">
        <v>321</v>
      </c>
      <c r="D6" s="395" t="s">
        <v>322</v>
      </c>
      <c r="E6" s="236"/>
      <c r="F6" s="237"/>
      <c r="G6" s="236">
        <v>1</v>
      </c>
      <c r="H6" s="234"/>
      <c r="I6" s="238"/>
      <c r="J6" s="239"/>
      <c r="K6" s="71">
        <v>1</v>
      </c>
      <c r="L6" s="240">
        <f t="shared" ref="L6:L32" si="1">IF(K6=1,7,IF(K6=2,6,IF(K6=3,5,IF(K6=4,4,IF(K6=5,3,IF(K6=6,2,IF(K6&gt;=6,1,0)))))))</f>
        <v>7</v>
      </c>
      <c r="M6" s="241">
        <f t="shared" ref="M6:M32" si="2">SUM(L6+$M$5)</f>
        <v>7</v>
      </c>
    </row>
    <row r="7" spans="1:13" ht="14.4" x14ac:dyDescent="0.25">
      <c r="A7" s="72" t="str">
        <f t="shared" si="0"/>
        <v>60Zara OfficerBonnie</v>
      </c>
      <c r="B7" s="13">
        <v>60</v>
      </c>
      <c r="C7" s="295" t="s">
        <v>554</v>
      </c>
      <c r="D7" s="285" t="s">
        <v>719</v>
      </c>
      <c r="E7" s="20"/>
      <c r="F7" s="16"/>
      <c r="G7" s="20">
        <v>1</v>
      </c>
      <c r="H7" s="13"/>
      <c r="I7" s="31"/>
      <c r="J7" s="34"/>
      <c r="K7" s="17">
        <v>1</v>
      </c>
      <c r="L7" s="18">
        <f t="shared" si="1"/>
        <v>7</v>
      </c>
      <c r="M7" s="19">
        <f t="shared" si="2"/>
        <v>7</v>
      </c>
    </row>
    <row r="8" spans="1:13" ht="14.4" x14ac:dyDescent="0.25">
      <c r="A8" s="72" t="str">
        <f t="shared" si="0"/>
        <v>60Amelia DilazzaroDixie</v>
      </c>
      <c r="B8" s="13">
        <v>60</v>
      </c>
      <c r="C8" s="295" t="s">
        <v>712</v>
      </c>
      <c r="D8" s="285" t="s">
        <v>720</v>
      </c>
      <c r="E8" s="20"/>
      <c r="F8" s="16"/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</row>
    <row r="9" spans="1:13" ht="14.4" x14ac:dyDescent="0.25">
      <c r="A9" s="72" t="str">
        <f t="shared" si="0"/>
        <v>60Charlee HagleyDolly</v>
      </c>
      <c r="B9" s="13">
        <v>60</v>
      </c>
      <c r="C9" s="295" t="s">
        <v>312</v>
      </c>
      <c r="D9" s="285" t="s">
        <v>313</v>
      </c>
      <c r="E9" s="20"/>
      <c r="F9" s="16"/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</row>
    <row r="10" spans="1:13" ht="14.4" x14ac:dyDescent="0.25">
      <c r="A10" s="72" t="str">
        <f t="shared" si="0"/>
        <v>60Sophie Mosey-WeateGordon Park CapriccioSR</v>
      </c>
      <c r="B10" s="257">
        <v>60</v>
      </c>
      <c r="C10" s="601" t="s">
        <v>244</v>
      </c>
      <c r="D10" s="599" t="s">
        <v>728</v>
      </c>
      <c r="E10" s="258"/>
      <c r="F10" s="259"/>
      <c r="G10" s="258">
        <v>5</v>
      </c>
      <c r="H10" s="257"/>
      <c r="I10" s="260"/>
      <c r="J10" s="261"/>
      <c r="K10" s="262">
        <v>5</v>
      </c>
      <c r="L10" s="445">
        <f t="shared" si="1"/>
        <v>3</v>
      </c>
      <c r="M10" s="264">
        <f t="shared" si="2"/>
        <v>3</v>
      </c>
    </row>
    <row r="11" spans="1:13" ht="14.4" x14ac:dyDescent="0.25">
      <c r="A11" s="72" t="str">
        <f t="shared" si="0"/>
        <v>60Ava RobinsonSilver Wings Moonlight</v>
      </c>
      <c r="B11" s="13">
        <v>60</v>
      </c>
      <c r="C11" s="601" t="s">
        <v>535</v>
      </c>
      <c r="D11" s="599" t="s">
        <v>608</v>
      </c>
      <c r="E11" s="20"/>
      <c r="F11" s="16"/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</row>
    <row r="12" spans="1:13" ht="14.4" x14ac:dyDescent="0.25">
      <c r="A12" s="72" t="str">
        <f t="shared" si="0"/>
        <v>60India CurtinOsiris Aphrael</v>
      </c>
      <c r="B12" s="13">
        <v>60</v>
      </c>
      <c r="C12" s="601" t="s">
        <v>627</v>
      </c>
      <c r="D12" s="599" t="s">
        <v>665</v>
      </c>
      <c r="E12" s="20"/>
      <c r="F12" s="16"/>
      <c r="G12" s="20">
        <v>1</v>
      </c>
      <c r="H12" s="13"/>
      <c r="I12" s="31"/>
      <c r="J12" s="34"/>
      <c r="K12" s="17">
        <v>1</v>
      </c>
      <c r="L12" s="18">
        <f t="shared" si="1"/>
        <v>7</v>
      </c>
      <c r="M12" s="19">
        <f t="shared" si="2"/>
        <v>7</v>
      </c>
    </row>
    <row r="13" spans="1:13" ht="14.4" x14ac:dyDescent="0.25">
      <c r="A13" s="72" t="str">
        <f t="shared" si="0"/>
        <v>60Ruby McdonaldTurpins Tigeress</v>
      </c>
      <c r="B13" s="13">
        <v>60</v>
      </c>
      <c r="C13" s="295" t="s">
        <v>506</v>
      </c>
      <c r="D13" s="285" t="s">
        <v>521</v>
      </c>
      <c r="E13" s="20"/>
      <c r="F13" s="16"/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</row>
    <row r="14" spans="1:13" ht="14.4" x14ac:dyDescent="0.25">
      <c r="A14" s="72" t="str">
        <f t="shared" si="0"/>
        <v>60Mya DoveGph Vitality</v>
      </c>
      <c r="B14" s="13">
        <v>60</v>
      </c>
      <c r="C14" s="295" t="s">
        <v>713</v>
      </c>
      <c r="D14" s="285" t="s">
        <v>721</v>
      </c>
      <c r="E14" s="20"/>
      <c r="F14" s="16"/>
      <c r="G14" s="20">
        <v>3</v>
      </c>
      <c r="H14" s="13"/>
      <c r="I14" s="31"/>
      <c r="J14" s="34"/>
      <c r="K14" s="17">
        <v>3</v>
      </c>
      <c r="L14" s="18">
        <f t="shared" si="1"/>
        <v>5</v>
      </c>
      <c r="M14" s="19">
        <f t="shared" si="2"/>
        <v>5</v>
      </c>
    </row>
    <row r="15" spans="1:13" ht="14.4" x14ac:dyDescent="0.25">
      <c r="A15" s="72" t="str">
        <f t="shared" si="0"/>
        <v>60Charlee HarperGoldmine Sax SR</v>
      </c>
      <c r="B15" s="13">
        <v>60</v>
      </c>
      <c r="C15" s="344" t="s">
        <v>714</v>
      </c>
      <c r="D15" s="395" t="s">
        <v>731</v>
      </c>
      <c r="E15" s="20"/>
      <c r="F15" s="16"/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</row>
    <row r="16" spans="1:13" ht="14.4" x14ac:dyDescent="0.25">
      <c r="A16" s="72" t="str">
        <f t="shared" si="0"/>
        <v>70Sophie Mosey-WeateGordon Park Capriccio</v>
      </c>
      <c r="B16" s="13">
        <v>70</v>
      </c>
      <c r="C16" s="295" t="s">
        <v>244</v>
      </c>
      <c r="D16" s="285" t="s">
        <v>245</v>
      </c>
      <c r="E16" s="20"/>
      <c r="F16" s="16"/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</row>
    <row r="17" spans="1:13" ht="14.4" x14ac:dyDescent="0.25">
      <c r="A17" s="72" t="str">
        <f t="shared" si="0"/>
        <v>70Zara OfficerBonnie SR</v>
      </c>
      <c r="B17" s="257">
        <v>70</v>
      </c>
      <c r="C17" s="601" t="s">
        <v>554</v>
      </c>
      <c r="D17" s="599" t="s">
        <v>727</v>
      </c>
      <c r="E17" s="258"/>
      <c r="F17" s="259"/>
      <c r="G17" s="258">
        <v>2</v>
      </c>
      <c r="H17" s="257"/>
      <c r="I17" s="260"/>
      <c r="J17" s="261"/>
      <c r="K17" s="262">
        <v>2</v>
      </c>
      <c r="L17" s="445">
        <f t="shared" si="1"/>
        <v>6</v>
      </c>
      <c r="M17" s="264">
        <f t="shared" si="2"/>
        <v>6</v>
      </c>
    </row>
    <row r="18" spans="1:13" ht="14.4" x14ac:dyDescent="0.25">
      <c r="A18" s="72" t="str">
        <f t="shared" si="0"/>
        <v>70Willow BennettWestwood Royal Romeo</v>
      </c>
      <c r="B18" s="13">
        <v>70</v>
      </c>
      <c r="C18" s="601" t="s">
        <v>599</v>
      </c>
      <c r="D18" s="599" t="s">
        <v>606</v>
      </c>
      <c r="E18" s="20"/>
      <c r="F18" s="16"/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</row>
    <row r="19" spans="1:13" ht="14.4" x14ac:dyDescent="0.25">
      <c r="A19" s="72" t="str">
        <f t="shared" si="0"/>
        <v>70Makayla RyanRowan Catkin</v>
      </c>
      <c r="B19" s="13">
        <v>70</v>
      </c>
      <c r="C19" s="295" t="s">
        <v>715</v>
      </c>
      <c r="D19" s="285" t="s">
        <v>723</v>
      </c>
      <c r="E19" s="20"/>
      <c r="F19" s="16"/>
      <c r="G19" s="20">
        <v>4</v>
      </c>
      <c r="H19" s="13"/>
      <c r="I19" s="31"/>
      <c r="J19" s="34"/>
      <c r="K19" s="17">
        <v>4</v>
      </c>
      <c r="L19" s="18">
        <f t="shared" si="1"/>
        <v>4</v>
      </c>
      <c r="M19" s="19">
        <f t="shared" si="2"/>
        <v>4</v>
      </c>
    </row>
    <row r="20" spans="1:13" ht="14.4" x14ac:dyDescent="0.25">
      <c r="A20" s="72" t="str">
        <f t="shared" si="0"/>
        <v>70India CurtinBrayside Blackjack</v>
      </c>
      <c r="B20" s="13">
        <v>70</v>
      </c>
      <c r="C20" s="295" t="s">
        <v>627</v>
      </c>
      <c r="D20" s="285" t="s">
        <v>678</v>
      </c>
      <c r="E20" s="20"/>
      <c r="F20" s="16"/>
      <c r="G20" s="20">
        <v>1</v>
      </c>
      <c r="H20" s="13"/>
      <c r="I20" s="31"/>
      <c r="J20" s="34"/>
      <c r="K20" s="17">
        <v>1</v>
      </c>
      <c r="L20" s="18">
        <f t="shared" si="1"/>
        <v>7</v>
      </c>
      <c r="M20" s="19">
        <f t="shared" si="2"/>
        <v>7</v>
      </c>
    </row>
    <row r="21" spans="1:13" ht="14.4" x14ac:dyDescent="0.25">
      <c r="A21" s="72" t="str">
        <f t="shared" si="0"/>
        <v>70Bella BarrHolland Park Vienna</v>
      </c>
      <c r="B21" s="13">
        <v>70</v>
      </c>
      <c r="C21" s="295" t="s">
        <v>716</v>
      </c>
      <c r="D21" s="285" t="s">
        <v>724</v>
      </c>
      <c r="E21" s="20"/>
      <c r="F21" s="16"/>
      <c r="G21" s="20">
        <v>2</v>
      </c>
      <c r="H21" s="13"/>
      <c r="I21" s="31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3" ht="14.4" x14ac:dyDescent="0.25">
      <c r="A22" s="72" t="str">
        <f t="shared" si="0"/>
        <v>70Zoe DayEkolee Crystal Fire</v>
      </c>
      <c r="B22" s="13">
        <v>70</v>
      </c>
      <c r="C22" s="601" t="s">
        <v>209</v>
      </c>
      <c r="D22" s="599" t="s">
        <v>210</v>
      </c>
      <c r="E22" s="20"/>
      <c r="F22" s="16"/>
      <c r="G22" s="20">
        <v>3</v>
      </c>
      <c r="H22" s="13"/>
      <c r="I22" s="31"/>
      <c r="J22" s="34"/>
      <c r="K22" s="17">
        <v>3</v>
      </c>
      <c r="L22" s="18">
        <f t="shared" si="1"/>
        <v>5</v>
      </c>
      <c r="M22" s="19">
        <f t="shared" si="2"/>
        <v>5</v>
      </c>
    </row>
    <row r="23" spans="1:13" ht="14.4" x14ac:dyDescent="0.25">
      <c r="A23" s="72" t="str">
        <f t="shared" si="0"/>
        <v>70Ruby McdonaldTurpins Tigeress SR</v>
      </c>
      <c r="B23" s="13">
        <v>70</v>
      </c>
      <c r="C23" s="295" t="s">
        <v>506</v>
      </c>
      <c r="D23" s="285" t="s">
        <v>729</v>
      </c>
      <c r="E23" s="20"/>
      <c r="F23" s="16"/>
      <c r="G23" s="20">
        <v>4</v>
      </c>
      <c r="H23" s="13"/>
      <c r="I23" s="31"/>
      <c r="J23" s="34"/>
      <c r="K23" s="17">
        <v>4</v>
      </c>
      <c r="L23" s="18">
        <f t="shared" si="1"/>
        <v>4</v>
      </c>
      <c r="M23" s="19">
        <f t="shared" si="2"/>
        <v>4</v>
      </c>
    </row>
    <row r="24" spans="1:13" ht="14.4" x14ac:dyDescent="0.25">
      <c r="A24" s="72" t="str">
        <f t="shared" si="0"/>
        <v>70Mya DoveGph Vitality SR</v>
      </c>
      <c r="B24" s="13">
        <v>70</v>
      </c>
      <c r="C24" s="295" t="s">
        <v>713</v>
      </c>
      <c r="D24" s="285" t="s">
        <v>730</v>
      </c>
      <c r="E24" s="20"/>
      <c r="F24" s="16"/>
      <c r="G24" s="20">
        <v>5</v>
      </c>
      <c r="H24" s="13"/>
      <c r="I24" s="31"/>
      <c r="J24" s="34"/>
      <c r="K24" s="17">
        <v>5</v>
      </c>
      <c r="L24" s="18">
        <f t="shared" si="1"/>
        <v>3</v>
      </c>
      <c r="M24" s="19">
        <f t="shared" si="2"/>
        <v>3</v>
      </c>
    </row>
    <row r="25" spans="1:13" ht="14.4" x14ac:dyDescent="0.25">
      <c r="A25" s="72" t="str">
        <f t="shared" si="0"/>
        <v>70Amelia AddisonOutback Reno</v>
      </c>
      <c r="B25" s="13">
        <v>70</v>
      </c>
      <c r="C25" s="344" t="s">
        <v>717</v>
      </c>
      <c r="D25" s="395" t="s">
        <v>725</v>
      </c>
      <c r="E25" s="20"/>
      <c r="F25" s="225"/>
      <c r="G25" s="31">
        <v>6</v>
      </c>
      <c r="H25" s="31"/>
      <c r="I25" s="13"/>
      <c r="J25" s="34"/>
      <c r="K25" s="17">
        <v>6</v>
      </c>
      <c r="L25" s="18">
        <f t="shared" si="1"/>
        <v>2</v>
      </c>
      <c r="M25" s="19">
        <f t="shared" si="2"/>
        <v>2</v>
      </c>
    </row>
    <row r="26" spans="1:13" ht="14.4" x14ac:dyDescent="0.25">
      <c r="A26" s="72" t="str">
        <f t="shared" si="0"/>
        <v>70Emmi KnealeDescardo Montana 2</v>
      </c>
      <c r="B26" s="13">
        <v>70</v>
      </c>
      <c r="C26" s="295" t="s">
        <v>192</v>
      </c>
      <c r="D26" s="285" t="s">
        <v>1539</v>
      </c>
      <c r="E26" s="20"/>
      <c r="F26" s="225"/>
      <c r="G26" s="31">
        <v>7</v>
      </c>
      <c r="H26" s="31"/>
      <c r="I26" s="13"/>
      <c r="J26" s="34"/>
      <c r="K26" s="17">
        <v>7</v>
      </c>
      <c r="L26" s="18">
        <f t="shared" si="1"/>
        <v>1</v>
      </c>
      <c r="M26" s="19">
        <f t="shared" si="2"/>
        <v>1</v>
      </c>
    </row>
    <row r="27" spans="1:13" ht="14.4" x14ac:dyDescent="0.25">
      <c r="A27" s="72" t="str">
        <f t="shared" si="0"/>
        <v>70Emma TomlinsonMy Toy Heart</v>
      </c>
      <c r="B27" s="13">
        <v>70</v>
      </c>
      <c r="C27" s="295" t="s">
        <v>718</v>
      </c>
      <c r="D27" s="285" t="s">
        <v>726</v>
      </c>
      <c r="E27" s="20"/>
      <c r="F27" s="225"/>
      <c r="G27" s="31">
        <v>8</v>
      </c>
      <c r="H27" s="31"/>
      <c r="I27" s="13"/>
      <c r="J27" s="34"/>
      <c r="K27" s="17">
        <v>8</v>
      </c>
      <c r="L27" s="18">
        <f t="shared" si="1"/>
        <v>1</v>
      </c>
      <c r="M27" s="19">
        <f t="shared" si="2"/>
        <v>1</v>
      </c>
    </row>
    <row r="28" spans="1:13" ht="14.4" x14ac:dyDescent="0.25">
      <c r="A28" s="72" t="str">
        <f t="shared" si="0"/>
        <v>70Charlee HarperGoldmine Sax</v>
      </c>
      <c r="B28" s="13">
        <v>70</v>
      </c>
      <c r="C28" s="295" t="s">
        <v>714</v>
      </c>
      <c r="D28" s="285" t="s">
        <v>722</v>
      </c>
      <c r="E28" s="20"/>
      <c r="F28" s="225"/>
      <c r="G28" s="31">
        <v>1</v>
      </c>
      <c r="H28" s="31"/>
      <c r="I28" s="13"/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3" ht="14.4" x14ac:dyDescent="0.25">
      <c r="A29" s="72" t="str">
        <f t="shared" si="0"/>
        <v>80Makayla RyanRowan Catkin</v>
      </c>
      <c r="B29" s="13">
        <v>80</v>
      </c>
      <c r="C29" s="295" t="s">
        <v>715</v>
      </c>
      <c r="D29" s="285" t="s">
        <v>723</v>
      </c>
      <c r="E29" s="20"/>
      <c r="F29" s="225"/>
      <c r="G29" s="31"/>
      <c r="H29" s="31">
        <v>1</v>
      </c>
      <c r="I29" s="13"/>
      <c r="J29" s="34"/>
      <c r="K29" s="17">
        <v>1</v>
      </c>
      <c r="L29" s="18">
        <f t="shared" si="1"/>
        <v>7</v>
      </c>
      <c r="M29" s="19">
        <f t="shared" si="2"/>
        <v>7</v>
      </c>
    </row>
    <row r="30" spans="1:13" ht="14.4" x14ac:dyDescent="0.25">
      <c r="A30" s="72" t="str">
        <f t="shared" si="0"/>
        <v>80Emmi KnealeDescardo Montana 2</v>
      </c>
      <c r="B30" s="13">
        <v>80</v>
      </c>
      <c r="C30" s="295" t="s">
        <v>192</v>
      </c>
      <c r="D30" s="285" t="s">
        <v>1539</v>
      </c>
      <c r="E30" s="20"/>
      <c r="F30" s="225"/>
      <c r="G30" s="31"/>
      <c r="H30" s="31">
        <v>1</v>
      </c>
      <c r="I30" s="13"/>
      <c r="J30" s="34"/>
      <c r="K30" s="17">
        <v>1</v>
      </c>
      <c r="L30" s="18">
        <f t="shared" si="1"/>
        <v>7</v>
      </c>
      <c r="M30" s="19">
        <f t="shared" si="2"/>
        <v>7</v>
      </c>
    </row>
    <row r="31" spans="1:13" ht="14.4" x14ac:dyDescent="0.25">
      <c r="A31" s="72" t="str">
        <f t="shared" si="0"/>
        <v>80India CurtinBrayside Blackjack</v>
      </c>
      <c r="B31" s="13">
        <v>80</v>
      </c>
      <c r="C31" s="295" t="s">
        <v>627</v>
      </c>
      <c r="D31" s="285" t="s">
        <v>678</v>
      </c>
      <c r="E31" s="20"/>
      <c r="F31" s="225"/>
      <c r="G31" s="31"/>
      <c r="H31" s="31">
        <v>2</v>
      </c>
      <c r="I31" s="13"/>
      <c r="J31" s="34"/>
      <c r="K31" s="17">
        <v>2</v>
      </c>
      <c r="L31" s="18">
        <f t="shared" si="1"/>
        <v>6</v>
      </c>
      <c r="M31" s="19">
        <f t="shared" si="2"/>
        <v>6</v>
      </c>
    </row>
    <row r="32" spans="1:13" ht="14.4" x14ac:dyDescent="0.25">
      <c r="A32" s="72" t="str">
        <f t="shared" si="0"/>
        <v>80Zoe DayEkolee Crystal Fire</v>
      </c>
      <c r="B32" s="13">
        <v>80</v>
      </c>
      <c r="C32" s="295" t="s">
        <v>209</v>
      </c>
      <c r="D32" s="285" t="s">
        <v>210</v>
      </c>
      <c r="E32" s="20"/>
      <c r="F32" s="225"/>
      <c r="G32" s="31"/>
      <c r="H32" s="31">
        <v>3</v>
      </c>
      <c r="I32" s="13"/>
      <c r="J32" s="34"/>
      <c r="K32" s="17">
        <v>3</v>
      </c>
      <c r="L32" s="18">
        <f t="shared" si="1"/>
        <v>5</v>
      </c>
      <c r="M32" s="19">
        <f t="shared" si="2"/>
        <v>5</v>
      </c>
    </row>
    <row r="33" spans="1:13" ht="14.4" x14ac:dyDescent="0.25">
      <c r="A33" s="72" t="str">
        <f t="shared" si="0"/>
        <v>80Amelia AddisonOutback Reno</v>
      </c>
      <c r="B33" s="13">
        <v>80</v>
      </c>
      <c r="C33" s="295" t="s">
        <v>717</v>
      </c>
      <c r="D33" s="285" t="s">
        <v>725</v>
      </c>
      <c r="E33" s="20"/>
      <c r="F33" s="225"/>
      <c r="G33" s="31"/>
      <c r="H33" s="31">
        <v>4</v>
      </c>
      <c r="I33" s="13"/>
      <c r="J33" s="34"/>
      <c r="K33" s="17">
        <v>4</v>
      </c>
      <c r="L33" s="18">
        <f t="shared" ref="L33:L43" si="3">IF(K33=1,7,IF(K33=2,6,IF(K33=3,5,IF(K33=4,4,IF(K33=5,3,IF(K33=6,2,IF(K33&gt;=6,1,0)))))))</f>
        <v>4</v>
      </c>
      <c r="M33" s="19">
        <f t="shared" ref="M33:M43" si="4">SUM(L33+$M$5)</f>
        <v>4</v>
      </c>
    </row>
    <row r="34" spans="1:13" ht="14.4" x14ac:dyDescent="0.25">
      <c r="A34" s="72" t="str">
        <f t="shared" si="0"/>
        <v>90Alexis WyllieBuffalo Soldier SR</v>
      </c>
      <c r="B34" s="13">
        <v>90</v>
      </c>
      <c r="C34" s="295" t="s">
        <v>122</v>
      </c>
      <c r="D34" s="285" t="s">
        <v>732</v>
      </c>
      <c r="E34" s="20"/>
      <c r="F34" s="225"/>
      <c r="G34" s="31"/>
      <c r="H34" s="31"/>
      <c r="I34" s="13">
        <v>1</v>
      </c>
      <c r="J34" s="34"/>
      <c r="K34" s="17">
        <v>1</v>
      </c>
      <c r="L34" s="18">
        <f t="shared" si="3"/>
        <v>7</v>
      </c>
      <c r="M34" s="19">
        <f t="shared" si="4"/>
        <v>7</v>
      </c>
    </row>
    <row r="35" spans="1:13" ht="14.4" x14ac:dyDescent="0.25">
      <c r="A35" s="72" t="str">
        <f t="shared" si="0"/>
        <v>100Alexis WyllieBuffalo Soldier</v>
      </c>
      <c r="B35" s="13">
        <v>100</v>
      </c>
      <c r="C35" s="295" t="s">
        <v>122</v>
      </c>
      <c r="D35" s="285" t="s">
        <v>123</v>
      </c>
      <c r="E35" s="20"/>
      <c r="F35" s="225"/>
      <c r="G35" s="31"/>
      <c r="H35" s="31"/>
      <c r="I35" s="13">
        <v>1</v>
      </c>
      <c r="J35" s="34"/>
      <c r="K35" s="17">
        <v>1</v>
      </c>
      <c r="L35" s="18">
        <f t="shared" si="3"/>
        <v>7</v>
      </c>
      <c r="M35" s="19">
        <f t="shared" si="4"/>
        <v>7</v>
      </c>
    </row>
    <row r="36" spans="1:13" ht="14.4" x14ac:dyDescent="0.25">
      <c r="A36" s="72" t="str">
        <f t="shared" si="0"/>
        <v/>
      </c>
      <c r="B36" s="13"/>
      <c r="C36" s="14"/>
      <c r="D36" s="285"/>
      <c r="E36" s="20"/>
      <c r="F36" s="225"/>
      <c r="G36" s="31"/>
      <c r="H36" s="31"/>
      <c r="I36" s="13"/>
      <c r="J36" s="34"/>
      <c r="K36" s="17"/>
      <c r="L36" s="18">
        <f t="shared" si="3"/>
        <v>0</v>
      </c>
      <c r="M36" s="19">
        <f t="shared" si="4"/>
        <v>0</v>
      </c>
    </row>
    <row r="37" spans="1:13" ht="14.4" x14ac:dyDescent="0.25">
      <c r="A37" s="72" t="str">
        <f t="shared" si="0"/>
        <v/>
      </c>
      <c r="B37" s="13"/>
      <c r="C37" s="14"/>
      <c r="D37" s="285"/>
      <c r="E37" s="20"/>
      <c r="F37" s="225"/>
      <c r="G37" s="31"/>
      <c r="H37" s="31"/>
      <c r="I37" s="13"/>
      <c r="J37" s="34"/>
      <c r="K37" s="17"/>
      <c r="L37" s="18">
        <f t="shared" si="3"/>
        <v>0</v>
      </c>
      <c r="M37" s="19">
        <f t="shared" si="4"/>
        <v>0</v>
      </c>
    </row>
    <row r="38" spans="1:13" ht="14.4" x14ac:dyDescent="0.25">
      <c r="A38" s="72" t="str">
        <f t="shared" si="0"/>
        <v/>
      </c>
      <c r="B38" s="13"/>
      <c r="C38" s="14"/>
      <c r="D38" s="285"/>
      <c r="E38" s="20"/>
      <c r="F38" s="225"/>
      <c r="G38" s="31"/>
      <c r="H38" s="31"/>
      <c r="I38" s="13"/>
      <c r="J38" s="34"/>
      <c r="K38" s="17"/>
      <c r="L38" s="18">
        <f t="shared" si="3"/>
        <v>0</v>
      </c>
      <c r="M38" s="19">
        <f t="shared" si="4"/>
        <v>0</v>
      </c>
    </row>
    <row r="39" spans="1:13" ht="14.4" x14ac:dyDescent="0.25">
      <c r="A39" s="72" t="str">
        <f t="shared" si="0"/>
        <v/>
      </c>
      <c r="B39" s="13"/>
      <c r="C39" s="14"/>
      <c r="D39" s="285"/>
      <c r="E39" s="20"/>
      <c r="F39" s="225"/>
      <c r="G39" s="31"/>
      <c r="H39" s="31"/>
      <c r="I39" s="13"/>
      <c r="J39" s="34"/>
      <c r="K39" s="17"/>
      <c r="L39" s="18">
        <f t="shared" si="3"/>
        <v>0</v>
      </c>
      <c r="M39" s="19">
        <f t="shared" si="4"/>
        <v>0</v>
      </c>
    </row>
    <row r="40" spans="1:13" ht="14.4" x14ac:dyDescent="0.25">
      <c r="A40" s="72" t="str">
        <f t="shared" si="0"/>
        <v/>
      </c>
      <c r="B40" s="13"/>
      <c r="C40" s="14"/>
      <c r="D40" s="285"/>
      <c r="E40" s="20"/>
      <c r="F40" s="225"/>
      <c r="G40" s="31"/>
      <c r="H40" s="31"/>
      <c r="I40" s="13"/>
      <c r="J40" s="34"/>
      <c r="K40" s="17"/>
      <c r="L40" s="18">
        <f t="shared" si="3"/>
        <v>0</v>
      </c>
      <c r="M40" s="19">
        <f t="shared" si="4"/>
        <v>0</v>
      </c>
    </row>
    <row r="41" spans="1:13" ht="14.4" x14ac:dyDescent="0.25">
      <c r="A41" s="72" t="str">
        <f t="shared" si="0"/>
        <v/>
      </c>
      <c r="B41" s="13"/>
      <c r="C41" s="14"/>
      <c r="D41" s="285"/>
      <c r="E41" s="20"/>
      <c r="F41" s="225"/>
      <c r="G41" s="31"/>
      <c r="H41" s="31"/>
      <c r="I41" s="13"/>
      <c r="J41" s="34"/>
      <c r="K41" s="17"/>
      <c r="L41" s="18">
        <f t="shared" si="3"/>
        <v>0</v>
      </c>
      <c r="M41" s="19">
        <f t="shared" si="4"/>
        <v>0</v>
      </c>
    </row>
    <row r="42" spans="1:13" ht="14.4" x14ac:dyDescent="0.25">
      <c r="A42" s="72" t="str">
        <f t="shared" si="0"/>
        <v/>
      </c>
      <c r="B42" s="13"/>
      <c r="C42" s="14"/>
      <c r="D42" s="285"/>
      <c r="E42" s="20"/>
      <c r="F42" s="225"/>
      <c r="G42" s="31"/>
      <c r="H42" s="31"/>
      <c r="I42" s="13"/>
      <c r="J42" s="34"/>
      <c r="K42" s="17"/>
      <c r="L42" s="18">
        <f t="shared" si="3"/>
        <v>0</v>
      </c>
      <c r="M42" s="19">
        <f t="shared" si="4"/>
        <v>0</v>
      </c>
    </row>
    <row r="43" spans="1:13" ht="14.4" x14ac:dyDescent="0.25">
      <c r="A43" s="72" t="str">
        <f t="shared" si="0"/>
        <v/>
      </c>
      <c r="B43" s="13"/>
      <c r="C43" s="14"/>
      <c r="D43" s="285"/>
      <c r="E43" s="20"/>
      <c r="F43" s="225"/>
      <c r="G43" s="31"/>
      <c r="H43" s="31"/>
      <c r="I43" s="13"/>
      <c r="J43" s="34"/>
      <c r="K43" s="17"/>
      <c r="L43" s="18">
        <f t="shared" si="3"/>
        <v>0</v>
      </c>
      <c r="M43" s="19">
        <f t="shared" si="4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21" priority="1146"/>
  </conditionalFormatting>
  <conditionalFormatting sqref="C6:D28">
    <cfRule type="duplicateValues" dxfId="120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83AB-0A23-4790-A4DE-400A2FD1E636}">
  <sheetPr>
    <tabColor rgb="FFA3E7FF"/>
  </sheetPr>
  <dimension ref="A1:P86"/>
  <sheetViews>
    <sheetView workbookViewId="0">
      <selection activeCell="C56" sqref="C56"/>
    </sheetView>
  </sheetViews>
  <sheetFormatPr defaultColWidth="9.109375" defaultRowHeight="13.2" x14ac:dyDescent="0.25"/>
  <cols>
    <col min="1" max="1" width="44" bestFit="1" customWidth="1"/>
    <col min="2" max="2" width="6.6640625" bestFit="1" customWidth="1"/>
    <col min="3" max="3" width="16.5546875" bestFit="1" customWidth="1"/>
    <col min="4" max="4" width="23.33203125" bestFit="1" customWidth="1"/>
    <col min="5" max="5" width="8" bestFit="1" customWidth="1"/>
    <col min="6" max="6" width="13.1093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43</v>
      </c>
      <c r="B1" s="901" t="s">
        <v>401</v>
      </c>
      <c r="C1" s="902"/>
      <c r="D1" s="7" t="s">
        <v>402</v>
      </c>
      <c r="E1" s="881" t="s">
        <v>424</v>
      </c>
      <c r="F1" s="882"/>
      <c r="G1" s="882"/>
      <c r="H1" s="882"/>
      <c r="I1" s="882"/>
      <c r="J1" s="8" t="s">
        <v>404</v>
      </c>
      <c r="K1" s="905">
        <v>45348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COUNTA(_xlfn.UNIQUE(D6:D110))</f>
        <v>44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37" si="0">CONCATENATE(B6,C6,D6)</f>
        <v>60Sophie IkenushiYartarla Park Paparazzi</v>
      </c>
      <c r="B6" s="439">
        <v>60</v>
      </c>
      <c r="C6" s="440" t="s">
        <v>223</v>
      </c>
      <c r="D6" s="441" t="s">
        <v>305</v>
      </c>
      <c r="E6" s="20">
        <v>6023969</v>
      </c>
      <c r="F6" s="16" t="s">
        <v>797</v>
      </c>
      <c r="G6" s="20">
        <v>2</v>
      </c>
      <c r="H6" s="13"/>
      <c r="I6" s="31"/>
      <c r="J6" s="34"/>
      <c r="K6" s="17">
        <v>2</v>
      </c>
      <c r="L6" s="18">
        <f t="shared" ref="L6:L69" si="1">IF(K6=1,7,IF(K6=2,6,IF(K6=3,5,IF(K6=4,4,IF(K6=5,3,IF(K6=6,2,IF(K6&gt;=6,1,0)))))))</f>
        <v>6</v>
      </c>
      <c r="M6" s="19">
        <f t="shared" ref="M6:M56" si="2">SUM(L6+$M$5)</f>
        <v>6</v>
      </c>
      <c r="N6" s="30"/>
      <c r="O6" s="30"/>
      <c r="P6" s="30"/>
    </row>
    <row r="7" spans="1:16" ht="14.4" x14ac:dyDescent="0.25">
      <c r="A7" s="12" t="str">
        <f t="shared" si="0"/>
        <v>60Lahnee PozzebonEkolee Crystal Fire</v>
      </c>
      <c r="B7" s="439">
        <v>60</v>
      </c>
      <c r="C7" s="440" t="s">
        <v>644</v>
      </c>
      <c r="D7" s="441" t="s">
        <v>210</v>
      </c>
      <c r="E7" s="20">
        <v>6011545</v>
      </c>
      <c r="F7" s="16" t="s">
        <v>115</v>
      </c>
      <c r="G7" s="20">
        <v>1</v>
      </c>
      <c r="H7" s="13"/>
      <c r="I7" s="31"/>
      <c r="J7" s="34"/>
      <c r="K7" s="17">
        <v>1</v>
      </c>
      <c r="L7" s="18">
        <f t="shared" si="1"/>
        <v>7</v>
      </c>
      <c r="M7" s="19">
        <f t="shared" si="2"/>
        <v>7</v>
      </c>
      <c r="N7" s="30"/>
      <c r="O7" s="30"/>
      <c r="P7" s="30"/>
    </row>
    <row r="8" spans="1:16" ht="14.4" x14ac:dyDescent="0.25">
      <c r="A8" s="12" t="str">
        <f t="shared" si="0"/>
        <v>60Kady MiddlecoatMallaine Motown SR</v>
      </c>
      <c r="B8" s="439">
        <v>60</v>
      </c>
      <c r="C8" s="442" t="s">
        <v>1221</v>
      </c>
      <c r="D8" s="441" t="s">
        <v>1225</v>
      </c>
      <c r="E8" s="20">
        <v>6011289</v>
      </c>
      <c r="F8" s="16" t="s">
        <v>127</v>
      </c>
      <c r="G8" s="20">
        <v>4</v>
      </c>
      <c r="H8" s="13"/>
      <c r="I8" s="31"/>
      <c r="J8" s="34"/>
      <c r="K8" s="17">
        <v>4</v>
      </c>
      <c r="L8" s="18">
        <f t="shared" si="1"/>
        <v>4</v>
      </c>
      <c r="M8" s="19">
        <f t="shared" si="2"/>
        <v>4</v>
      </c>
      <c r="N8" s="30"/>
      <c r="O8" s="30"/>
      <c r="P8" s="30"/>
    </row>
    <row r="9" spans="1:16" ht="14.4" x14ac:dyDescent="0.25">
      <c r="A9" s="12" t="str">
        <f t="shared" si="0"/>
        <v>60Avery BallantyneMissy</v>
      </c>
      <c r="B9" s="439">
        <v>60</v>
      </c>
      <c r="C9" s="440" t="s">
        <v>603</v>
      </c>
      <c r="D9" s="441" t="s">
        <v>145</v>
      </c>
      <c r="E9" s="20">
        <v>6027083</v>
      </c>
      <c r="F9" s="16"/>
      <c r="G9" s="20">
        <v>3</v>
      </c>
      <c r="H9" s="13"/>
      <c r="I9" s="31"/>
      <c r="J9" s="34"/>
      <c r="K9" s="17">
        <v>3</v>
      </c>
      <c r="L9" s="18">
        <f t="shared" si="1"/>
        <v>5</v>
      </c>
      <c r="M9" s="19">
        <f t="shared" si="2"/>
        <v>5</v>
      </c>
      <c r="N9" s="30"/>
      <c r="O9" s="30"/>
      <c r="P9" s="30"/>
    </row>
    <row r="10" spans="1:16" ht="14.4" x14ac:dyDescent="0.25">
      <c r="A10" s="12" t="str">
        <f t="shared" si="0"/>
        <v>60Sophie MoseyOwendale Jessica</v>
      </c>
      <c r="B10" s="439">
        <v>60</v>
      </c>
      <c r="C10" s="442" t="s">
        <v>617</v>
      </c>
      <c r="D10" s="441" t="s">
        <v>658</v>
      </c>
      <c r="E10" s="20">
        <v>6028357</v>
      </c>
      <c r="F10" s="16"/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  <c r="N10" s="30"/>
      <c r="O10" s="30"/>
      <c r="P10" s="30"/>
    </row>
    <row r="11" spans="1:16" ht="14.4" x14ac:dyDescent="0.25">
      <c r="A11" s="12" t="str">
        <f t="shared" si="0"/>
        <v>60Brianna SheriffAce Of Hearts SR</v>
      </c>
      <c r="B11" s="439">
        <v>60</v>
      </c>
      <c r="C11" s="440" t="s">
        <v>602</v>
      </c>
      <c r="D11" s="441" t="s">
        <v>1226</v>
      </c>
      <c r="E11" s="20">
        <v>6027089</v>
      </c>
      <c r="F11" s="16"/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  <c r="N11" s="30"/>
      <c r="O11" s="30"/>
      <c r="P11" s="30"/>
    </row>
    <row r="12" spans="1:16" ht="14.4" x14ac:dyDescent="0.25">
      <c r="A12" s="12" t="str">
        <f t="shared" si="0"/>
        <v>60Lilly HarneyCosmo</v>
      </c>
      <c r="B12" s="439">
        <v>60</v>
      </c>
      <c r="C12" s="440" t="s">
        <v>340</v>
      </c>
      <c r="D12" s="441" t="s">
        <v>1213</v>
      </c>
      <c r="E12" s="20"/>
      <c r="F12" s="16"/>
      <c r="G12" s="20">
        <v>7</v>
      </c>
      <c r="H12" s="13"/>
      <c r="I12" s="31"/>
      <c r="J12" s="34"/>
      <c r="K12" s="17">
        <v>7</v>
      </c>
      <c r="L12" s="18">
        <f t="shared" si="1"/>
        <v>1</v>
      </c>
      <c r="M12" s="19">
        <f t="shared" si="2"/>
        <v>1</v>
      </c>
      <c r="N12" s="30"/>
      <c r="O12" s="30"/>
      <c r="P12" s="30"/>
    </row>
    <row r="13" spans="1:16" ht="14.4" x14ac:dyDescent="0.25">
      <c r="A13" s="12" t="str">
        <f t="shared" si="0"/>
        <v/>
      </c>
      <c r="B13" s="439"/>
      <c r="C13" s="440" t="s">
        <v>43</v>
      </c>
      <c r="D13" s="441" t="s">
        <v>43</v>
      </c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4" x14ac:dyDescent="0.25">
      <c r="A14" s="12" t="str">
        <f t="shared" si="0"/>
        <v>60Brooklyn DarlingtonMissy</v>
      </c>
      <c r="B14" s="439">
        <v>60</v>
      </c>
      <c r="C14" s="442" t="s">
        <v>1181</v>
      </c>
      <c r="D14" s="443" t="s">
        <v>145</v>
      </c>
      <c r="E14" s="20"/>
      <c r="F14" s="16" t="s">
        <v>127</v>
      </c>
      <c r="G14" s="20">
        <v>6</v>
      </c>
      <c r="H14" s="13"/>
      <c r="I14" s="31"/>
      <c r="J14" s="34"/>
      <c r="K14" s="17">
        <v>6</v>
      </c>
      <c r="L14" s="18">
        <f t="shared" si="1"/>
        <v>2</v>
      </c>
      <c r="M14" s="19">
        <f t="shared" si="2"/>
        <v>2</v>
      </c>
      <c r="N14" s="30"/>
      <c r="O14" s="30"/>
      <c r="P14" s="30"/>
    </row>
    <row r="15" spans="1:16" ht="14.4" x14ac:dyDescent="0.25">
      <c r="A15" s="12" t="str">
        <f t="shared" si="0"/>
        <v>60Eden VandenbergColdplay</v>
      </c>
      <c r="B15" s="439">
        <v>60</v>
      </c>
      <c r="C15" s="440" t="s">
        <v>1142</v>
      </c>
      <c r="D15" s="441" t="s">
        <v>1214</v>
      </c>
      <c r="E15" s="20">
        <v>6023542</v>
      </c>
      <c r="F15" s="16" t="s">
        <v>127</v>
      </c>
      <c r="G15" s="20">
        <v>2</v>
      </c>
      <c r="H15" s="13"/>
      <c r="I15" s="31"/>
      <c r="J15" s="34"/>
      <c r="K15" s="17">
        <v>2</v>
      </c>
      <c r="L15" s="18">
        <f t="shared" si="1"/>
        <v>6</v>
      </c>
      <c r="M15" s="19">
        <f t="shared" si="2"/>
        <v>6</v>
      </c>
      <c r="N15" s="30"/>
      <c r="O15" s="30"/>
      <c r="P15" s="30"/>
    </row>
    <row r="16" spans="1:16" ht="14.4" x14ac:dyDescent="0.25">
      <c r="A16" s="12" t="str">
        <f t="shared" si="0"/>
        <v>60Annabel GibbonsJoshua Brook Merlin SR</v>
      </c>
      <c r="B16" s="439">
        <v>60</v>
      </c>
      <c r="C16" s="442" t="s">
        <v>1182</v>
      </c>
      <c r="D16" s="441" t="s">
        <v>1229</v>
      </c>
      <c r="E16" s="20">
        <v>6028168</v>
      </c>
      <c r="F16" s="16" t="s">
        <v>127</v>
      </c>
      <c r="G16" s="20">
        <v>5</v>
      </c>
      <c r="H16" s="13"/>
      <c r="I16" s="31"/>
      <c r="J16" s="34"/>
      <c r="K16" s="17">
        <v>5</v>
      </c>
      <c r="L16" s="18">
        <f t="shared" si="1"/>
        <v>3</v>
      </c>
      <c r="M16" s="19">
        <f t="shared" si="2"/>
        <v>3</v>
      </c>
      <c r="P16" s="30"/>
    </row>
    <row r="17" spans="1:16" ht="14.4" x14ac:dyDescent="0.25">
      <c r="A17" s="12" t="str">
        <f t="shared" si="0"/>
        <v>60Beau	DixonHeir Bourne Aw</v>
      </c>
      <c r="B17" s="439">
        <v>60</v>
      </c>
      <c r="C17" s="442" t="s">
        <v>1184</v>
      </c>
      <c r="D17" s="443" t="s">
        <v>1215</v>
      </c>
      <c r="E17" s="20">
        <v>6021107</v>
      </c>
      <c r="F17" s="16" t="s">
        <v>1185</v>
      </c>
      <c r="G17" s="20">
        <v>4</v>
      </c>
      <c r="H17" s="13"/>
      <c r="I17" s="31"/>
      <c r="J17" s="34"/>
      <c r="K17" s="17">
        <v>4</v>
      </c>
      <c r="L17" s="18">
        <f t="shared" si="1"/>
        <v>4</v>
      </c>
      <c r="M17" s="19">
        <f t="shared" si="2"/>
        <v>4</v>
      </c>
      <c r="P17" s="30"/>
    </row>
    <row r="18" spans="1:16" ht="14.4" x14ac:dyDescent="0.25">
      <c r="A18" s="12" t="str">
        <f t="shared" si="0"/>
        <v>60Madelyn HarneyBullzeye SR</v>
      </c>
      <c r="B18" s="439">
        <v>60</v>
      </c>
      <c r="C18" s="440" t="s">
        <v>281</v>
      </c>
      <c r="D18" s="441" t="s">
        <v>1230</v>
      </c>
      <c r="E18" s="20"/>
      <c r="F18" s="16"/>
      <c r="G18" s="20">
        <v>1</v>
      </c>
      <c r="H18" s="13"/>
      <c r="I18" s="31"/>
      <c r="J18" s="34"/>
      <c r="K18" s="17">
        <v>1</v>
      </c>
      <c r="L18" s="18">
        <f t="shared" si="1"/>
        <v>7</v>
      </c>
      <c r="M18" s="19">
        <f t="shared" si="2"/>
        <v>7</v>
      </c>
      <c r="P18" s="30"/>
    </row>
    <row r="19" spans="1:16" ht="14.4" x14ac:dyDescent="0.25">
      <c r="A19" s="12" t="str">
        <f t="shared" si="0"/>
        <v>60Tahni WilliamsHolland Park Riviera SR</v>
      </c>
      <c r="B19" s="13">
        <v>60</v>
      </c>
      <c r="C19" s="14" t="s">
        <v>495</v>
      </c>
      <c r="D19" s="285" t="s">
        <v>987</v>
      </c>
      <c r="E19" s="20"/>
      <c r="F19" s="16"/>
      <c r="G19" s="20">
        <v>3</v>
      </c>
      <c r="H19" s="13"/>
      <c r="I19" s="31"/>
      <c r="J19" s="34"/>
      <c r="K19" s="17">
        <v>3</v>
      </c>
      <c r="L19" s="18">
        <f t="shared" si="1"/>
        <v>5</v>
      </c>
      <c r="M19" s="19">
        <f t="shared" si="2"/>
        <v>5</v>
      </c>
      <c r="P19" s="30"/>
    </row>
    <row r="20" spans="1:16" ht="14.4" x14ac:dyDescent="0.25">
      <c r="A20" s="12" t="str">
        <f t="shared" si="0"/>
        <v/>
      </c>
      <c r="B20" s="13"/>
      <c r="C20" s="14" t="s">
        <v>43</v>
      </c>
      <c r="D20" s="285" t="s">
        <v>43</v>
      </c>
      <c r="E20" s="20"/>
      <c r="F20" s="16"/>
      <c r="G20" s="20"/>
      <c r="H20" s="13"/>
      <c r="I20" s="31"/>
      <c r="J20" s="34"/>
      <c r="K20" s="17">
        <v>0</v>
      </c>
      <c r="L20" s="18">
        <f t="shared" si="1"/>
        <v>0</v>
      </c>
      <c r="M20" s="19">
        <f t="shared" si="2"/>
        <v>0</v>
      </c>
      <c r="P20" s="30"/>
    </row>
    <row r="21" spans="1:16" ht="14.4" x14ac:dyDescent="0.25">
      <c r="A21" s="12" t="str">
        <f t="shared" si="0"/>
        <v>70Sophie IkenushiYartarla Park Paparazzi Sr</v>
      </c>
      <c r="B21" s="13">
        <v>70</v>
      </c>
      <c r="C21" s="14" t="s">
        <v>223</v>
      </c>
      <c r="D21" s="285" t="s">
        <v>1223</v>
      </c>
      <c r="E21" s="20">
        <v>6023969</v>
      </c>
      <c r="F21" s="16" t="s">
        <v>797</v>
      </c>
      <c r="G21" s="20">
        <v>5</v>
      </c>
      <c r="H21" s="13"/>
      <c r="I21" s="31"/>
      <c r="J21" s="34"/>
      <c r="K21" s="17">
        <v>5</v>
      </c>
      <c r="L21" s="18">
        <f t="shared" si="1"/>
        <v>3</v>
      </c>
      <c r="M21" s="19">
        <f t="shared" si="2"/>
        <v>3</v>
      </c>
      <c r="P21" s="30"/>
    </row>
    <row r="22" spans="1:16" ht="14.4" x14ac:dyDescent="0.25">
      <c r="A22" s="12" t="str">
        <f t="shared" si="0"/>
        <v>70Brianna SheriffAce Of Hearts </v>
      </c>
      <c r="B22" s="13">
        <v>70</v>
      </c>
      <c r="C22" s="14" t="s">
        <v>602</v>
      </c>
      <c r="D22" s="285" t="s">
        <v>1212</v>
      </c>
      <c r="E22" s="20">
        <v>6027089</v>
      </c>
      <c r="F22" s="16"/>
      <c r="G22" s="20">
        <v>6</v>
      </c>
      <c r="H22" s="13"/>
      <c r="I22" s="31"/>
      <c r="J22" s="34"/>
      <c r="K22" s="17">
        <v>6</v>
      </c>
      <c r="L22" s="18">
        <f t="shared" si="1"/>
        <v>2</v>
      </c>
      <c r="M22" s="19">
        <f t="shared" si="2"/>
        <v>2</v>
      </c>
      <c r="P22" s="30"/>
    </row>
    <row r="23" spans="1:16" ht="14.4" x14ac:dyDescent="0.25">
      <c r="A23" s="12" t="str">
        <f t="shared" si="0"/>
        <v>70Lahnee PozzebonEkolee Crystal Fire SR</v>
      </c>
      <c r="B23" s="13">
        <v>70</v>
      </c>
      <c r="C23" s="14" t="s">
        <v>644</v>
      </c>
      <c r="D23" s="285" t="s">
        <v>1224</v>
      </c>
      <c r="E23" s="20">
        <v>6011545</v>
      </c>
      <c r="F23" s="16" t="s">
        <v>115</v>
      </c>
      <c r="G23" s="20">
        <v>2</v>
      </c>
      <c r="H23" s="13"/>
      <c r="I23" s="31"/>
      <c r="J23" s="34"/>
      <c r="K23" s="17">
        <v>2</v>
      </c>
      <c r="L23" s="18">
        <f t="shared" si="1"/>
        <v>6</v>
      </c>
      <c r="M23" s="19">
        <f t="shared" si="2"/>
        <v>6</v>
      </c>
      <c r="P23" s="30"/>
    </row>
    <row r="24" spans="1:16" ht="14.4" x14ac:dyDescent="0.25">
      <c r="A24" s="12" t="str">
        <f t="shared" si="0"/>
        <v>70Kady MiddlecoatMallaine Motown</v>
      </c>
      <c r="B24" s="13">
        <v>70</v>
      </c>
      <c r="C24" s="14" t="s">
        <v>1221</v>
      </c>
      <c r="D24" s="285" t="s">
        <v>1180</v>
      </c>
      <c r="E24" s="20">
        <v>6011289</v>
      </c>
      <c r="F24" s="16" t="s">
        <v>127</v>
      </c>
      <c r="G24" s="20">
        <v>4</v>
      </c>
      <c r="H24" s="13"/>
      <c r="I24" s="31"/>
      <c r="J24" s="34"/>
      <c r="K24" s="17">
        <v>4</v>
      </c>
      <c r="L24" s="18">
        <f t="shared" si="1"/>
        <v>4</v>
      </c>
      <c r="M24" s="19">
        <f t="shared" si="2"/>
        <v>4</v>
      </c>
      <c r="P24" s="30"/>
    </row>
    <row r="25" spans="1:16" ht="14.4" x14ac:dyDescent="0.25">
      <c r="A25" s="12" t="str">
        <f t="shared" si="0"/>
        <v>70Lahnee PozzebonGlen Hardey Omega Cloud</v>
      </c>
      <c r="B25" s="13">
        <v>70</v>
      </c>
      <c r="C25" s="14" t="s">
        <v>644</v>
      </c>
      <c r="D25" s="285" t="s">
        <v>1187</v>
      </c>
      <c r="E25" s="20">
        <v>6011545</v>
      </c>
      <c r="F25" s="16" t="s">
        <v>115</v>
      </c>
      <c r="G25" s="20">
        <v>1</v>
      </c>
      <c r="H25" s="13"/>
      <c r="I25" s="31"/>
      <c r="J25" s="34"/>
      <c r="K25" s="17">
        <v>1</v>
      </c>
      <c r="L25" s="18">
        <f t="shared" si="1"/>
        <v>7</v>
      </c>
      <c r="M25" s="19">
        <f t="shared" si="2"/>
        <v>7</v>
      </c>
      <c r="P25" s="30"/>
    </row>
    <row r="26" spans="1:16" ht="14.4" x14ac:dyDescent="0.25">
      <c r="A26" s="12" t="str">
        <f t="shared" si="0"/>
        <v>70Jax ReillyApplewood Tia Maria</v>
      </c>
      <c r="B26" s="13">
        <v>70</v>
      </c>
      <c r="C26" s="14" t="s">
        <v>505</v>
      </c>
      <c r="D26" s="285" t="s">
        <v>520</v>
      </c>
      <c r="E26" s="20"/>
      <c r="F26" s="16"/>
      <c r="G26" s="20">
        <v>3</v>
      </c>
      <c r="H26" s="13"/>
      <c r="I26" s="31"/>
      <c r="J26" s="34"/>
      <c r="K26" s="17">
        <v>3</v>
      </c>
      <c r="L26" s="18">
        <f t="shared" si="1"/>
        <v>5</v>
      </c>
      <c r="M26" s="19">
        <f t="shared" si="2"/>
        <v>5</v>
      </c>
      <c r="P26" s="30"/>
    </row>
    <row r="27" spans="1:16" ht="14.4" x14ac:dyDescent="0.25">
      <c r="A27" s="12" t="str">
        <f t="shared" si="0"/>
        <v/>
      </c>
      <c r="B27" s="13"/>
      <c r="C27" s="14" t="s">
        <v>43</v>
      </c>
      <c r="D27" s="285" t="s">
        <v>43</v>
      </c>
      <c r="E27" s="20"/>
      <c r="F27" s="16"/>
      <c r="G27" s="20"/>
      <c r="H27" s="13"/>
      <c r="I27" s="31"/>
      <c r="J27" s="34"/>
      <c r="K27" s="17">
        <v>0</v>
      </c>
      <c r="L27" s="18">
        <f t="shared" si="1"/>
        <v>0</v>
      </c>
      <c r="M27" s="19">
        <f t="shared" si="2"/>
        <v>0</v>
      </c>
      <c r="P27" s="30"/>
    </row>
    <row r="28" spans="1:16" ht="14.4" x14ac:dyDescent="0.25">
      <c r="A28" s="12" t="str">
        <f t="shared" si="0"/>
        <v>70Reagan HillHunterbrook River Dance</v>
      </c>
      <c r="B28" s="13">
        <v>70</v>
      </c>
      <c r="C28" s="14" t="s">
        <v>878</v>
      </c>
      <c r="D28" s="285" t="s">
        <v>1216</v>
      </c>
      <c r="E28" s="20">
        <v>6023236</v>
      </c>
      <c r="F28" s="16" t="s">
        <v>752</v>
      </c>
      <c r="G28" s="20">
        <v>6</v>
      </c>
      <c r="H28" s="13"/>
      <c r="I28" s="31"/>
      <c r="J28" s="34"/>
      <c r="K28" s="17">
        <v>6</v>
      </c>
      <c r="L28" s="18">
        <f t="shared" si="1"/>
        <v>2</v>
      </c>
      <c r="M28" s="19">
        <f t="shared" si="2"/>
        <v>2</v>
      </c>
      <c r="P28" s="30"/>
    </row>
    <row r="29" spans="1:16" ht="14.4" x14ac:dyDescent="0.25">
      <c r="A29" s="12" t="str">
        <f t="shared" si="0"/>
        <v>70Ahntaya Hjelte-LachsPrince</v>
      </c>
      <c r="B29" s="13">
        <v>70</v>
      </c>
      <c r="C29" s="14" t="s">
        <v>1188</v>
      </c>
      <c r="D29" s="285" t="s">
        <v>1189</v>
      </c>
      <c r="E29" s="20">
        <v>9110108</v>
      </c>
      <c r="F29" s="16"/>
      <c r="G29" s="20">
        <v>5</v>
      </c>
      <c r="H29" s="13"/>
      <c r="I29" s="31"/>
      <c r="J29" s="34"/>
      <c r="K29" s="17">
        <v>5</v>
      </c>
      <c r="L29" s="18">
        <f t="shared" si="1"/>
        <v>3</v>
      </c>
      <c r="M29" s="19">
        <f t="shared" si="2"/>
        <v>3</v>
      </c>
      <c r="P29" s="30"/>
    </row>
    <row r="30" spans="1:16" ht="14.4" x14ac:dyDescent="0.25">
      <c r="A30" s="12" t="str">
        <f t="shared" si="0"/>
        <v>70Eden VandenbergColdplay SR</v>
      </c>
      <c r="B30" s="13">
        <v>70</v>
      </c>
      <c r="C30" s="14" t="s">
        <v>1142</v>
      </c>
      <c r="D30" s="285" t="s">
        <v>1228</v>
      </c>
      <c r="E30" s="20">
        <v>6023542</v>
      </c>
      <c r="F30" s="16" t="s">
        <v>127</v>
      </c>
      <c r="G30" s="20">
        <v>7</v>
      </c>
      <c r="H30" s="13"/>
      <c r="I30" s="31"/>
      <c r="J30" s="34"/>
      <c r="K30" s="17">
        <v>7</v>
      </c>
      <c r="L30" s="18">
        <f t="shared" si="1"/>
        <v>1</v>
      </c>
      <c r="M30" s="19">
        <f t="shared" si="2"/>
        <v>1</v>
      </c>
      <c r="P30" s="30"/>
    </row>
    <row r="31" spans="1:16" ht="14.4" x14ac:dyDescent="0.25">
      <c r="A31" s="12" t="str">
        <f t="shared" si="0"/>
        <v>70Annabel GibbonsJoshua Brook Merlin</v>
      </c>
      <c r="B31" s="13">
        <v>70</v>
      </c>
      <c r="C31" s="295" t="s">
        <v>1182</v>
      </c>
      <c r="D31" s="285" t="s">
        <v>1183</v>
      </c>
      <c r="E31" s="20">
        <v>6028168</v>
      </c>
      <c r="F31" s="16" t="s">
        <v>127</v>
      </c>
      <c r="G31" s="20">
        <v>3</v>
      </c>
      <c r="H31" s="13"/>
      <c r="I31" s="31"/>
      <c r="J31" s="34"/>
      <c r="K31" s="17">
        <v>3</v>
      </c>
      <c r="L31" s="18">
        <f t="shared" si="1"/>
        <v>5</v>
      </c>
      <c r="M31" s="19">
        <f t="shared" si="2"/>
        <v>5</v>
      </c>
      <c r="P31" s="30"/>
    </row>
    <row r="32" spans="1:16" ht="14.4" x14ac:dyDescent="0.25">
      <c r="A32" s="12" t="str">
        <f t="shared" si="0"/>
        <v>70Olivia BurlesHillswood Hilary</v>
      </c>
      <c r="B32" s="13">
        <v>70</v>
      </c>
      <c r="C32" s="14" t="s">
        <v>1190</v>
      </c>
      <c r="D32" s="285" t="s">
        <v>1191</v>
      </c>
      <c r="E32" s="20">
        <v>6028297</v>
      </c>
      <c r="F32" s="16" t="s">
        <v>115</v>
      </c>
      <c r="G32" s="20">
        <v>4</v>
      </c>
      <c r="H32" s="13"/>
      <c r="I32" s="31"/>
      <c r="J32" s="34"/>
      <c r="K32" s="17">
        <v>4</v>
      </c>
      <c r="L32" s="18">
        <f t="shared" si="1"/>
        <v>4</v>
      </c>
      <c r="M32" s="19">
        <f t="shared" si="2"/>
        <v>4</v>
      </c>
      <c r="P32" s="30"/>
    </row>
    <row r="33" spans="1:16" ht="14.4" x14ac:dyDescent="0.25">
      <c r="A33" s="12" t="str">
        <f t="shared" si="0"/>
        <v>70Summer Taylor-CharnleyKd Galabriel</v>
      </c>
      <c r="B33" s="13">
        <v>70</v>
      </c>
      <c r="C33" s="14" t="s">
        <v>1192</v>
      </c>
      <c r="D33" s="285" t="s">
        <v>1217</v>
      </c>
      <c r="E33" s="20"/>
      <c r="F33" s="16"/>
      <c r="G33" s="20">
        <v>8</v>
      </c>
      <c r="H33" s="13"/>
      <c r="I33" s="31"/>
      <c r="J33" s="34"/>
      <c r="K33" s="17">
        <v>8</v>
      </c>
      <c r="L33" s="18">
        <f t="shared" si="1"/>
        <v>1</v>
      </c>
      <c r="M33" s="19">
        <f t="shared" si="2"/>
        <v>1</v>
      </c>
      <c r="P33" s="30"/>
    </row>
    <row r="34" spans="1:16" ht="14.4" x14ac:dyDescent="0.25">
      <c r="A34" s="12" t="str">
        <f t="shared" si="0"/>
        <v>70Madelyn HarneyBullzeye</v>
      </c>
      <c r="B34" s="13">
        <v>70</v>
      </c>
      <c r="C34" s="14" t="s">
        <v>281</v>
      </c>
      <c r="D34" s="285" t="s">
        <v>1186</v>
      </c>
      <c r="E34" s="20"/>
      <c r="F34" s="16"/>
      <c r="G34" s="20">
        <v>1</v>
      </c>
      <c r="H34" s="13"/>
      <c r="I34" s="31"/>
      <c r="J34" s="34"/>
      <c r="K34" s="17">
        <v>1</v>
      </c>
      <c r="L34" s="18">
        <f t="shared" si="1"/>
        <v>7</v>
      </c>
      <c r="M34" s="19">
        <f t="shared" si="2"/>
        <v>7</v>
      </c>
      <c r="P34" s="30"/>
    </row>
    <row r="35" spans="1:16" ht="14.4" x14ac:dyDescent="0.25">
      <c r="A35" s="12" t="str">
        <f t="shared" si="0"/>
        <v>70Brooklyn DarlingtonMissy SR</v>
      </c>
      <c r="B35" s="13">
        <v>70</v>
      </c>
      <c r="C35" s="14" t="s">
        <v>1181</v>
      </c>
      <c r="D35" s="285" t="s">
        <v>1227</v>
      </c>
      <c r="E35" s="20"/>
      <c r="F35" s="16" t="s">
        <v>127</v>
      </c>
      <c r="G35" s="20">
        <v>9</v>
      </c>
      <c r="H35" s="13"/>
      <c r="I35" s="31"/>
      <c r="J35" s="34"/>
      <c r="K35" s="17">
        <v>9</v>
      </c>
      <c r="L35" s="18">
        <f t="shared" si="1"/>
        <v>1</v>
      </c>
      <c r="M35" s="19">
        <f t="shared" si="2"/>
        <v>1</v>
      </c>
      <c r="P35" s="30"/>
    </row>
    <row r="36" spans="1:16" ht="14.4" x14ac:dyDescent="0.25">
      <c r="A36" s="12" t="str">
        <f t="shared" si="0"/>
        <v>70Tahni WilliamsHolland Park Riviera</v>
      </c>
      <c r="B36" s="13">
        <v>70</v>
      </c>
      <c r="C36" s="14" t="s">
        <v>495</v>
      </c>
      <c r="D36" s="15" t="s">
        <v>903</v>
      </c>
      <c r="E36" s="20"/>
      <c r="F36" s="16"/>
      <c r="G36" s="20">
        <v>2</v>
      </c>
      <c r="H36" s="13"/>
      <c r="I36" s="31"/>
      <c r="J36" s="34"/>
      <c r="K36" s="17">
        <v>2</v>
      </c>
      <c r="L36" s="18">
        <f t="shared" si="1"/>
        <v>6</v>
      </c>
      <c r="M36" s="19">
        <f t="shared" si="2"/>
        <v>6</v>
      </c>
      <c r="P36" s="30"/>
    </row>
    <row r="37" spans="1:16" ht="14.4" x14ac:dyDescent="0.25">
      <c r="A37" s="12" t="str">
        <f t="shared" si="0"/>
        <v/>
      </c>
      <c r="B37" s="13"/>
      <c r="C37" s="14" t="s">
        <v>43</v>
      </c>
      <c r="D37" s="285" t="s">
        <v>43</v>
      </c>
      <c r="E37" s="20"/>
      <c r="F37" s="16"/>
      <c r="G37" s="20"/>
      <c r="H37" s="13"/>
      <c r="I37" s="31"/>
      <c r="J37" s="34"/>
      <c r="K37" s="17">
        <v>0</v>
      </c>
      <c r="L37" s="18">
        <f t="shared" si="1"/>
        <v>0</v>
      </c>
      <c r="M37" s="19">
        <f t="shared" si="2"/>
        <v>0</v>
      </c>
      <c r="P37" s="30"/>
    </row>
    <row r="38" spans="1:16" ht="14.4" x14ac:dyDescent="0.25">
      <c r="A38" s="12" t="str">
        <f t="shared" ref="A38:A57" si="3">CONCATENATE(B38,C38,D38)</f>
        <v>70Ivy-Joy RalphCroft Chance</v>
      </c>
      <c r="B38" s="13">
        <v>70</v>
      </c>
      <c r="C38" s="14" t="s">
        <v>1222</v>
      </c>
      <c r="D38" s="15" t="s">
        <v>1193</v>
      </c>
      <c r="E38" s="20"/>
      <c r="F38" s="16" t="s">
        <v>127</v>
      </c>
      <c r="G38" s="20">
        <v>1</v>
      </c>
      <c r="H38" s="13"/>
      <c r="I38" s="31"/>
      <c r="J38" s="34"/>
      <c r="K38" s="17">
        <v>1</v>
      </c>
      <c r="L38" s="18">
        <f t="shared" si="1"/>
        <v>7</v>
      </c>
      <c r="M38" s="19">
        <f t="shared" si="2"/>
        <v>7</v>
      </c>
      <c r="P38" s="30"/>
    </row>
    <row r="39" spans="1:16" ht="14.4" x14ac:dyDescent="0.25">
      <c r="A39" s="12" t="str">
        <f t="shared" si="3"/>
        <v>70Vanessa DavisOkies Little Anya</v>
      </c>
      <c r="B39" s="13">
        <v>70</v>
      </c>
      <c r="C39" s="14" t="s">
        <v>141</v>
      </c>
      <c r="D39" s="285" t="s">
        <v>142</v>
      </c>
      <c r="E39" s="20">
        <v>6005841</v>
      </c>
      <c r="F39" s="16" t="s">
        <v>1194</v>
      </c>
      <c r="G39" s="20">
        <v>2</v>
      </c>
      <c r="H39" s="13"/>
      <c r="I39" s="31"/>
      <c r="J39" s="34"/>
      <c r="K39" s="17">
        <v>2</v>
      </c>
      <c r="L39" s="18">
        <f t="shared" si="1"/>
        <v>6</v>
      </c>
      <c r="M39" s="19">
        <f t="shared" si="2"/>
        <v>6</v>
      </c>
      <c r="P39" s="30"/>
    </row>
    <row r="40" spans="1:16" ht="14.4" x14ac:dyDescent="0.25">
      <c r="A40" s="12" t="str">
        <f t="shared" si="3"/>
        <v/>
      </c>
      <c r="B40" s="13"/>
      <c r="C40" s="14" t="s">
        <v>43</v>
      </c>
      <c r="D40" s="285" t="s">
        <v>43</v>
      </c>
      <c r="E40" s="20"/>
      <c r="F40" s="16"/>
      <c r="G40" s="20"/>
      <c r="H40" s="13"/>
      <c r="I40" s="31"/>
      <c r="J40" s="34"/>
      <c r="K40" s="17">
        <v>0</v>
      </c>
      <c r="L40" s="18">
        <f t="shared" si="1"/>
        <v>0</v>
      </c>
      <c r="M40" s="19">
        <f t="shared" si="2"/>
        <v>0</v>
      </c>
      <c r="P40" s="30"/>
    </row>
    <row r="41" spans="1:16" ht="14.4" x14ac:dyDescent="0.25">
      <c r="A41" s="12" t="str">
        <f t="shared" si="3"/>
        <v>80Lahnee PozzebonGlen Hardey Omega Cloud</v>
      </c>
      <c r="B41" s="13">
        <v>80</v>
      </c>
      <c r="C41" s="295" t="s">
        <v>644</v>
      </c>
      <c r="D41" s="285" t="s">
        <v>1187</v>
      </c>
      <c r="E41" s="20">
        <v>6011545</v>
      </c>
      <c r="F41" s="16" t="s">
        <v>115</v>
      </c>
      <c r="G41" s="20"/>
      <c r="H41" s="13">
        <v>1</v>
      </c>
      <c r="I41" s="31"/>
      <c r="J41" s="34"/>
      <c r="K41" s="17">
        <v>1</v>
      </c>
      <c r="L41" s="18">
        <f t="shared" si="1"/>
        <v>7</v>
      </c>
      <c r="M41" s="19">
        <f t="shared" si="2"/>
        <v>7</v>
      </c>
      <c r="P41" s="30"/>
    </row>
    <row r="42" spans="1:16" ht="14.4" x14ac:dyDescent="0.25">
      <c r="A42" s="12" t="str">
        <f t="shared" si="3"/>
        <v>80Sophie IkenushiYartarla Park Paparazzi</v>
      </c>
      <c r="B42" s="13">
        <v>80</v>
      </c>
      <c r="C42" s="14" t="s">
        <v>223</v>
      </c>
      <c r="D42" s="285" t="s">
        <v>305</v>
      </c>
      <c r="E42" s="20">
        <v>6023969</v>
      </c>
      <c r="F42" s="16" t="s">
        <v>797</v>
      </c>
      <c r="G42" s="20"/>
      <c r="H42" s="13">
        <v>3</v>
      </c>
      <c r="I42" s="31"/>
      <c r="J42" s="34"/>
      <c r="K42" s="17">
        <v>3</v>
      </c>
      <c r="L42" s="18">
        <f t="shared" si="1"/>
        <v>5</v>
      </c>
      <c r="M42" s="19">
        <f t="shared" si="2"/>
        <v>5</v>
      </c>
      <c r="P42" s="30"/>
    </row>
    <row r="43" spans="1:16" ht="14.4" x14ac:dyDescent="0.25">
      <c r="A43" s="12" t="str">
        <f t="shared" si="3"/>
        <v>80Lahnee PozzebonEkolee Crystal Fire</v>
      </c>
      <c r="B43" s="13">
        <v>80</v>
      </c>
      <c r="C43" s="14" t="s">
        <v>644</v>
      </c>
      <c r="D43" s="285" t="s">
        <v>210</v>
      </c>
      <c r="E43" s="20">
        <v>6011545</v>
      </c>
      <c r="F43" s="16" t="s">
        <v>115</v>
      </c>
      <c r="G43" s="20"/>
      <c r="H43" s="13">
        <v>2</v>
      </c>
      <c r="I43" s="31"/>
      <c r="J43" s="34"/>
      <c r="K43" s="17">
        <v>2</v>
      </c>
      <c r="L43" s="18">
        <f t="shared" si="1"/>
        <v>6</v>
      </c>
      <c r="M43" s="19">
        <f t="shared" si="2"/>
        <v>6</v>
      </c>
      <c r="P43" s="30"/>
    </row>
    <row r="44" spans="1:16" ht="14.4" x14ac:dyDescent="0.25">
      <c r="A44" s="12" t="str">
        <f t="shared" si="3"/>
        <v/>
      </c>
      <c r="B44" s="13"/>
      <c r="C44" s="14" t="s">
        <v>43</v>
      </c>
      <c r="D44" s="285" t="s">
        <v>43</v>
      </c>
      <c r="E44" s="20"/>
      <c r="F44" s="16"/>
      <c r="G44" s="20"/>
      <c r="H44" s="13"/>
      <c r="I44" s="31"/>
      <c r="J44" s="34"/>
      <c r="K44" s="17">
        <v>0</v>
      </c>
      <c r="L44" s="18">
        <f t="shared" si="1"/>
        <v>0</v>
      </c>
      <c r="M44" s="19">
        <f t="shared" si="2"/>
        <v>0</v>
      </c>
      <c r="P44" s="30"/>
    </row>
    <row r="45" spans="1:16" ht="14.4" x14ac:dyDescent="0.25">
      <c r="A45" s="12" t="str">
        <f t="shared" si="3"/>
        <v>80Avarna McdonaldToro Express</v>
      </c>
      <c r="B45" s="13">
        <v>80</v>
      </c>
      <c r="C45" s="14" t="s">
        <v>642</v>
      </c>
      <c r="D45" s="285" t="s">
        <v>1195</v>
      </c>
      <c r="E45" s="20">
        <v>6026334</v>
      </c>
      <c r="F45" s="16" t="s">
        <v>1196</v>
      </c>
      <c r="G45" s="20"/>
      <c r="H45" s="13">
        <v>2</v>
      </c>
      <c r="I45" s="31"/>
      <c r="J45" s="34"/>
      <c r="K45" s="17">
        <v>2</v>
      </c>
      <c r="L45" s="18">
        <f t="shared" si="1"/>
        <v>6</v>
      </c>
      <c r="M45" s="19">
        <f t="shared" si="2"/>
        <v>6</v>
      </c>
      <c r="P45" s="30"/>
    </row>
    <row r="46" spans="1:16" ht="14.4" x14ac:dyDescent="0.25">
      <c r="A46" s="12" t="str">
        <f t="shared" si="3"/>
        <v>80Caitlin MaguireIcarus Balty Beauty</v>
      </c>
      <c r="B46" s="13">
        <v>80</v>
      </c>
      <c r="C46" s="295" t="s">
        <v>1197</v>
      </c>
      <c r="D46" s="15" t="s">
        <v>1198</v>
      </c>
      <c r="E46" s="20">
        <v>6024010</v>
      </c>
      <c r="F46" s="16" t="s">
        <v>1196</v>
      </c>
      <c r="G46" s="20"/>
      <c r="H46" s="13">
        <v>4</v>
      </c>
      <c r="I46" s="31"/>
      <c r="J46" s="34"/>
      <c r="K46" s="17">
        <v>4</v>
      </c>
      <c r="L46" s="18">
        <f t="shared" si="1"/>
        <v>4</v>
      </c>
      <c r="M46" s="19">
        <f t="shared" si="2"/>
        <v>4</v>
      </c>
      <c r="P46" s="30"/>
    </row>
    <row r="47" spans="1:16" ht="14.4" x14ac:dyDescent="0.25">
      <c r="A47" s="12" t="str">
        <f t="shared" si="3"/>
        <v>80Eden VandenbergColdplay</v>
      </c>
      <c r="B47" s="13">
        <v>80</v>
      </c>
      <c r="C47" s="14" t="s">
        <v>1142</v>
      </c>
      <c r="D47" s="285" t="s">
        <v>1214</v>
      </c>
      <c r="E47" s="20">
        <v>6023542</v>
      </c>
      <c r="F47" s="16" t="s">
        <v>127</v>
      </c>
      <c r="G47" s="20"/>
      <c r="H47" s="13">
        <v>3</v>
      </c>
      <c r="I47" s="31"/>
      <c r="J47" s="34"/>
      <c r="K47" s="17">
        <v>3</v>
      </c>
      <c r="L47" s="18">
        <f t="shared" si="1"/>
        <v>5</v>
      </c>
      <c r="M47" s="19">
        <f t="shared" si="2"/>
        <v>5</v>
      </c>
      <c r="P47" s="30"/>
    </row>
    <row r="48" spans="1:16" ht="14.4" x14ac:dyDescent="0.25">
      <c r="A48" s="12" t="str">
        <f t="shared" si="3"/>
        <v>80Reagan HillHunterbrook River Dance</v>
      </c>
      <c r="B48" s="13">
        <v>80</v>
      </c>
      <c r="C48" s="14" t="s">
        <v>878</v>
      </c>
      <c r="D48" s="285" t="s">
        <v>1216</v>
      </c>
      <c r="E48" s="20">
        <v>6023236</v>
      </c>
      <c r="F48" s="16" t="s">
        <v>752</v>
      </c>
      <c r="G48" s="20"/>
      <c r="H48" s="13">
        <v>1</v>
      </c>
      <c r="I48" s="31"/>
      <c r="J48" s="34"/>
      <c r="K48" s="17">
        <v>1</v>
      </c>
      <c r="L48" s="18">
        <f t="shared" si="1"/>
        <v>7</v>
      </c>
      <c r="M48" s="19">
        <f t="shared" si="2"/>
        <v>7</v>
      </c>
      <c r="P48" s="30"/>
    </row>
    <row r="49" spans="1:16" ht="14.4" x14ac:dyDescent="0.25">
      <c r="A49" s="12" t="str">
        <f t="shared" si="3"/>
        <v/>
      </c>
      <c r="B49" s="13"/>
      <c r="C49" s="14" t="s">
        <v>43</v>
      </c>
      <c r="D49" s="285" t="s">
        <v>43</v>
      </c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  <c r="P49" s="30"/>
    </row>
    <row r="50" spans="1:16" ht="14.4" x14ac:dyDescent="0.25">
      <c r="A50" s="12" t="str">
        <f t="shared" si="3"/>
        <v>80Sarah CarterWayside</v>
      </c>
      <c r="B50" s="13">
        <v>80</v>
      </c>
      <c r="C50" s="14" t="s">
        <v>1199</v>
      </c>
      <c r="D50" s="285" t="s">
        <v>1200</v>
      </c>
      <c r="E50" s="20">
        <v>6008228</v>
      </c>
      <c r="F50" s="16" t="s">
        <v>1196</v>
      </c>
      <c r="G50" s="20"/>
      <c r="H50" s="13">
        <v>5</v>
      </c>
      <c r="I50" s="31"/>
      <c r="J50" s="34"/>
      <c r="K50" s="17">
        <v>5</v>
      </c>
      <c r="L50" s="18">
        <f t="shared" si="1"/>
        <v>3</v>
      </c>
      <c r="M50" s="19">
        <f t="shared" si="2"/>
        <v>3</v>
      </c>
      <c r="P50" s="30"/>
    </row>
    <row r="51" spans="1:16" ht="14.4" x14ac:dyDescent="0.25">
      <c r="A51" s="12" t="str">
        <f t="shared" si="3"/>
        <v>80Imogen HillRockhampton Rocket </v>
      </c>
      <c r="B51" s="13">
        <v>80</v>
      </c>
      <c r="C51" s="14" t="s">
        <v>894</v>
      </c>
      <c r="D51" s="15" t="s">
        <v>1201</v>
      </c>
      <c r="E51" s="20">
        <v>6011692</v>
      </c>
      <c r="F51" s="16" t="s">
        <v>752</v>
      </c>
      <c r="G51" s="20"/>
      <c r="H51" s="13">
        <v>1</v>
      </c>
      <c r="I51" s="31"/>
      <c r="J51" s="34"/>
      <c r="K51" s="17">
        <v>1</v>
      </c>
      <c r="L51" s="18">
        <f t="shared" si="1"/>
        <v>7</v>
      </c>
      <c r="M51" s="19">
        <f t="shared" si="2"/>
        <v>7</v>
      </c>
      <c r="P51" s="30"/>
    </row>
    <row r="52" spans="1:16" ht="14.4" x14ac:dyDescent="0.25">
      <c r="A52" s="12" t="str">
        <f t="shared" si="3"/>
        <v>80Skye McmullenStrike Two</v>
      </c>
      <c r="B52" s="13">
        <v>80</v>
      </c>
      <c r="C52" s="14" t="s">
        <v>1202</v>
      </c>
      <c r="D52" s="15" t="s">
        <v>1218</v>
      </c>
      <c r="E52" s="20">
        <v>9102213</v>
      </c>
      <c r="F52" s="16" t="s">
        <v>1013</v>
      </c>
      <c r="G52" s="20"/>
      <c r="H52" s="13">
        <v>3</v>
      </c>
      <c r="I52" s="31"/>
      <c r="J52" s="34"/>
      <c r="K52" s="17">
        <v>3</v>
      </c>
      <c r="L52" s="18">
        <f t="shared" si="1"/>
        <v>5</v>
      </c>
      <c r="M52" s="19">
        <f t="shared" si="2"/>
        <v>5</v>
      </c>
    </row>
    <row r="53" spans="1:16" ht="14.4" x14ac:dyDescent="0.25">
      <c r="A53" s="12" t="str">
        <f t="shared" si="3"/>
        <v>80Sarah HatchEsb Golden Kip</v>
      </c>
      <c r="B53" s="13">
        <v>80</v>
      </c>
      <c r="C53" s="295" t="s">
        <v>1203</v>
      </c>
      <c r="D53" s="15" t="s">
        <v>1219</v>
      </c>
      <c r="E53" s="20">
        <v>6008247</v>
      </c>
      <c r="F53" s="16" t="s">
        <v>1196</v>
      </c>
      <c r="G53" s="20"/>
      <c r="H53" s="13">
        <v>4</v>
      </c>
      <c r="I53" s="31"/>
      <c r="J53" s="34"/>
      <c r="K53" s="17">
        <v>4</v>
      </c>
      <c r="L53" s="18">
        <f t="shared" si="1"/>
        <v>4</v>
      </c>
      <c r="M53" s="19">
        <f t="shared" si="2"/>
        <v>4</v>
      </c>
    </row>
    <row r="54" spans="1:16" ht="14.4" x14ac:dyDescent="0.25">
      <c r="A54" s="12" t="str">
        <f t="shared" si="3"/>
        <v>80Vanessa DavisOkies Little Anya</v>
      </c>
      <c r="B54" s="13">
        <v>80</v>
      </c>
      <c r="C54" s="14" t="s">
        <v>141</v>
      </c>
      <c r="D54" s="285" t="s">
        <v>142</v>
      </c>
      <c r="E54" s="20">
        <v>6005841</v>
      </c>
      <c r="F54" s="16" t="s">
        <v>1194</v>
      </c>
      <c r="G54" s="20"/>
      <c r="H54" s="13">
        <v>2</v>
      </c>
      <c r="I54" s="31"/>
      <c r="J54" s="34"/>
      <c r="K54" s="17">
        <v>2</v>
      </c>
      <c r="L54" s="18">
        <f t="shared" si="1"/>
        <v>6</v>
      </c>
      <c r="M54" s="19">
        <f t="shared" si="2"/>
        <v>6</v>
      </c>
    </row>
    <row r="55" spans="1:16" ht="14.4" x14ac:dyDescent="0.25">
      <c r="A55" s="12" t="str">
        <f t="shared" si="3"/>
        <v/>
      </c>
      <c r="B55" s="13"/>
      <c r="C55" s="14" t="s">
        <v>43</v>
      </c>
      <c r="D55" s="285" t="s">
        <v>43</v>
      </c>
      <c r="E55" s="20"/>
      <c r="F55" s="16"/>
      <c r="G55" s="20"/>
      <c r="H55" s="13"/>
      <c r="I55" s="31"/>
      <c r="J55" s="34"/>
      <c r="K55" s="17">
        <v>0</v>
      </c>
      <c r="L55" s="18">
        <f t="shared" si="1"/>
        <v>0</v>
      </c>
      <c r="M55" s="19">
        <f t="shared" si="2"/>
        <v>0</v>
      </c>
    </row>
    <row r="56" spans="1:16" ht="14.4" x14ac:dyDescent="0.25">
      <c r="A56" s="12" t="str">
        <f t="shared" si="3"/>
        <v>90Lahnee PozzebonGlen Hardey Omega Cloud</v>
      </c>
      <c r="B56" s="13">
        <v>90</v>
      </c>
      <c r="C56" s="14" t="s">
        <v>644</v>
      </c>
      <c r="D56" s="285" t="s">
        <v>1187</v>
      </c>
      <c r="E56" s="20">
        <v>6011545</v>
      </c>
      <c r="F56" s="16" t="s">
        <v>115</v>
      </c>
      <c r="G56" s="20"/>
      <c r="H56" s="13"/>
      <c r="I56" s="31">
        <v>1</v>
      </c>
      <c r="J56" s="34"/>
      <c r="K56" s="17">
        <v>1</v>
      </c>
      <c r="L56" s="18">
        <f t="shared" si="1"/>
        <v>7</v>
      </c>
      <c r="M56" s="19">
        <f t="shared" si="2"/>
        <v>7</v>
      </c>
    </row>
    <row r="57" spans="1:16" ht="14.4" x14ac:dyDescent="0.25">
      <c r="A57" s="12" t="str">
        <f t="shared" si="3"/>
        <v>90Avarna McdonaldToro Express</v>
      </c>
      <c r="B57" s="13">
        <v>90</v>
      </c>
      <c r="C57" s="295" t="s">
        <v>642</v>
      </c>
      <c r="D57" s="15" t="s">
        <v>1195</v>
      </c>
      <c r="E57" s="20">
        <v>6026334</v>
      </c>
      <c r="F57" s="16" t="s">
        <v>1196</v>
      </c>
      <c r="G57" s="20"/>
      <c r="H57" s="13"/>
      <c r="I57" s="31">
        <v>2</v>
      </c>
      <c r="J57" s="34"/>
      <c r="K57" s="17">
        <v>2</v>
      </c>
      <c r="L57" s="18">
        <f t="shared" si="1"/>
        <v>6</v>
      </c>
      <c r="M57" s="19">
        <f>SUM(L57+$M$5)</f>
        <v>6</v>
      </c>
    </row>
    <row r="58" spans="1:16" ht="14.4" x14ac:dyDescent="0.25">
      <c r="A58" s="12"/>
      <c r="B58" s="13"/>
      <c r="C58" s="295" t="s">
        <v>43</v>
      </c>
      <c r="D58" s="15" t="s">
        <v>43</v>
      </c>
      <c r="E58" s="20"/>
      <c r="F58" s="16"/>
      <c r="G58" s="20"/>
      <c r="H58" s="13"/>
      <c r="I58" s="31"/>
      <c r="J58" s="34"/>
      <c r="K58" s="17">
        <v>0</v>
      </c>
      <c r="L58" s="18">
        <f t="shared" ref="L58" si="4">IF(K58=1,7,IF(K58=2,6,IF(K58=3,5,IF(K58=4,4,IF(K58=5,3,IF(K58=6,2,IF(K58&gt;=6,1,0)))))))</f>
        <v>0</v>
      </c>
      <c r="M58" s="19">
        <f>SUM(L58+$M$5)</f>
        <v>0</v>
      </c>
    </row>
    <row r="59" spans="1:16" ht="14.4" x14ac:dyDescent="0.25">
      <c r="A59" s="12" t="str">
        <f t="shared" ref="A59:A86" si="5">CONCATENATE(B59,C59,D59)</f>
        <v>90Skye McmullenStrike Two</v>
      </c>
      <c r="B59" s="13">
        <v>90</v>
      </c>
      <c r="C59" s="14" t="s">
        <v>1202</v>
      </c>
      <c r="D59" s="15" t="s">
        <v>1218</v>
      </c>
      <c r="E59" s="20">
        <v>9102213</v>
      </c>
      <c r="F59" s="16" t="s">
        <v>1013</v>
      </c>
      <c r="G59" s="20"/>
      <c r="H59" s="13"/>
      <c r="I59" s="31">
        <v>3</v>
      </c>
      <c r="J59" s="34"/>
      <c r="K59" s="17">
        <v>3</v>
      </c>
      <c r="L59" s="18">
        <f t="shared" si="1"/>
        <v>5</v>
      </c>
      <c r="M59" s="19">
        <f t="shared" ref="M59:M70" si="6">SUM(L59+$M$5)</f>
        <v>5</v>
      </c>
    </row>
    <row r="60" spans="1:16" ht="14.4" x14ac:dyDescent="0.25">
      <c r="A60" s="12" t="str">
        <f t="shared" si="5"/>
        <v>90Sarah HatchEsb Golden Kip</v>
      </c>
      <c r="B60" s="13">
        <v>90</v>
      </c>
      <c r="C60" s="14" t="s">
        <v>1203</v>
      </c>
      <c r="D60" s="15" t="s">
        <v>1219</v>
      </c>
      <c r="E60" s="20">
        <v>6008247</v>
      </c>
      <c r="F60" s="16" t="s">
        <v>1196</v>
      </c>
      <c r="G60" s="20"/>
      <c r="H60" s="13"/>
      <c r="I60" s="31">
        <v>4</v>
      </c>
      <c r="J60" s="34"/>
      <c r="K60" s="17">
        <v>4</v>
      </c>
      <c r="L60" s="18">
        <f t="shared" si="1"/>
        <v>4</v>
      </c>
      <c r="M60" s="19">
        <f t="shared" si="6"/>
        <v>4</v>
      </c>
    </row>
    <row r="61" spans="1:16" ht="14.4" x14ac:dyDescent="0.25">
      <c r="A61" s="12" t="str">
        <f t="shared" si="5"/>
        <v>90Teagan ChristieBms Ostinato </v>
      </c>
      <c r="B61" s="13">
        <v>90</v>
      </c>
      <c r="C61" s="14" t="s">
        <v>1204</v>
      </c>
      <c r="D61" s="285" t="s">
        <v>1220</v>
      </c>
      <c r="E61" s="20">
        <v>6007986</v>
      </c>
      <c r="F61" s="16" t="s">
        <v>1205</v>
      </c>
      <c r="G61" s="20"/>
      <c r="H61" s="13"/>
      <c r="I61" s="31">
        <v>1</v>
      </c>
      <c r="J61" s="34"/>
      <c r="K61" s="17">
        <v>1</v>
      </c>
      <c r="L61" s="18">
        <f t="shared" si="1"/>
        <v>7</v>
      </c>
      <c r="M61" s="19">
        <f t="shared" si="6"/>
        <v>7</v>
      </c>
    </row>
    <row r="62" spans="1:16" ht="14.4" x14ac:dyDescent="0.25">
      <c r="A62" s="12" t="str">
        <f t="shared" si="5"/>
        <v>90Caitlin Maguirekippin</v>
      </c>
      <c r="B62" s="13">
        <v>90</v>
      </c>
      <c r="C62" s="14" t="s">
        <v>1197</v>
      </c>
      <c r="D62" s="285" t="s">
        <v>1265</v>
      </c>
      <c r="E62" s="20">
        <v>6024010</v>
      </c>
      <c r="F62" s="16" t="s">
        <v>1196</v>
      </c>
      <c r="G62" s="20"/>
      <c r="H62" s="13"/>
      <c r="I62" s="31">
        <v>5</v>
      </c>
      <c r="J62" s="34"/>
      <c r="K62" s="17">
        <v>5</v>
      </c>
      <c r="L62" s="18">
        <f t="shared" si="1"/>
        <v>3</v>
      </c>
      <c r="M62" s="19">
        <f t="shared" si="6"/>
        <v>3</v>
      </c>
    </row>
    <row r="63" spans="1:16" ht="14.4" x14ac:dyDescent="0.25">
      <c r="A63" s="12" t="str">
        <f t="shared" si="5"/>
        <v>90Imogen HillRockhampton Rocket </v>
      </c>
      <c r="B63" s="13">
        <v>90</v>
      </c>
      <c r="C63" s="295" t="s">
        <v>894</v>
      </c>
      <c r="D63" s="15" t="s">
        <v>1201</v>
      </c>
      <c r="E63" s="20">
        <v>6011692</v>
      </c>
      <c r="F63" s="16" t="s">
        <v>752</v>
      </c>
      <c r="G63" s="20"/>
      <c r="H63" s="13"/>
      <c r="I63" s="31">
        <v>2</v>
      </c>
      <c r="J63" s="34"/>
      <c r="K63" s="17">
        <v>2</v>
      </c>
      <c r="L63" s="18">
        <f t="shared" si="1"/>
        <v>6</v>
      </c>
      <c r="M63" s="19">
        <f t="shared" si="6"/>
        <v>6</v>
      </c>
    </row>
    <row r="64" spans="1:16" ht="14.4" x14ac:dyDescent="0.25">
      <c r="A64" s="12" t="str">
        <f t="shared" si="5"/>
        <v/>
      </c>
      <c r="B64" s="13"/>
      <c r="C64" s="14" t="s">
        <v>43</v>
      </c>
      <c r="D64" s="15" t="s">
        <v>43</v>
      </c>
      <c r="E64" s="20"/>
      <c r="F64" s="16"/>
      <c r="G64" s="20"/>
      <c r="H64" s="13"/>
      <c r="I64" s="31"/>
      <c r="J64" s="34"/>
      <c r="K64" s="17">
        <v>0</v>
      </c>
      <c r="L64" s="18">
        <f t="shared" si="1"/>
        <v>0</v>
      </c>
      <c r="M64" s="19">
        <f t="shared" si="6"/>
        <v>0</v>
      </c>
    </row>
    <row r="65" spans="1:13" ht="14.4" x14ac:dyDescent="0.25">
      <c r="A65" s="12" t="str">
        <f t="shared" si="5"/>
        <v>100Charvelle MillerKendall Park Odin</v>
      </c>
      <c r="B65" s="13">
        <v>100</v>
      </c>
      <c r="C65" s="14" t="s">
        <v>125</v>
      </c>
      <c r="D65" s="15" t="s">
        <v>126</v>
      </c>
      <c r="E65" s="20">
        <v>6021422</v>
      </c>
      <c r="F65" s="16" t="s">
        <v>127</v>
      </c>
      <c r="G65" s="20"/>
      <c r="H65" s="13"/>
      <c r="I65" s="31">
        <v>3</v>
      </c>
      <c r="J65" s="34"/>
      <c r="K65" s="17">
        <v>3</v>
      </c>
      <c r="L65" s="18">
        <f t="shared" si="1"/>
        <v>5</v>
      </c>
      <c r="M65" s="19">
        <f t="shared" si="6"/>
        <v>5</v>
      </c>
    </row>
    <row r="66" spans="1:13" ht="14.4" x14ac:dyDescent="0.25">
      <c r="A66" s="12" t="str">
        <f t="shared" si="5"/>
        <v>100Holly BrimblecombeDevereaux Kit Kat</v>
      </c>
      <c r="B66" s="13">
        <v>100</v>
      </c>
      <c r="C66" s="14" t="s">
        <v>1206</v>
      </c>
      <c r="D66" s="15" t="s">
        <v>1207</v>
      </c>
      <c r="E66" s="20">
        <v>6011876</v>
      </c>
      <c r="F66" s="16" t="s">
        <v>1208</v>
      </c>
      <c r="G66" s="20"/>
      <c r="H66" s="13"/>
      <c r="I66" s="31">
        <v>4</v>
      </c>
      <c r="J66" s="34"/>
      <c r="K66" s="17">
        <v>4</v>
      </c>
      <c r="L66" s="18">
        <f t="shared" si="1"/>
        <v>4</v>
      </c>
      <c r="M66" s="19">
        <f t="shared" si="6"/>
        <v>4</v>
      </c>
    </row>
    <row r="67" spans="1:13" ht="14.4" x14ac:dyDescent="0.25">
      <c r="A67" s="12" t="str">
        <f t="shared" si="5"/>
        <v>100Sarah HatchCethana Kingston Court</v>
      </c>
      <c r="B67" s="13">
        <v>100</v>
      </c>
      <c r="C67" s="14" t="s">
        <v>1203</v>
      </c>
      <c r="D67" s="15" t="s">
        <v>1209</v>
      </c>
      <c r="E67" s="20">
        <v>6008247</v>
      </c>
      <c r="F67" s="16" t="s">
        <v>1196</v>
      </c>
      <c r="G67" s="20"/>
      <c r="H67" s="13"/>
      <c r="I67" s="31">
        <v>1</v>
      </c>
      <c r="J67" s="34"/>
      <c r="K67" s="17">
        <v>1</v>
      </c>
      <c r="L67" s="18">
        <f t="shared" si="1"/>
        <v>7</v>
      </c>
      <c r="M67" s="19">
        <f t="shared" si="6"/>
        <v>7</v>
      </c>
    </row>
    <row r="68" spans="1:13" ht="14.4" x14ac:dyDescent="0.25">
      <c r="A68" s="12" t="str">
        <f t="shared" si="5"/>
        <v>100Vanessa DavisIndi</v>
      </c>
      <c r="B68" s="13">
        <v>100</v>
      </c>
      <c r="C68" s="14" t="s">
        <v>141</v>
      </c>
      <c r="D68" s="15" t="s">
        <v>1210</v>
      </c>
      <c r="E68" s="20">
        <v>6005841</v>
      </c>
      <c r="F68" s="16" t="s">
        <v>1194</v>
      </c>
      <c r="G68" s="20"/>
      <c r="H68" s="13"/>
      <c r="I68" s="31">
        <v>2</v>
      </c>
      <c r="J68" s="34"/>
      <c r="K68" s="17">
        <v>2</v>
      </c>
      <c r="L68" s="18">
        <f t="shared" si="1"/>
        <v>6</v>
      </c>
      <c r="M68" s="19">
        <f t="shared" si="6"/>
        <v>6</v>
      </c>
    </row>
    <row r="69" spans="1:13" ht="14.4" x14ac:dyDescent="0.25">
      <c r="A69" s="12" t="str">
        <f t="shared" si="5"/>
        <v/>
      </c>
      <c r="B69" s="13"/>
      <c r="C69" s="14" t="s">
        <v>43</v>
      </c>
      <c r="D69" s="285" t="s">
        <v>43</v>
      </c>
      <c r="E69" s="20"/>
      <c r="F69" s="16"/>
      <c r="G69" s="20"/>
      <c r="H69" s="13"/>
      <c r="I69" s="31"/>
      <c r="J69" s="34"/>
      <c r="K69" s="17">
        <v>0</v>
      </c>
      <c r="L69" s="18">
        <f t="shared" si="1"/>
        <v>0</v>
      </c>
      <c r="M69" s="19">
        <f t="shared" si="6"/>
        <v>0</v>
      </c>
    </row>
    <row r="70" spans="1:13" ht="14.4" x14ac:dyDescent="0.25">
      <c r="A70" s="12" t="str">
        <f t="shared" si="5"/>
        <v>105Charvelle MillerKendall Park Odin</v>
      </c>
      <c r="B70" s="13">
        <v>105</v>
      </c>
      <c r="C70" s="14" t="s">
        <v>125</v>
      </c>
      <c r="D70" s="15" t="s">
        <v>126</v>
      </c>
      <c r="E70" s="20">
        <v>6021422</v>
      </c>
      <c r="F70" s="16" t="s">
        <v>127</v>
      </c>
      <c r="G70" s="20"/>
      <c r="H70" s="13"/>
      <c r="I70" s="31"/>
      <c r="J70" s="34">
        <v>2</v>
      </c>
      <c r="K70" s="17">
        <v>2</v>
      </c>
      <c r="L70" s="18">
        <f t="shared" ref="L70:L74" si="7">IF(K70=1,7,IF(K70=2,6,IF(K70=3,5,IF(K70=4,4,IF(K70=5,3,IF(K70=6,2,IF(K70&gt;=6,1,0)))))))</f>
        <v>6</v>
      </c>
      <c r="M70" s="19">
        <f t="shared" si="6"/>
        <v>6</v>
      </c>
    </row>
    <row r="71" spans="1:13" ht="14.4" x14ac:dyDescent="0.25">
      <c r="A71" s="12" t="str">
        <f t="shared" si="5"/>
        <v>105Holly BrimblecombeDevereaux Kit Kat</v>
      </c>
      <c r="B71" s="13">
        <v>105</v>
      </c>
      <c r="C71" s="14" t="s">
        <v>1206</v>
      </c>
      <c r="D71" s="15" t="s">
        <v>1207</v>
      </c>
      <c r="E71" s="20">
        <v>6011876</v>
      </c>
      <c r="F71" s="16" t="s">
        <v>1208</v>
      </c>
      <c r="G71" s="20"/>
      <c r="H71" s="13"/>
      <c r="I71" s="31"/>
      <c r="J71" s="34">
        <v>1</v>
      </c>
      <c r="K71" s="17">
        <v>1</v>
      </c>
      <c r="L71" s="18">
        <f t="shared" si="7"/>
        <v>7</v>
      </c>
      <c r="M71" s="19">
        <f t="shared" ref="M71:M86" si="8">SUM(L71+$M$5)</f>
        <v>7</v>
      </c>
    </row>
    <row r="72" spans="1:13" ht="14.4" x14ac:dyDescent="0.25">
      <c r="A72" s="12" t="str">
        <f t="shared" si="5"/>
        <v/>
      </c>
      <c r="B72" s="13"/>
      <c r="C72" s="14" t="s">
        <v>43</v>
      </c>
      <c r="D72" s="15" t="s">
        <v>43</v>
      </c>
      <c r="E72" s="20"/>
      <c r="F72" s="16"/>
      <c r="G72" s="20"/>
      <c r="H72" s="13"/>
      <c r="I72" s="31"/>
      <c r="J72" s="34"/>
      <c r="K72" s="17">
        <v>0</v>
      </c>
      <c r="L72" s="18">
        <f t="shared" si="7"/>
        <v>0</v>
      </c>
      <c r="M72" s="19">
        <f t="shared" si="8"/>
        <v>0</v>
      </c>
    </row>
    <row r="73" spans="1:13" ht="14.4" x14ac:dyDescent="0.25">
      <c r="A73" s="12" t="str">
        <f t="shared" si="5"/>
        <v>110Vanessa DavisIndi</v>
      </c>
      <c r="B73" s="13">
        <v>110</v>
      </c>
      <c r="C73" s="14" t="s">
        <v>141</v>
      </c>
      <c r="D73" s="15" t="s">
        <v>1210</v>
      </c>
      <c r="E73" s="20">
        <v>6005841</v>
      </c>
      <c r="F73" s="16" t="s">
        <v>1194</v>
      </c>
      <c r="G73" s="20"/>
      <c r="H73" s="13"/>
      <c r="I73" s="31"/>
      <c r="J73" s="34">
        <v>1</v>
      </c>
      <c r="K73" s="17">
        <v>1</v>
      </c>
      <c r="L73" s="18">
        <f t="shared" si="7"/>
        <v>7</v>
      </c>
      <c r="M73" s="19">
        <f t="shared" si="8"/>
        <v>7</v>
      </c>
    </row>
    <row r="74" spans="1:13" ht="14.4" x14ac:dyDescent="0.25">
      <c r="A74" s="12" t="str">
        <f t="shared" si="5"/>
        <v/>
      </c>
      <c r="B74" s="13"/>
      <c r="C74" s="14" t="s">
        <v>43</v>
      </c>
      <c r="D74" s="285" t="s">
        <v>43</v>
      </c>
      <c r="E74" s="20"/>
      <c r="F74" s="16"/>
      <c r="G74" s="20"/>
      <c r="H74" s="13"/>
      <c r="I74" s="31"/>
      <c r="J74" s="34"/>
      <c r="K74" s="17">
        <v>0</v>
      </c>
      <c r="L74" s="18">
        <f t="shared" si="7"/>
        <v>0</v>
      </c>
      <c r="M74" s="19">
        <f t="shared" si="8"/>
        <v>0</v>
      </c>
    </row>
    <row r="75" spans="1:13" ht="14.4" x14ac:dyDescent="0.25">
      <c r="A75" s="12" t="str">
        <f t="shared" si="5"/>
        <v>115Teagan ChristieAmani Phantasie </v>
      </c>
      <c r="B75" s="13">
        <v>115</v>
      </c>
      <c r="C75" s="14" t="s">
        <v>1204</v>
      </c>
      <c r="D75" s="15" t="s">
        <v>1211</v>
      </c>
      <c r="E75" s="20">
        <v>6007986</v>
      </c>
      <c r="F75" s="16" t="s">
        <v>1205</v>
      </c>
      <c r="G75" s="20"/>
      <c r="H75" s="13"/>
      <c r="I75" s="31"/>
      <c r="J75" s="34">
        <v>1</v>
      </c>
      <c r="K75" s="17">
        <v>1</v>
      </c>
      <c r="L75" s="18">
        <f t="shared" ref="L75:L86" si="9">IF(K75=1,7,IF(K75=2,6,IF(K75=3,5,IF(K75=4,4,IF(K75=5,3,IF(K75=6,2,IF(K75&gt;=6,1,0)))))))</f>
        <v>7</v>
      </c>
      <c r="M75" s="19">
        <f t="shared" si="8"/>
        <v>7</v>
      </c>
    </row>
    <row r="76" spans="1:13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/>
      <c r="L76" s="18">
        <f t="shared" si="9"/>
        <v>0</v>
      </c>
      <c r="M76" s="19">
        <f t="shared" si="8"/>
        <v>0</v>
      </c>
    </row>
    <row r="77" spans="1:13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/>
      <c r="L77" s="18">
        <f t="shared" si="9"/>
        <v>0</v>
      </c>
      <c r="M77" s="19">
        <f t="shared" si="8"/>
        <v>0</v>
      </c>
    </row>
    <row r="78" spans="1:13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/>
      <c r="L78" s="18">
        <f t="shared" si="9"/>
        <v>0</v>
      </c>
      <c r="M78" s="19">
        <f t="shared" si="8"/>
        <v>0</v>
      </c>
    </row>
    <row r="79" spans="1:13" ht="14.4" x14ac:dyDescent="0.25">
      <c r="A79" s="12" t="str">
        <f t="shared" si="5"/>
        <v/>
      </c>
      <c r="B79" s="13"/>
      <c r="C79" s="14"/>
      <c r="D79" s="285"/>
      <c r="E79" s="20"/>
      <c r="F79" s="16"/>
      <c r="G79" s="20"/>
      <c r="H79" s="13"/>
      <c r="I79" s="31"/>
      <c r="J79" s="34"/>
      <c r="K79" s="17"/>
      <c r="L79" s="18">
        <f t="shared" si="9"/>
        <v>0</v>
      </c>
      <c r="M79" s="19">
        <f t="shared" si="8"/>
        <v>0</v>
      </c>
    </row>
    <row r="80" spans="1:13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/>
      <c r="L80" s="18">
        <f t="shared" si="9"/>
        <v>0</v>
      </c>
      <c r="M80" s="19">
        <f t="shared" si="8"/>
        <v>0</v>
      </c>
    </row>
    <row r="81" spans="1:13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/>
      <c r="L81" s="18">
        <f t="shared" si="9"/>
        <v>0</v>
      </c>
      <c r="M81" s="19">
        <f t="shared" si="8"/>
        <v>0</v>
      </c>
    </row>
    <row r="82" spans="1:13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/>
      <c r="L82" s="18">
        <f t="shared" si="9"/>
        <v>0</v>
      </c>
      <c r="M82" s="19">
        <f t="shared" si="8"/>
        <v>0</v>
      </c>
    </row>
    <row r="83" spans="1:13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/>
      <c r="L83" s="18">
        <f t="shared" si="9"/>
        <v>0</v>
      </c>
      <c r="M83" s="19">
        <f t="shared" si="8"/>
        <v>0</v>
      </c>
    </row>
    <row r="84" spans="1:13" ht="14.4" x14ac:dyDescent="0.25">
      <c r="A84" s="12" t="str">
        <f t="shared" si="5"/>
        <v/>
      </c>
      <c r="B84" s="13"/>
      <c r="C84" s="14"/>
      <c r="D84" s="285"/>
      <c r="E84" s="20"/>
      <c r="F84" s="16"/>
      <c r="G84" s="20"/>
      <c r="H84" s="13"/>
      <c r="I84" s="31"/>
      <c r="J84" s="34"/>
      <c r="K84" s="17"/>
      <c r="L84" s="18">
        <f t="shared" si="9"/>
        <v>0</v>
      </c>
      <c r="M84" s="19">
        <f t="shared" si="8"/>
        <v>0</v>
      </c>
    </row>
    <row r="85" spans="1:13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/>
      <c r="L85" s="18">
        <f t="shared" si="9"/>
        <v>0</v>
      </c>
      <c r="M85" s="19">
        <f t="shared" si="8"/>
        <v>0</v>
      </c>
    </row>
    <row r="86" spans="1:13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/>
      <c r="L86" s="18">
        <f t="shared" si="9"/>
        <v>0</v>
      </c>
      <c r="M86" s="19">
        <f t="shared" si="8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19" priority="1245"/>
  </conditionalFormatting>
  <conditionalFormatting sqref="C6:D39">
    <cfRule type="duplicateValues" dxfId="118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BB14-0ABA-4CAD-BC4F-94FAF846169E}">
  <sheetPr codeName="Sheet20">
    <tabColor rgb="FFA3E7FF"/>
  </sheetPr>
  <dimension ref="A1:M58"/>
  <sheetViews>
    <sheetView topLeftCell="B1" workbookViewId="0">
      <selection activeCell="D8" sqref="D8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18.6640625" style="9" bestFit="1" customWidth="1"/>
    <col min="4" max="4" width="30.109375" style="194" customWidth="1"/>
    <col min="5" max="5" width="12" style="1" bestFit="1" customWidth="1"/>
    <col min="6" max="6" width="22.5546875" style="9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71">
        <f>SUM(A2-1)</f>
        <v>28</v>
      </c>
      <c r="B1" s="901" t="s">
        <v>401</v>
      </c>
      <c r="C1" s="902"/>
      <c r="D1" s="7" t="s">
        <v>402</v>
      </c>
      <c r="E1" s="881" t="s">
        <v>425</v>
      </c>
      <c r="F1" s="882"/>
      <c r="G1" s="882"/>
      <c r="H1" s="882"/>
      <c r="I1" s="882"/>
      <c r="J1" s="8" t="s">
        <v>404</v>
      </c>
      <c r="K1" s="903">
        <v>45361</v>
      </c>
      <c r="L1" s="904"/>
      <c r="M1" s="8" t="s">
        <v>405</v>
      </c>
    </row>
    <row r="2" spans="1:13" ht="22.5" customHeight="1" thickBot="1" x14ac:dyDescent="0.3">
      <c r="A2" s="1">
        <f>COUNTA(_xlfn.UNIQUE(D6:D158))</f>
        <v>29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/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5.6" x14ac:dyDescent="0.3">
      <c r="A6" s="12" t="str">
        <f t="shared" ref="A6:A37" si="0">CONCATENATE(B6,C6,D6)</f>
        <v>60Gabriela SellersBarney</v>
      </c>
      <c r="B6" s="13">
        <v>60</v>
      </c>
      <c r="C6" s="227" t="s">
        <v>746</v>
      </c>
      <c r="D6" s="228" t="s">
        <v>747</v>
      </c>
      <c r="E6" s="229"/>
      <c r="F6" s="193"/>
      <c r="G6" s="13">
        <v>1</v>
      </c>
      <c r="H6" s="248"/>
      <c r="I6" s="31"/>
      <c r="J6" s="34"/>
      <c r="K6" s="17">
        <v>1</v>
      </c>
      <c r="L6" s="18">
        <v>7</v>
      </c>
      <c r="M6" s="19">
        <f t="shared" ref="M6:M37" si="1">SUM(L6+$M$5)</f>
        <v>7</v>
      </c>
    </row>
    <row r="7" spans="1:13" ht="15.6" x14ac:dyDescent="0.3">
      <c r="A7" s="12" t="str">
        <f t="shared" si="0"/>
        <v>60Ava StephensShilo</v>
      </c>
      <c r="B7" s="13">
        <v>60</v>
      </c>
      <c r="C7" s="227" t="s">
        <v>299</v>
      </c>
      <c r="D7" s="228" t="s">
        <v>300</v>
      </c>
      <c r="E7" s="229">
        <v>9106952</v>
      </c>
      <c r="F7" s="193" t="s">
        <v>748</v>
      </c>
      <c r="G7" s="13">
        <v>2</v>
      </c>
      <c r="H7" s="13"/>
      <c r="I7" s="31"/>
      <c r="J7" s="34"/>
      <c r="K7" s="17">
        <v>2</v>
      </c>
      <c r="L7" s="18">
        <v>6</v>
      </c>
      <c r="M7" s="19">
        <f t="shared" si="1"/>
        <v>6</v>
      </c>
    </row>
    <row r="8" spans="1:13" ht="15.6" x14ac:dyDescent="0.3">
      <c r="A8" s="12" t="str">
        <f t="shared" si="0"/>
        <v>60Hailey SnymanGordon Park Smarty Pants</v>
      </c>
      <c r="B8" s="13">
        <v>60</v>
      </c>
      <c r="C8" s="227" t="s">
        <v>229</v>
      </c>
      <c r="D8" s="228" t="s">
        <v>230</v>
      </c>
      <c r="E8" s="229">
        <v>6025131</v>
      </c>
      <c r="F8" s="193" t="s">
        <v>748</v>
      </c>
      <c r="G8" s="13">
        <v>3</v>
      </c>
      <c r="H8" s="13"/>
      <c r="I8" s="31"/>
      <c r="J8" s="34"/>
      <c r="K8" s="17">
        <v>3</v>
      </c>
      <c r="L8" s="18">
        <v>5</v>
      </c>
      <c r="M8" s="19">
        <f t="shared" si="1"/>
        <v>5</v>
      </c>
    </row>
    <row r="9" spans="1:13" ht="15.6" x14ac:dyDescent="0.3">
      <c r="A9" s="12" t="str">
        <f t="shared" si="0"/>
        <v>60Olivia StephensCimmeron Pocket Rocket</v>
      </c>
      <c r="B9" s="13">
        <v>60</v>
      </c>
      <c r="C9" s="227" t="s">
        <v>297</v>
      </c>
      <c r="D9" s="228" t="s">
        <v>298</v>
      </c>
      <c r="E9" s="229">
        <v>9106953</v>
      </c>
      <c r="F9" s="193" t="s">
        <v>748</v>
      </c>
      <c r="G9" s="13">
        <v>4</v>
      </c>
      <c r="H9" s="13"/>
      <c r="I9" s="31"/>
      <c r="J9" s="34"/>
      <c r="K9" s="17">
        <v>4</v>
      </c>
      <c r="L9" s="18">
        <v>4</v>
      </c>
      <c r="M9" s="19">
        <f t="shared" si="1"/>
        <v>4</v>
      </c>
    </row>
    <row r="10" spans="1:13" ht="15.6" x14ac:dyDescent="0.3">
      <c r="A10" s="12" t="str">
        <f t="shared" si="0"/>
        <v>60Bella ChapmanAstra</v>
      </c>
      <c r="B10" s="13">
        <v>60</v>
      </c>
      <c r="C10" s="227" t="s">
        <v>750</v>
      </c>
      <c r="D10" s="228" t="s">
        <v>751</v>
      </c>
      <c r="E10" s="229">
        <v>9102495</v>
      </c>
      <c r="F10" s="14" t="s">
        <v>752</v>
      </c>
      <c r="G10" s="13">
        <v>5</v>
      </c>
      <c r="H10" s="13"/>
      <c r="I10" s="31"/>
      <c r="J10" s="34"/>
      <c r="K10" s="17">
        <v>5</v>
      </c>
      <c r="L10" s="18">
        <v>3</v>
      </c>
      <c r="M10" s="19">
        <f t="shared" si="1"/>
        <v>3</v>
      </c>
    </row>
    <row r="11" spans="1:13" ht="15.6" x14ac:dyDescent="0.3">
      <c r="A11" s="12" t="str">
        <f t="shared" si="0"/>
        <v>60Aleska WearneBertie De Lux</v>
      </c>
      <c r="B11" s="13">
        <v>60</v>
      </c>
      <c r="C11" s="227" t="s">
        <v>237</v>
      </c>
      <c r="D11" s="228" t="s">
        <v>772</v>
      </c>
      <c r="E11" s="229">
        <v>6027376</v>
      </c>
      <c r="F11" s="14" t="s">
        <v>748</v>
      </c>
      <c r="G11" s="13">
        <v>6</v>
      </c>
      <c r="H11" s="13"/>
      <c r="I11" s="31"/>
      <c r="J11" s="34"/>
      <c r="K11" s="17">
        <v>6</v>
      </c>
      <c r="L11" s="18">
        <v>2</v>
      </c>
      <c r="M11" s="19">
        <f t="shared" si="1"/>
        <v>2</v>
      </c>
    </row>
    <row r="12" spans="1:13" ht="15.6" x14ac:dyDescent="0.3">
      <c r="A12" s="12" t="str">
        <f t="shared" si="0"/>
        <v>60Mia StephensHolland Park Geneva</v>
      </c>
      <c r="B12" s="13">
        <v>60</v>
      </c>
      <c r="C12" s="227" t="s">
        <v>295</v>
      </c>
      <c r="D12" s="228" t="s">
        <v>296</v>
      </c>
      <c r="E12" s="229">
        <v>9114813</v>
      </c>
      <c r="F12" s="193" t="s">
        <v>748</v>
      </c>
      <c r="G12" s="13">
        <v>7</v>
      </c>
      <c r="H12" s="13"/>
      <c r="I12" s="31"/>
      <c r="J12" s="34"/>
      <c r="K12" s="17">
        <v>7</v>
      </c>
      <c r="L12" s="18">
        <v>0</v>
      </c>
      <c r="M12" s="19">
        <f t="shared" si="1"/>
        <v>0</v>
      </c>
    </row>
    <row r="13" spans="1:13" ht="15.6" x14ac:dyDescent="0.3">
      <c r="A13" s="12" t="str">
        <f t="shared" si="0"/>
        <v>60India CutinBrayside Blackjack</v>
      </c>
      <c r="B13" s="13">
        <v>60</v>
      </c>
      <c r="C13" s="227" t="s">
        <v>754</v>
      </c>
      <c r="D13" s="228" t="s">
        <v>678</v>
      </c>
      <c r="E13" s="229">
        <v>9114689</v>
      </c>
      <c r="F13" s="193" t="s">
        <v>115</v>
      </c>
      <c r="G13" s="13">
        <v>1</v>
      </c>
      <c r="H13" s="248"/>
      <c r="I13" s="31"/>
      <c r="J13" s="34"/>
      <c r="K13" s="17">
        <v>1</v>
      </c>
      <c r="L13" s="18">
        <v>0</v>
      </c>
      <c r="M13" s="19">
        <f t="shared" si="1"/>
        <v>0</v>
      </c>
    </row>
    <row r="14" spans="1:13" ht="15.6" x14ac:dyDescent="0.3">
      <c r="A14" s="12" t="str">
        <f t="shared" si="0"/>
        <v>60Mia TollarzoDelta Of Ebony Park</v>
      </c>
      <c r="B14" s="13">
        <v>60</v>
      </c>
      <c r="C14" s="227" t="s">
        <v>755</v>
      </c>
      <c r="D14" s="228" t="s">
        <v>773</v>
      </c>
      <c r="E14" s="229">
        <v>6011292</v>
      </c>
      <c r="F14" s="193" t="s">
        <v>757</v>
      </c>
      <c r="G14" s="13">
        <v>2</v>
      </c>
      <c r="H14" s="13"/>
      <c r="I14" s="31"/>
      <c r="J14" s="34"/>
      <c r="K14" s="17">
        <v>2</v>
      </c>
      <c r="L14" s="18">
        <v>7</v>
      </c>
      <c r="M14" s="19">
        <f t="shared" si="1"/>
        <v>7</v>
      </c>
    </row>
    <row r="15" spans="1:13" ht="15.6" x14ac:dyDescent="0.3">
      <c r="A15" s="12" t="str">
        <f t="shared" si="0"/>
        <v>60Hailey O'NeilFusion</v>
      </c>
      <c r="B15" s="13">
        <v>60</v>
      </c>
      <c r="C15" s="227" t="s">
        <v>758</v>
      </c>
      <c r="D15" s="228" t="s">
        <v>759</v>
      </c>
      <c r="E15" s="229">
        <v>9120493</v>
      </c>
      <c r="F15" s="193" t="s">
        <v>752</v>
      </c>
      <c r="G15" s="13">
        <v>3</v>
      </c>
      <c r="H15" s="13"/>
      <c r="I15" s="31"/>
      <c r="J15" s="34"/>
      <c r="K15" s="17">
        <v>3</v>
      </c>
      <c r="L15" s="18">
        <v>7</v>
      </c>
      <c r="M15" s="19">
        <f t="shared" si="1"/>
        <v>7</v>
      </c>
    </row>
    <row r="16" spans="1:13" ht="15.6" x14ac:dyDescent="0.3">
      <c r="A16" s="12" t="str">
        <f t="shared" si="0"/>
        <v>60Emily BrimblecombeKing Park Aberdeen Pelion</v>
      </c>
      <c r="B16" s="13">
        <v>60</v>
      </c>
      <c r="C16" s="227" t="s">
        <v>760</v>
      </c>
      <c r="D16" s="228" t="s">
        <v>761</v>
      </c>
      <c r="E16" s="229">
        <v>6021751</v>
      </c>
      <c r="F16" s="193" t="s">
        <v>752</v>
      </c>
      <c r="G16" s="13">
        <v>4</v>
      </c>
      <c r="H16" s="248"/>
      <c r="I16" s="31"/>
      <c r="J16" s="34"/>
      <c r="K16" s="17">
        <v>4</v>
      </c>
      <c r="L16" s="18">
        <v>6</v>
      </c>
      <c r="M16" s="19">
        <f t="shared" si="1"/>
        <v>6</v>
      </c>
    </row>
    <row r="17" spans="1:13" ht="15.6" x14ac:dyDescent="0.3">
      <c r="A17" s="12" t="str">
        <f t="shared" si="0"/>
        <v>65Madison KainPc Sonic</v>
      </c>
      <c r="B17" s="13">
        <v>65</v>
      </c>
      <c r="C17" s="227" t="s">
        <v>235</v>
      </c>
      <c r="D17" s="228" t="s">
        <v>609</v>
      </c>
      <c r="E17" s="229">
        <v>6022060</v>
      </c>
      <c r="F17" s="193" t="s">
        <v>748</v>
      </c>
      <c r="G17" s="13">
        <v>1</v>
      </c>
      <c r="H17" s="248"/>
      <c r="I17" s="31"/>
      <c r="J17" s="34"/>
      <c r="K17" s="17">
        <v>1</v>
      </c>
      <c r="L17" s="18">
        <v>5</v>
      </c>
      <c r="M17" s="19">
        <f t="shared" si="1"/>
        <v>5</v>
      </c>
    </row>
    <row r="18" spans="1:13" ht="15.6" x14ac:dyDescent="0.3">
      <c r="A18" s="12" t="str">
        <f t="shared" si="0"/>
        <v>65Josephine AnningBrayside Sensation</v>
      </c>
      <c r="B18" s="13">
        <v>65</v>
      </c>
      <c r="C18" s="227" t="s">
        <v>619</v>
      </c>
      <c r="D18" s="228" t="s">
        <v>659</v>
      </c>
      <c r="E18" s="229">
        <v>6024416</v>
      </c>
      <c r="F18" s="193" t="s">
        <v>752</v>
      </c>
      <c r="G18" s="13">
        <v>2</v>
      </c>
      <c r="H18" s="13"/>
      <c r="I18" s="31"/>
      <c r="J18" s="34"/>
      <c r="K18" s="17">
        <v>2</v>
      </c>
      <c r="L18" s="18">
        <v>0</v>
      </c>
      <c r="M18" s="19">
        <f t="shared" si="1"/>
        <v>0</v>
      </c>
    </row>
    <row r="19" spans="1:13" ht="15.6" x14ac:dyDescent="0.3">
      <c r="A19" s="12" t="str">
        <f t="shared" si="0"/>
        <v>65Charlee CrispinRowen Bee Gee</v>
      </c>
      <c r="B19" s="13">
        <v>65</v>
      </c>
      <c r="C19" s="227" t="s">
        <v>762</v>
      </c>
      <c r="D19" s="228" t="s">
        <v>763</v>
      </c>
      <c r="E19" s="229">
        <v>6020575</v>
      </c>
      <c r="F19" s="193" t="s">
        <v>752</v>
      </c>
      <c r="G19" s="13">
        <v>3</v>
      </c>
      <c r="H19" s="13"/>
      <c r="I19" s="31"/>
      <c r="J19" s="34"/>
      <c r="K19" s="17">
        <v>3</v>
      </c>
      <c r="L19" s="18">
        <v>7</v>
      </c>
      <c r="M19" s="19">
        <f t="shared" si="1"/>
        <v>7</v>
      </c>
    </row>
    <row r="20" spans="1:13" ht="15.6" x14ac:dyDescent="0.3">
      <c r="A20" s="12" t="str">
        <f t="shared" si="0"/>
        <v>65Jess TooheyDuke</v>
      </c>
      <c r="B20" s="13">
        <v>65</v>
      </c>
      <c r="C20" s="227" t="s">
        <v>764</v>
      </c>
      <c r="D20" s="228" t="s">
        <v>765</v>
      </c>
      <c r="E20" s="244">
        <v>9101628</v>
      </c>
      <c r="F20" s="209" t="s">
        <v>748</v>
      </c>
      <c r="G20" s="20">
        <v>1</v>
      </c>
      <c r="H20" s="248"/>
      <c r="I20" s="31"/>
      <c r="J20" s="34"/>
      <c r="K20" s="17">
        <v>1</v>
      </c>
      <c r="L20" s="18">
        <v>6</v>
      </c>
      <c r="M20" s="19">
        <f t="shared" si="1"/>
        <v>6</v>
      </c>
    </row>
    <row r="21" spans="1:13" ht="15.6" x14ac:dyDescent="0.3">
      <c r="A21" s="12" t="str">
        <f t="shared" si="0"/>
        <v>65Shannon MeakinsKarma Park Esprit</v>
      </c>
      <c r="B21" s="13">
        <v>65</v>
      </c>
      <c r="C21" s="227" t="s">
        <v>182</v>
      </c>
      <c r="D21" s="228" t="s">
        <v>183</v>
      </c>
      <c r="E21" s="244">
        <v>9103428</v>
      </c>
      <c r="F21" s="209" t="s">
        <v>748</v>
      </c>
      <c r="G21" s="20">
        <v>1</v>
      </c>
      <c r="H21" s="248"/>
      <c r="I21" s="31"/>
      <c r="J21" s="34"/>
      <c r="K21" s="17">
        <v>1</v>
      </c>
      <c r="L21" s="18">
        <v>5</v>
      </c>
      <c r="M21" s="19">
        <f t="shared" si="1"/>
        <v>5</v>
      </c>
    </row>
    <row r="22" spans="1:13" ht="15.6" x14ac:dyDescent="0.3">
      <c r="A22" s="12" t="str">
        <f t="shared" si="0"/>
        <v>75Madison KainPc Sonic</v>
      </c>
      <c r="B22" s="13">
        <v>75</v>
      </c>
      <c r="C22" s="227" t="s">
        <v>235</v>
      </c>
      <c r="D22" s="228" t="s">
        <v>609</v>
      </c>
      <c r="E22" s="244">
        <v>6022060</v>
      </c>
      <c r="F22" s="209" t="s">
        <v>748</v>
      </c>
      <c r="G22" s="20"/>
      <c r="H22" s="13">
        <v>1</v>
      </c>
      <c r="I22" s="31"/>
      <c r="J22" s="34"/>
      <c r="K22" s="17">
        <v>1</v>
      </c>
      <c r="L22" s="18">
        <v>0</v>
      </c>
      <c r="M22" s="19">
        <f t="shared" si="1"/>
        <v>0</v>
      </c>
    </row>
    <row r="23" spans="1:13" ht="15.6" x14ac:dyDescent="0.3">
      <c r="A23" s="12" t="str">
        <f t="shared" si="0"/>
        <v>75Charlee CrispinRowen Bee Gee</v>
      </c>
      <c r="B23" s="13">
        <v>75</v>
      </c>
      <c r="C23" s="227" t="s">
        <v>762</v>
      </c>
      <c r="D23" s="228" t="s">
        <v>763</v>
      </c>
      <c r="E23" s="244">
        <v>6020575</v>
      </c>
      <c r="F23" s="209" t="s">
        <v>752</v>
      </c>
      <c r="G23" s="20"/>
      <c r="H23" s="248">
        <v>2</v>
      </c>
      <c r="I23" s="31"/>
      <c r="J23" s="34"/>
      <c r="K23" s="17">
        <v>2</v>
      </c>
      <c r="L23" s="18">
        <v>0</v>
      </c>
      <c r="M23" s="19">
        <f t="shared" si="1"/>
        <v>0</v>
      </c>
    </row>
    <row r="24" spans="1:13" ht="15.6" x14ac:dyDescent="0.3">
      <c r="A24" s="12" t="str">
        <f t="shared" si="0"/>
        <v>75India CutinBrayside Blackjack SR</v>
      </c>
      <c r="B24" s="13">
        <v>75</v>
      </c>
      <c r="C24" s="227" t="s">
        <v>754</v>
      </c>
      <c r="D24" s="228" t="s">
        <v>777</v>
      </c>
      <c r="E24" s="244">
        <v>9114689</v>
      </c>
      <c r="F24" s="209" t="s">
        <v>115</v>
      </c>
      <c r="G24" s="20"/>
      <c r="H24" s="248">
        <v>3</v>
      </c>
      <c r="I24" s="31"/>
      <c r="J24" s="34"/>
      <c r="K24" s="17">
        <v>3</v>
      </c>
      <c r="L24" s="18">
        <v>7</v>
      </c>
      <c r="M24" s="19">
        <f t="shared" si="1"/>
        <v>7</v>
      </c>
    </row>
    <row r="25" spans="1:13" ht="15.6" x14ac:dyDescent="0.3">
      <c r="A25" s="12" t="str">
        <f t="shared" si="0"/>
        <v>75Josephine AnningBrayside Sensation</v>
      </c>
      <c r="B25" s="13">
        <v>75</v>
      </c>
      <c r="C25" s="230" t="s">
        <v>619</v>
      </c>
      <c r="D25" s="231" t="s">
        <v>659</v>
      </c>
      <c r="E25" s="244">
        <v>6024416</v>
      </c>
      <c r="F25" s="209" t="s">
        <v>752</v>
      </c>
      <c r="G25" s="246"/>
      <c r="H25" s="13">
        <v>4</v>
      </c>
      <c r="I25" s="31"/>
      <c r="J25" s="34"/>
      <c r="K25" s="17">
        <v>4</v>
      </c>
      <c r="L25" s="18">
        <v>6</v>
      </c>
      <c r="M25" s="19">
        <f t="shared" si="1"/>
        <v>6</v>
      </c>
    </row>
    <row r="26" spans="1:13" ht="15.6" x14ac:dyDescent="0.3">
      <c r="A26" s="12" t="str">
        <f t="shared" si="0"/>
        <v>75Stella BrownBrayside Forever After</v>
      </c>
      <c r="B26" s="13">
        <v>75</v>
      </c>
      <c r="C26" s="227" t="s">
        <v>629</v>
      </c>
      <c r="D26" s="228" t="s">
        <v>667</v>
      </c>
      <c r="E26" s="244">
        <v>6014298</v>
      </c>
      <c r="F26" s="209" t="s">
        <v>115</v>
      </c>
      <c r="G26" s="20"/>
      <c r="H26" s="248">
        <v>1</v>
      </c>
      <c r="I26" s="31"/>
      <c r="J26" s="34"/>
      <c r="K26" s="17">
        <v>1</v>
      </c>
      <c r="L26" s="18">
        <v>7</v>
      </c>
      <c r="M26" s="19">
        <f t="shared" si="1"/>
        <v>7</v>
      </c>
    </row>
    <row r="27" spans="1:13" ht="15.6" x14ac:dyDescent="0.3">
      <c r="A27" s="12" t="str">
        <f t="shared" si="0"/>
        <v>75Hayley DagnallJudaroo Hugo Boss</v>
      </c>
      <c r="B27" s="13">
        <v>75</v>
      </c>
      <c r="C27" s="227" t="s">
        <v>766</v>
      </c>
      <c r="D27" s="228" t="s">
        <v>767</v>
      </c>
      <c r="E27" s="244">
        <v>6020577</v>
      </c>
      <c r="F27" s="209" t="s">
        <v>752</v>
      </c>
      <c r="G27" s="20"/>
      <c r="H27" s="248">
        <v>2</v>
      </c>
      <c r="I27" s="31"/>
      <c r="J27" s="34"/>
      <c r="K27" s="17">
        <v>2</v>
      </c>
      <c r="L27" s="18">
        <v>7</v>
      </c>
      <c r="M27" s="19">
        <f t="shared" si="1"/>
        <v>7</v>
      </c>
    </row>
    <row r="28" spans="1:13" ht="15.6" x14ac:dyDescent="0.3">
      <c r="A28" s="12" t="str">
        <f t="shared" si="0"/>
        <v>75Zoe DayEkolee Crystal Fire</v>
      </c>
      <c r="B28" s="13">
        <v>75</v>
      </c>
      <c r="C28" s="227" t="s">
        <v>209</v>
      </c>
      <c r="D28" s="228" t="s">
        <v>210</v>
      </c>
      <c r="E28" s="244">
        <v>6020463</v>
      </c>
      <c r="F28" s="209" t="s">
        <v>115</v>
      </c>
      <c r="G28" s="20"/>
      <c r="H28" s="13">
        <v>3</v>
      </c>
      <c r="I28" s="31"/>
      <c r="J28" s="34"/>
      <c r="K28" s="17">
        <v>3</v>
      </c>
      <c r="L28" s="18">
        <v>6</v>
      </c>
      <c r="M28" s="19">
        <f t="shared" si="1"/>
        <v>6</v>
      </c>
    </row>
    <row r="29" spans="1:13" ht="15.6" x14ac:dyDescent="0.3">
      <c r="A29" s="12" t="str">
        <f t="shared" si="0"/>
        <v>75Shannon MeakinsKarma Park Esprit</v>
      </c>
      <c r="B29" s="13">
        <v>75</v>
      </c>
      <c r="C29" s="227" t="s">
        <v>182</v>
      </c>
      <c r="D29" s="228" t="s">
        <v>183</v>
      </c>
      <c r="E29" s="244">
        <v>9103428</v>
      </c>
      <c r="F29" s="209" t="s">
        <v>748</v>
      </c>
      <c r="G29" s="20"/>
      <c r="H29" s="248">
        <v>1</v>
      </c>
      <c r="I29" s="31"/>
      <c r="J29" s="34"/>
      <c r="K29" s="17">
        <v>1</v>
      </c>
      <c r="L29" s="18">
        <v>5</v>
      </c>
      <c r="M29" s="19">
        <f t="shared" si="1"/>
        <v>5</v>
      </c>
    </row>
    <row r="30" spans="1:13" ht="15.6" x14ac:dyDescent="0.3">
      <c r="A30" s="12" t="str">
        <f t="shared" si="0"/>
        <v>85India CutinBrayside Blackjack</v>
      </c>
      <c r="B30" s="13">
        <v>85</v>
      </c>
      <c r="C30" s="227" t="s">
        <v>754</v>
      </c>
      <c r="D30" s="228" t="s">
        <v>678</v>
      </c>
      <c r="E30" s="244">
        <v>9114689</v>
      </c>
      <c r="F30" s="209" t="s">
        <v>115</v>
      </c>
      <c r="G30" s="20"/>
      <c r="H30" s="13">
        <v>1</v>
      </c>
      <c r="I30" s="31"/>
      <c r="J30" s="34"/>
      <c r="K30" s="17">
        <v>1</v>
      </c>
      <c r="L30" s="18">
        <v>4</v>
      </c>
      <c r="M30" s="19">
        <f t="shared" si="1"/>
        <v>4</v>
      </c>
    </row>
    <row r="31" spans="1:13" ht="15.6" x14ac:dyDescent="0.3">
      <c r="A31" s="12" t="str">
        <f t="shared" si="0"/>
        <v>85Eva AnningThe Brass Bear</v>
      </c>
      <c r="B31" s="13">
        <v>85</v>
      </c>
      <c r="C31" s="227" t="s">
        <v>649</v>
      </c>
      <c r="D31" s="228" t="s">
        <v>691</v>
      </c>
      <c r="E31" s="244">
        <v>6022682</v>
      </c>
      <c r="F31" s="209" t="s">
        <v>752</v>
      </c>
      <c r="G31" s="20"/>
      <c r="H31" s="13">
        <v>1</v>
      </c>
      <c r="I31" s="31"/>
      <c r="J31" s="34"/>
      <c r="K31" s="17">
        <v>1</v>
      </c>
      <c r="L31" s="18">
        <v>0</v>
      </c>
      <c r="M31" s="19">
        <f t="shared" si="1"/>
        <v>0</v>
      </c>
    </row>
    <row r="32" spans="1:13" ht="15.6" x14ac:dyDescent="0.3">
      <c r="A32" s="12" t="str">
        <f t="shared" si="0"/>
        <v>85Lahnee PozzebonTorridon Limitededition</v>
      </c>
      <c r="B32" s="13">
        <v>85</v>
      </c>
      <c r="C32" s="227" t="s">
        <v>644</v>
      </c>
      <c r="D32" s="228" t="s">
        <v>774</v>
      </c>
      <c r="E32" s="244">
        <v>6011545</v>
      </c>
      <c r="F32" s="209" t="s">
        <v>115</v>
      </c>
      <c r="G32" s="20"/>
      <c r="H32" s="13">
        <v>2</v>
      </c>
      <c r="I32" s="31"/>
      <c r="J32" s="34"/>
      <c r="K32" s="17">
        <v>2</v>
      </c>
      <c r="L32" s="18">
        <v>7</v>
      </c>
      <c r="M32" s="19">
        <f t="shared" si="1"/>
        <v>7</v>
      </c>
    </row>
    <row r="33" spans="1:13" ht="15.6" x14ac:dyDescent="0.3">
      <c r="A33" s="12" t="str">
        <f t="shared" si="0"/>
        <v>85Stella BrownBrayside Forever After sr</v>
      </c>
      <c r="B33" s="13">
        <v>85</v>
      </c>
      <c r="C33" s="227" t="s">
        <v>629</v>
      </c>
      <c r="D33" s="228" t="s">
        <v>778</v>
      </c>
      <c r="E33" s="244">
        <v>6014298</v>
      </c>
      <c r="F33" s="209" t="s">
        <v>115</v>
      </c>
      <c r="G33" s="20"/>
      <c r="H33" s="13">
        <v>3</v>
      </c>
      <c r="I33" s="31"/>
      <c r="J33" s="34"/>
      <c r="K33" s="17">
        <v>3</v>
      </c>
      <c r="L33" s="18">
        <v>6</v>
      </c>
      <c r="M33" s="19">
        <f t="shared" si="1"/>
        <v>6</v>
      </c>
    </row>
    <row r="34" spans="1:13" ht="15.6" x14ac:dyDescent="0.3">
      <c r="A34" s="12" t="str">
        <f t="shared" si="0"/>
        <v>85Hayley DagnallJudaroo Hugo Boss</v>
      </c>
      <c r="B34" s="13">
        <v>85</v>
      </c>
      <c r="C34" s="227" t="s">
        <v>766</v>
      </c>
      <c r="D34" s="228" t="s">
        <v>767</v>
      </c>
      <c r="E34" s="244">
        <v>6020577</v>
      </c>
      <c r="F34" s="209" t="s">
        <v>752</v>
      </c>
      <c r="G34" s="20"/>
      <c r="H34" s="13">
        <v>4</v>
      </c>
      <c r="I34" s="31"/>
      <c r="J34" s="34"/>
      <c r="K34" s="17">
        <v>4</v>
      </c>
      <c r="L34" s="18">
        <v>5</v>
      </c>
      <c r="M34" s="19">
        <f t="shared" si="1"/>
        <v>5</v>
      </c>
    </row>
    <row r="35" spans="1:13" ht="15.6" x14ac:dyDescent="0.3">
      <c r="A35" s="12" t="str">
        <f t="shared" si="0"/>
        <v>85Vanessa DavisOkies Little Anya</v>
      </c>
      <c r="B35" s="13">
        <v>85</v>
      </c>
      <c r="C35" s="227" t="s">
        <v>141</v>
      </c>
      <c r="D35" s="228" t="s">
        <v>142</v>
      </c>
      <c r="E35" s="244">
        <v>6005841</v>
      </c>
      <c r="F35" s="209" t="s">
        <v>534</v>
      </c>
      <c r="G35" s="20"/>
      <c r="H35" s="248">
        <v>1</v>
      </c>
      <c r="I35" s="31"/>
      <c r="J35" s="34"/>
      <c r="K35" s="17">
        <v>1</v>
      </c>
      <c r="L35" s="18">
        <v>4</v>
      </c>
      <c r="M35" s="19">
        <f t="shared" si="1"/>
        <v>4</v>
      </c>
    </row>
    <row r="36" spans="1:13" ht="15.6" x14ac:dyDescent="0.3">
      <c r="A36" s="12" t="str">
        <f t="shared" si="0"/>
        <v>85Ella MacgregorFour Needed Nz</v>
      </c>
      <c r="B36" s="13">
        <v>85</v>
      </c>
      <c r="C36" s="227" t="s">
        <v>776</v>
      </c>
      <c r="D36" s="228" t="s">
        <v>775</v>
      </c>
      <c r="E36" s="244">
        <v>6028541</v>
      </c>
      <c r="F36" s="209" t="s">
        <v>748</v>
      </c>
      <c r="G36" s="20"/>
      <c r="H36" s="13">
        <v>2</v>
      </c>
      <c r="I36" s="31"/>
      <c r="J36" s="34"/>
      <c r="K36" s="17">
        <v>2</v>
      </c>
      <c r="L36" s="18">
        <v>7</v>
      </c>
      <c r="M36" s="19">
        <f t="shared" si="1"/>
        <v>7</v>
      </c>
    </row>
    <row r="37" spans="1:13" ht="15.6" x14ac:dyDescent="0.3">
      <c r="A37" s="12" t="str">
        <f t="shared" si="0"/>
        <v>95Eva AnningThe Brass Bear</v>
      </c>
      <c r="B37" s="13">
        <v>95</v>
      </c>
      <c r="C37" s="227" t="s">
        <v>649</v>
      </c>
      <c r="D37" s="228" t="s">
        <v>691</v>
      </c>
      <c r="E37" s="244">
        <v>6022682</v>
      </c>
      <c r="F37" s="209" t="s">
        <v>752</v>
      </c>
      <c r="G37" s="20"/>
      <c r="H37" s="248"/>
      <c r="I37" s="31">
        <v>1</v>
      </c>
      <c r="J37" s="34"/>
      <c r="K37" s="17">
        <v>1</v>
      </c>
      <c r="L37" s="18">
        <v>6</v>
      </c>
      <c r="M37" s="19">
        <f t="shared" si="1"/>
        <v>6</v>
      </c>
    </row>
    <row r="38" spans="1:13" ht="15.6" x14ac:dyDescent="0.3">
      <c r="A38" s="12" t="str">
        <f t="shared" ref="A38:A58" si="2">CONCATENATE(B38,C38,D38)</f>
        <v>95Lahnee PozzebonTorridon Limitededition</v>
      </c>
      <c r="B38" s="13">
        <v>95</v>
      </c>
      <c r="C38" s="227" t="s">
        <v>644</v>
      </c>
      <c r="D38" s="228" t="s">
        <v>774</v>
      </c>
      <c r="E38" s="244">
        <v>6011545</v>
      </c>
      <c r="F38" s="209" t="s">
        <v>115</v>
      </c>
      <c r="G38" s="20"/>
      <c r="H38" s="13"/>
      <c r="I38" s="31">
        <v>2</v>
      </c>
      <c r="J38" s="34"/>
      <c r="K38" s="17">
        <v>2</v>
      </c>
      <c r="L38" s="18">
        <v>0</v>
      </c>
      <c r="M38" s="19">
        <f t="shared" ref="M38:M58" si="3">SUM(L38+$M$5)</f>
        <v>0</v>
      </c>
    </row>
    <row r="39" spans="1:13" ht="15.6" x14ac:dyDescent="0.3">
      <c r="A39" s="12" t="str">
        <f t="shared" si="2"/>
        <v>95Sophie DagnallScenic Blitz</v>
      </c>
      <c r="B39" s="13">
        <v>95</v>
      </c>
      <c r="C39" s="230" t="s">
        <v>768</v>
      </c>
      <c r="D39" s="231" t="s">
        <v>769</v>
      </c>
      <c r="E39" s="244">
        <v>6020462</v>
      </c>
      <c r="F39" s="16" t="s">
        <v>748</v>
      </c>
      <c r="G39" s="246"/>
      <c r="H39" s="13"/>
      <c r="I39" s="31">
        <v>3</v>
      </c>
      <c r="J39" s="34"/>
      <c r="K39" s="17">
        <v>3</v>
      </c>
      <c r="L39" s="18">
        <v>7</v>
      </c>
      <c r="M39" s="19">
        <f t="shared" si="3"/>
        <v>7</v>
      </c>
    </row>
    <row r="40" spans="1:13" ht="15.6" x14ac:dyDescent="0.3">
      <c r="A40" s="12" t="str">
        <f t="shared" si="2"/>
        <v>95Vanessa DavisOkies Little Anya</v>
      </c>
      <c r="B40" s="13">
        <v>95</v>
      </c>
      <c r="C40" s="227" t="s">
        <v>141</v>
      </c>
      <c r="D40" s="228" t="s">
        <v>142</v>
      </c>
      <c r="E40" s="244">
        <v>6005841</v>
      </c>
      <c r="F40" s="209" t="s">
        <v>534</v>
      </c>
      <c r="G40" s="20"/>
      <c r="H40" s="13"/>
      <c r="I40" s="31">
        <v>1</v>
      </c>
      <c r="J40" s="34"/>
      <c r="K40" s="17">
        <v>1</v>
      </c>
      <c r="L40" s="18">
        <v>6</v>
      </c>
      <c r="M40" s="19">
        <f t="shared" si="3"/>
        <v>6</v>
      </c>
    </row>
    <row r="41" spans="1:13" ht="15.6" x14ac:dyDescent="0.3">
      <c r="A41" s="12" t="str">
        <f t="shared" si="2"/>
        <v>105Sophie DagnallScenic Blitz</v>
      </c>
      <c r="B41" s="13">
        <v>105</v>
      </c>
      <c r="C41" s="227" t="s">
        <v>768</v>
      </c>
      <c r="D41" s="228" t="s">
        <v>769</v>
      </c>
      <c r="E41" s="244">
        <v>6020462</v>
      </c>
      <c r="F41" s="209" t="s">
        <v>748</v>
      </c>
      <c r="G41" s="20"/>
      <c r="H41" s="13"/>
      <c r="I41" s="31"/>
      <c r="J41" s="34">
        <v>1</v>
      </c>
      <c r="K41" s="17">
        <v>1</v>
      </c>
      <c r="L41" s="18">
        <v>5</v>
      </c>
      <c r="M41" s="19">
        <f t="shared" si="3"/>
        <v>5</v>
      </c>
    </row>
    <row r="42" spans="1:13" ht="15.6" x14ac:dyDescent="0.3">
      <c r="A42" s="12" t="str">
        <f t="shared" si="2"/>
        <v>105Lahnee PozzebonTorridon Limitededition</v>
      </c>
      <c r="B42" s="13">
        <v>105</v>
      </c>
      <c r="C42" s="230" t="s">
        <v>644</v>
      </c>
      <c r="D42" s="231" t="s">
        <v>774</v>
      </c>
      <c r="E42" s="244">
        <v>6011545</v>
      </c>
      <c r="F42" s="209" t="s">
        <v>115</v>
      </c>
      <c r="G42" s="246"/>
      <c r="H42" s="13"/>
      <c r="I42" s="31"/>
      <c r="J42" s="34">
        <v>2</v>
      </c>
      <c r="K42" s="17">
        <v>2</v>
      </c>
      <c r="L42" s="18">
        <v>7</v>
      </c>
      <c r="M42" s="19">
        <f t="shared" si="3"/>
        <v>7</v>
      </c>
    </row>
    <row r="43" spans="1:13" ht="15.6" x14ac:dyDescent="0.3">
      <c r="A43" s="12" t="str">
        <f t="shared" si="2"/>
        <v>105Evie JamesJoshua Brook Stuart Little</v>
      </c>
      <c r="B43" s="13">
        <v>105</v>
      </c>
      <c r="C43" s="227" t="s">
        <v>770</v>
      </c>
      <c r="D43" s="228" t="s">
        <v>771</v>
      </c>
      <c r="E43" s="244">
        <v>6008384</v>
      </c>
      <c r="F43" s="209" t="s">
        <v>752</v>
      </c>
      <c r="G43" s="20"/>
      <c r="H43" s="13"/>
      <c r="I43" s="31"/>
      <c r="J43" s="34">
        <v>1</v>
      </c>
      <c r="K43" s="17">
        <v>1</v>
      </c>
      <c r="L43" s="18">
        <v>7</v>
      </c>
      <c r="M43" s="19">
        <f t="shared" si="3"/>
        <v>7</v>
      </c>
    </row>
    <row r="44" spans="1:13" ht="15.6" x14ac:dyDescent="0.3">
      <c r="A44" s="12" t="str">
        <f t="shared" si="2"/>
        <v/>
      </c>
      <c r="B44" s="13"/>
      <c r="C44" s="227"/>
      <c r="D44" s="228" t="s">
        <v>43</v>
      </c>
      <c r="E44" s="244"/>
      <c r="F44" s="209"/>
      <c r="G44" s="20"/>
      <c r="H44" s="248"/>
      <c r="I44" s="31"/>
      <c r="J44" s="34"/>
      <c r="K44" s="17"/>
      <c r="L44" s="18">
        <f t="shared" ref="L44:L58" si="4">IF(K44=1,7,IF(K44=2,6,IF(K44=3,5,IF(K44=4,4,IF(K44=5,3,IF(K44=6,2,IF(K44&gt;=6,1,0)))))))</f>
        <v>0</v>
      </c>
      <c r="M44" s="19">
        <f t="shared" si="3"/>
        <v>0</v>
      </c>
    </row>
    <row r="45" spans="1:13" ht="15.6" x14ac:dyDescent="0.3">
      <c r="A45" s="12" t="str">
        <f t="shared" si="2"/>
        <v/>
      </c>
      <c r="B45" s="13"/>
      <c r="C45" s="227"/>
      <c r="D45" s="228" t="s">
        <v>43</v>
      </c>
      <c r="E45" s="244"/>
      <c r="F45" s="209"/>
      <c r="G45" s="20"/>
      <c r="H45" s="248"/>
      <c r="I45" s="31"/>
      <c r="J45" s="34"/>
      <c r="K45" s="17"/>
      <c r="L45" s="18">
        <f t="shared" si="4"/>
        <v>0</v>
      </c>
      <c r="M45" s="19">
        <f t="shared" si="3"/>
        <v>0</v>
      </c>
    </row>
    <row r="46" spans="1:13" ht="15.6" x14ac:dyDescent="0.3">
      <c r="A46" s="12" t="str">
        <f t="shared" si="2"/>
        <v/>
      </c>
      <c r="B46" s="13"/>
      <c r="C46" s="227"/>
      <c r="D46" s="228" t="s">
        <v>43</v>
      </c>
      <c r="E46" s="244"/>
      <c r="F46" s="209"/>
      <c r="G46" s="20"/>
      <c r="H46" s="13"/>
      <c r="I46" s="31"/>
      <c r="J46" s="34"/>
      <c r="K46" s="17"/>
      <c r="L46" s="18">
        <f t="shared" si="4"/>
        <v>0</v>
      </c>
      <c r="M46" s="19">
        <f t="shared" si="3"/>
        <v>0</v>
      </c>
    </row>
    <row r="47" spans="1:13" ht="15.6" x14ac:dyDescent="0.3">
      <c r="A47" s="12" t="str">
        <f t="shared" si="2"/>
        <v/>
      </c>
      <c r="B47" s="13"/>
      <c r="C47" s="227"/>
      <c r="D47" s="228" t="s">
        <v>43</v>
      </c>
      <c r="E47" s="244"/>
      <c r="F47" s="209"/>
      <c r="G47" s="20"/>
      <c r="H47" s="248"/>
      <c r="I47" s="31"/>
      <c r="J47" s="34"/>
      <c r="K47" s="17"/>
      <c r="L47" s="18">
        <f t="shared" si="4"/>
        <v>0</v>
      </c>
      <c r="M47" s="19">
        <f t="shared" si="3"/>
        <v>0</v>
      </c>
    </row>
    <row r="48" spans="1:13" ht="15.6" x14ac:dyDescent="0.3">
      <c r="A48" s="12" t="str">
        <f t="shared" si="2"/>
        <v/>
      </c>
      <c r="B48" s="13"/>
      <c r="C48" s="227"/>
      <c r="D48" s="228" t="s">
        <v>43</v>
      </c>
      <c r="E48" s="244"/>
      <c r="F48" s="209"/>
      <c r="G48" s="20"/>
      <c r="H48" s="13"/>
      <c r="I48" s="31"/>
      <c r="J48" s="34"/>
      <c r="K48" s="17"/>
      <c r="L48" s="18">
        <f t="shared" si="4"/>
        <v>0</v>
      </c>
      <c r="M48" s="19">
        <f t="shared" si="3"/>
        <v>0</v>
      </c>
    </row>
    <row r="49" spans="1:13" ht="15.6" x14ac:dyDescent="0.3">
      <c r="A49" s="12" t="str">
        <f t="shared" si="2"/>
        <v/>
      </c>
      <c r="B49" s="13"/>
      <c r="C49" s="227"/>
      <c r="D49" s="228" t="s">
        <v>43</v>
      </c>
      <c r="E49" s="244"/>
      <c r="F49" s="209"/>
      <c r="G49" s="20"/>
      <c r="H49" s="248"/>
      <c r="I49" s="31"/>
      <c r="J49" s="34"/>
      <c r="K49" s="17"/>
      <c r="L49" s="18">
        <f t="shared" si="4"/>
        <v>0</v>
      </c>
      <c r="M49" s="19">
        <f t="shared" si="3"/>
        <v>0</v>
      </c>
    </row>
    <row r="50" spans="1:13" ht="15.6" x14ac:dyDescent="0.3">
      <c r="A50" s="12" t="str">
        <f t="shared" si="2"/>
        <v/>
      </c>
      <c r="B50" s="13"/>
      <c r="C50" s="227"/>
      <c r="D50" s="228" t="s">
        <v>43</v>
      </c>
      <c r="E50" s="244"/>
      <c r="F50" s="209"/>
      <c r="G50" s="20"/>
      <c r="H50" s="13"/>
      <c r="I50" s="31"/>
      <c r="J50" s="34"/>
      <c r="K50" s="17"/>
      <c r="L50" s="18">
        <f t="shared" si="4"/>
        <v>0</v>
      </c>
      <c r="M50" s="19">
        <f t="shared" si="3"/>
        <v>0</v>
      </c>
    </row>
    <row r="51" spans="1:13" ht="15.6" x14ac:dyDescent="0.3">
      <c r="A51" s="12" t="str">
        <f t="shared" si="2"/>
        <v/>
      </c>
      <c r="B51" s="13"/>
      <c r="C51" s="227"/>
      <c r="D51" s="228" t="s">
        <v>43</v>
      </c>
      <c r="E51" s="244"/>
      <c r="F51" s="209"/>
      <c r="G51" s="20"/>
      <c r="H51" s="248"/>
      <c r="I51" s="31"/>
      <c r="J51" s="34"/>
      <c r="K51" s="17"/>
      <c r="L51" s="18">
        <f t="shared" si="4"/>
        <v>0</v>
      </c>
      <c r="M51" s="19">
        <f t="shared" si="3"/>
        <v>0</v>
      </c>
    </row>
    <row r="52" spans="1:13" ht="15.6" x14ac:dyDescent="0.3">
      <c r="A52" s="12" t="str">
        <f t="shared" si="2"/>
        <v/>
      </c>
      <c r="B52" s="13"/>
      <c r="C52" s="227"/>
      <c r="D52" s="228" t="s">
        <v>43</v>
      </c>
      <c r="E52" s="244"/>
      <c r="F52" s="209"/>
      <c r="G52" s="20"/>
      <c r="H52" s="248"/>
      <c r="I52" s="31"/>
      <c r="J52" s="34"/>
      <c r="K52" s="17"/>
      <c r="L52" s="18">
        <f t="shared" si="4"/>
        <v>0</v>
      </c>
      <c r="M52" s="19">
        <f t="shared" si="3"/>
        <v>0</v>
      </c>
    </row>
    <row r="53" spans="1:13" ht="15.6" x14ac:dyDescent="0.3">
      <c r="A53" s="12" t="str">
        <f t="shared" si="2"/>
        <v/>
      </c>
      <c r="B53" s="13"/>
      <c r="C53" s="230"/>
      <c r="D53" s="231" t="s">
        <v>43</v>
      </c>
      <c r="E53" s="244"/>
      <c r="F53" s="209"/>
      <c r="G53" s="246"/>
      <c r="H53" s="13"/>
      <c r="I53" s="31"/>
      <c r="J53" s="34"/>
      <c r="K53" s="17"/>
      <c r="L53" s="18">
        <f t="shared" si="4"/>
        <v>0</v>
      </c>
      <c r="M53" s="19">
        <f t="shared" si="3"/>
        <v>0</v>
      </c>
    </row>
    <row r="54" spans="1:13" ht="15.6" x14ac:dyDescent="0.3">
      <c r="A54" s="12" t="str">
        <f t="shared" si="2"/>
        <v/>
      </c>
      <c r="B54" s="13"/>
      <c r="C54" s="227"/>
      <c r="D54" s="228"/>
      <c r="E54" s="244"/>
      <c r="F54" s="209"/>
      <c r="G54" s="20"/>
      <c r="H54" s="248"/>
      <c r="I54" s="31"/>
      <c r="J54" s="34"/>
      <c r="K54" s="17"/>
      <c r="L54" s="18">
        <f t="shared" si="4"/>
        <v>0</v>
      </c>
      <c r="M54" s="19">
        <f t="shared" si="3"/>
        <v>0</v>
      </c>
    </row>
    <row r="55" spans="1:13" ht="15.6" x14ac:dyDescent="0.3">
      <c r="A55" s="12" t="str">
        <f t="shared" si="2"/>
        <v/>
      </c>
      <c r="B55" s="13"/>
      <c r="C55" s="227"/>
      <c r="D55" s="228"/>
      <c r="E55" s="244"/>
      <c r="F55" s="209"/>
      <c r="G55" s="20"/>
      <c r="H55" s="248"/>
      <c r="I55" s="31"/>
      <c r="J55" s="34"/>
      <c r="K55" s="17"/>
      <c r="L55" s="18">
        <f t="shared" si="4"/>
        <v>0</v>
      </c>
      <c r="M55" s="19">
        <f t="shared" si="3"/>
        <v>0</v>
      </c>
    </row>
    <row r="56" spans="1:13" ht="15.6" x14ac:dyDescent="0.3">
      <c r="A56" s="12" t="str">
        <f t="shared" si="2"/>
        <v/>
      </c>
      <c r="B56" s="13"/>
      <c r="C56" s="227"/>
      <c r="D56" s="228"/>
      <c r="E56" s="244"/>
      <c r="F56" s="209"/>
      <c r="G56" s="20"/>
      <c r="H56" s="13"/>
      <c r="I56" s="31"/>
      <c r="J56" s="34"/>
      <c r="K56" s="17"/>
      <c r="L56" s="18">
        <f t="shared" si="4"/>
        <v>0</v>
      </c>
      <c r="M56" s="19">
        <f t="shared" si="3"/>
        <v>0</v>
      </c>
    </row>
    <row r="57" spans="1:13" ht="15.6" x14ac:dyDescent="0.3">
      <c r="A57" s="12" t="str">
        <f t="shared" si="2"/>
        <v/>
      </c>
      <c r="B57" s="13"/>
      <c r="C57" s="227"/>
      <c r="D57" s="228"/>
      <c r="E57" s="244"/>
      <c r="F57" s="209"/>
      <c r="G57" s="20"/>
      <c r="H57" s="248"/>
      <c r="I57" s="31"/>
      <c r="J57" s="34"/>
      <c r="K57" s="17"/>
      <c r="L57" s="18">
        <f t="shared" si="4"/>
        <v>0</v>
      </c>
      <c r="M57" s="19">
        <f t="shared" si="3"/>
        <v>0</v>
      </c>
    </row>
    <row r="58" spans="1:13" ht="16.2" thickBot="1" x14ac:dyDescent="0.35">
      <c r="A58" s="12" t="str">
        <f t="shared" si="2"/>
        <v/>
      </c>
      <c r="B58" s="21"/>
      <c r="C58" s="242"/>
      <c r="D58" s="243"/>
      <c r="E58" s="245"/>
      <c r="F58" s="211"/>
      <c r="G58" s="247"/>
      <c r="H58" s="21"/>
      <c r="I58" s="33"/>
      <c r="J58" s="232"/>
      <c r="K58" s="17"/>
      <c r="L58" s="27">
        <f t="shared" si="4"/>
        <v>0</v>
      </c>
      <c r="M58" s="19">
        <f t="shared" si="3"/>
        <v>0</v>
      </c>
    </row>
  </sheetData>
  <autoFilter ref="A3:M19" xr:uid="{50757252-45B4-4AC2-813D-D37E231DA6C5}">
    <filterColumn colId="6" showButton="0"/>
    <filterColumn colId="7" showButton="0"/>
    <filterColumn colId="8" showButton="0"/>
    <sortState xmlns:xlrd2="http://schemas.microsoft.com/office/spreadsheetml/2017/richdata2" ref="A8:M58">
      <sortCondition ref="D3:D19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17" priority="1159"/>
  </conditionalFormatting>
  <conditionalFormatting sqref="C6:D21">
    <cfRule type="duplicateValues" dxfId="116" priority="1"/>
  </conditionalFormatting>
  <conditionalFormatting sqref="D1:D5 D44:D1048576">
    <cfRule type="duplicateValues" dxfId="115" priority="1156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D2AF-FBB6-4437-A739-1A7CAFE56ABD}">
  <sheetPr codeName="Sheet19">
    <tabColor rgb="FFA3E7FF"/>
  </sheetPr>
  <dimension ref="A1:M100"/>
  <sheetViews>
    <sheetView workbookViewId="0">
      <selection activeCell="D14" sqref="D14"/>
    </sheetView>
  </sheetViews>
  <sheetFormatPr defaultColWidth="9.109375" defaultRowHeight="13.2" x14ac:dyDescent="0.25"/>
  <cols>
    <col min="1" max="1" width="37.6640625" style="9" customWidth="1"/>
    <col min="2" max="2" width="16.6640625" style="1" customWidth="1"/>
    <col min="3" max="3" width="18.6640625" style="9" bestFit="1" customWidth="1"/>
    <col min="4" max="4" width="17.88671875" style="194" bestFit="1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71">
        <f>SUM(A2-1)</f>
        <v>28</v>
      </c>
      <c r="B1" s="901" t="s">
        <v>401</v>
      </c>
      <c r="C1" s="902"/>
      <c r="D1" s="7" t="s">
        <v>402</v>
      </c>
      <c r="E1" s="881" t="s">
        <v>426</v>
      </c>
      <c r="F1" s="882"/>
      <c r="G1" s="882"/>
      <c r="H1" s="882"/>
      <c r="I1" s="882"/>
      <c r="J1" s="8" t="s">
        <v>404</v>
      </c>
      <c r="K1" s="903">
        <v>45367</v>
      </c>
      <c r="L1" s="904"/>
      <c r="M1" s="8" t="s">
        <v>405</v>
      </c>
    </row>
    <row r="2" spans="1:13" ht="22.5" customHeight="1" thickBot="1" x14ac:dyDescent="0.3">
      <c r="A2" s="1">
        <f>COUNTA(_xlfn.UNIQUE(D8:D200))</f>
        <v>29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72" t="str">
        <f t="shared" ref="A6:A37" si="0">CONCATENATE(B6,C6,D6)</f>
        <v>65Lily SpencerMusket Miss</v>
      </c>
      <c r="B6" s="413">
        <v>65</v>
      </c>
      <c r="C6" s="344" t="s">
        <v>253</v>
      </c>
      <c r="D6" s="193" t="s">
        <v>256</v>
      </c>
      <c r="E6" s="250"/>
      <c r="F6" s="251"/>
      <c r="G6" s="229">
        <v>3</v>
      </c>
      <c r="H6" s="249"/>
      <c r="I6" s="252"/>
      <c r="J6" s="253"/>
      <c r="K6" s="254">
        <v>3</v>
      </c>
      <c r="L6" s="255">
        <f>IF(K6=1,7,IF(K6=2,6,IF(K6=3,5,IF(K6=4,4,IF(K6=5,3,IF(K6=6,2,IF(K6&gt;=6,1,0)))))))</f>
        <v>5</v>
      </c>
      <c r="M6" s="256">
        <f>SUM(L6+$M$5)</f>
        <v>5</v>
      </c>
    </row>
    <row r="7" spans="1:13" ht="14.4" x14ac:dyDescent="0.25">
      <c r="A7" s="12" t="str">
        <f t="shared" si="0"/>
        <v>65Jenaveve PageWyatchwood Druid</v>
      </c>
      <c r="B7" s="413">
        <v>65</v>
      </c>
      <c r="C7" s="295" t="s">
        <v>232</v>
      </c>
      <c r="D7" s="193" t="s">
        <v>233</v>
      </c>
      <c r="E7" s="258"/>
      <c r="F7" s="259"/>
      <c r="G7" s="229">
        <v>2</v>
      </c>
      <c r="H7" s="257"/>
      <c r="I7" s="260"/>
      <c r="J7" s="261"/>
      <c r="K7" s="262">
        <v>2</v>
      </c>
      <c r="L7" s="263">
        <f>IF(K7=1,7,IF(K7=2,6,IF(K7=3,5,IF(K7=4,4,IF(K7=5,3,IF(K7=6,2,IF(K7&gt;=6,1,0)))))))</f>
        <v>6</v>
      </c>
      <c r="M7" s="264">
        <f>SUM(L7+$M$5)</f>
        <v>6</v>
      </c>
    </row>
    <row r="8" spans="1:13" ht="14.4" x14ac:dyDescent="0.25">
      <c r="A8" s="12" t="str">
        <f t="shared" si="0"/>
        <v>65Lily SpencerJoshua Brook Sweet Inspiration</v>
      </c>
      <c r="B8" s="413">
        <v>65</v>
      </c>
      <c r="C8" s="14" t="s">
        <v>253</v>
      </c>
      <c r="D8" s="193" t="s">
        <v>254</v>
      </c>
      <c r="E8" s="20"/>
      <c r="F8" s="16"/>
      <c r="G8" s="229">
        <v>1</v>
      </c>
      <c r="H8" s="13"/>
      <c r="I8" s="31"/>
      <c r="J8" s="34"/>
      <c r="K8" s="17">
        <v>1</v>
      </c>
      <c r="L8" s="18">
        <f t="shared" ref="L8:L71" si="1">IF(K8=1,7,IF(K8=2,6,IF(K8=3,5,IF(K8=4,4,IF(K8=5,3,IF(K8=6,2,IF(K8&gt;=6,1,0)))))))</f>
        <v>7</v>
      </c>
      <c r="M8" s="19">
        <f>SUM(L8+$M$5)</f>
        <v>7</v>
      </c>
    </row>
    <row r="9" spans="1:13" ht="14.4" x14ac:dyDescent="0.25">
      <c r="A9" s="12" t="str">
        <f t="shared" si="0"/>
        <v>65Takayla PenseMojo</v>
      </c>
      <c r="B9" s="413">
        <v>65</v>
      </c>
      <c r="C9" s="14" t="s">
        <v>1267</v>
      </c>
      <c r="D9" s="193" t="s">
        <v>1272</v>
      </c>
      <c r="E9" s="20"/>
      <c r="F9" s="16"/>
      <c r="G9" s="229">
        <v>1</v>
      </c>
      <c r="H9" s="13"/>
      <c r="I9" s="31"/>
      <c r="J9" s="34"/>
      <c r="K9" s="17">
        <v>1</v>
      </c>
      <c r="L9" s="18">
        <f t="shared" si="1"/>
        <v>7</v>
      </c>
      <c r="M9" s="19">
        <f t="shared" ref="M9:M72" si="2">SUM(L9+$M$5)</f>
        <v>7</v>
      </c>
    </row>
    <row r="10" spans="1:13" ht="14.4" x14ac:dyDescent="0.25">
      <c r="A10" s="12" t="str">
        <f t="shared" si="0"/>
        <v/>
      </c>
      <c r="B10" s="13"/>
      <c r="C10" s="14" t="s">
        <v>43</v>
      </c>
      <c r="D10" s="193" t="s">
        <v>43</v>
      </c>
      <c r="E10" s="20"/>
      <c r="F10" s="16"/>
      <c r="G10" s="229"/>
      <c r="H10" s="13"/>
      <c r="I10" s="31"/>
      <c r="J10" s="34"/>
      <c r="K10" s="17">
        <v>0</v>
      </c>
      <c r="L10" s="18">
        <f t="shared" si="1"/>
        <v>0</v>
      </c>
      <c r="M10" s="19">
        <f t="shared" si="2"/>
        <v>0</v>
      </c>
    </row>
    <row r="11" spans="1:13" ht="14.4" x14ac:dyDescent="0.25">
      <c r="A11" s="12" t="str">
        <f t="shared" si="0"/>
        <v/>
      </c>
      <c r="B11" s="13"/>
      <c r="C11" s="14" t="s">
        <v>43</v>
      </c>
      <c r="D11" s="284" t="s">
        <v>43</v>
      </c>
      <c r="E11" s="20"/>
      <c r="F11" s="16"/>
      <c r="G11" s="229"/>
      <c r="H11" s="13"/>
      <c r="I11" s="31"/>
      <c r="J11" s="34"/>
      <c r="K11" s="17">
        <v>0</v>
      </c>
      <c r="L11" s="18">
        <f t="shared" si="1"/>
        <v>0</v>
      </c>
      <c r="M11" s="19">
        <f t="shared" si="2"/>
        <v>0</v>
      </c>
    </row>
    <row r="12" spans="1:13" ht="14.4" x14ac:dyDescent="0.25">
      <c r="A12" s="12" t="str">
        <f t="shared" si="0"/>
        <v>75Ruth ElsegoodKarlinda Gusimmmos</v>
      </c>
      <c r="B12" s="13">
        <v>75</v>
      </c>
      <c r="C12" s="14" t="s">
        <v>976</v>
      </c>
      <c r="D12" s="284" t="s">
        <v>1268</v>
      </c>
      <c r="E12" s="20"/>
      <c r="F12" s="16"/>
      <c r="G12" s="20"/>
      <c r="H12" s="13">
        <v>1</v>
      </c>
      <c r="I12" s="31"/>
      <c r="J12" s="34"/>
      <c r="K12" s="17">
        <v>1</v>
      </c>
      <c r="L12" s="18">
        <f t="shared" si="1"/>
        <v>7</v>
      </c>
      <c r="M12" s="19">
        <f t="shared" si="2"/>
        <v>7</v>
      </c>
    </row>
    <row r="13" spans="1:13" ht="14.4" x14ac:dyDescent="0.25">
      <c r="A13" s="12" t="str">
        <f t="shared" si="0"/>
        <v>75Bella BarrHp Vienna</v>
      </c>
      <c r="B13" s="13">
        <v>75</v>
      </c>
      <c r="C13" s="14" t="s">
        <v>716</v>
      </c>
      <c r="D13" s="193" t="s">
        <v>1273</v>
      </c>
      <c r="E13" s="20"/>
      <c r="F13" s="16"/>
      <c r="G13" s="20"/>
      <c r="H13" s="13">
        <v>3</v>
      </c>
      <c r="I13" s="31"/>
      <c r="J13" s="34"/>
      <c r="K13" s="17">
        <v>3</v>
      </c>
      <c r="L13" s="18">
        <f t="shared" si="1"/>
        <v>5</v>
      </c>
      <c r="M13" s="19">
        <f t="shared" si="2"/>
        <v>5</v>
      </c>
    </row>
    <row r="14" spans="1:13" ht="14.4" x14ac:dyDescent="0.25">
      <c r="A14" s="12" t="str">
        <f t="shared" si="0"/>
        <v>75Emmi KnealeDescardo Montana 2 Sr</v>
      </c>
      <c r="B14" s="13">
        <v>75</v>
      </c>
      <c r="C14" s="14" t="s">
        <v>192</v>
      </c>
      <c r="D14" s="193" t="s">
        <v>1542</v>
      </c>
      <c r="E14" s="20"/>
      <c r="F14" s="16"/>
      <c r="G14" s="20"/>
      <c r="H14" s="13">
        <v>1</v>
      </c>
      <c r="I14" s="31"/>
      <c r="J14" s="34"/>
      <c r="K14" s="17">
        <v>1</v>
      </c>
      <c r="L14" s="18">
        <f t="shared" si="1"/>
        <v>7</v>
      </c>
      <c r="M14" s="19">
        <f t="shared" si="2"/>
        <v>7</v>
      </c>
    </row>
    <row r="15" spans="1:13" ht="14.4" x14ac:dyDescent="0.25">
      <c r="A15" s="12" t="str">
        <f t="shared" si="0"/>
        <v>75Lily SpencerJoshua Brook Sweet Inspiration</v>
      </c>
      <c r="B15" s="13">
        <v>75</v>
      </c>
      <c r="C15" s="14" t="s">
        <v>253</v>
      </c>
      <c r="D15" s="193" t="s">
        <v>254</v>
      </c>
      <c r="E15" s="20"/>
      <c r="F15" s="16"/>
      <c r="G15" s="20"/>
      <c r="H15" s="13">
        <v>6</v>
      </c>
      <c r="I15" s="31"/>
      <c r="J15" s="34"/>
      <c r="K15" s="17">
        <v>6</v>
      </c>
      <c r="L15" s="18">
        <f t="shared" si="1"/>
        <v>2</v>
      </c>
      <c r="M15" s="19">
        <f t="shared" si="2"/>
        <v>2</v>
      </c>
    </row>
    <row r="16" spans="1:13" ht="14.4" x14ac:dyDescent="0.25">
      <c r="A16" s="12" t="str">
        <f t="shared" si="0"/>
        <v>75Taylah SmithTaju Nerada Sr</v>
      </c>
      <c r="B16" s="13">
        <v>75</v>
      </c>
      <c r="C16" s="14" t="s">
        <v>884</v>
      </c>
      <c r="D16" s="15" t="s">
        <v>1274</v>
      </c>
      <c r="E16" s="20"/>
      <c r="F16" s="16"/>
      <c r="G16" s="20"/>
      <c r="H16" s="13">
        <v>4</v>
      </c>
      <c r="I16" s="31"/>
      <c r="J16" s="34"/>
      <c r="K16" s="17">
        <v>4</v>
      </c>
      <c r="L16" s="18">
        <f t="shared" si="1"/>
        <v>4</v>
      </c>
      <c r="M16" s="19">
        <f t="shared" si="2"/>
        <v>4</v>
      </c>
    </row>
    <row r="17" spans="1:13" ht="14.4" x14ac:dyDescent="0.25">
      <c r="A17" s="72" t="str">
        <f t="shared" si="0"/>
        <v>75India CurtinBrayside Blackjack</v>
      </c>
      <c r="B17" s="13">
        <v>75</v>
      </c>
      <c r="C17" s="344" t="s">
        <v>627</v>
      </c>
      <c r="D17" s="193" t="s">
        <v>678</v>
      </c>
      <c r="E17" s="250"/>
      <c r="F17" s="251"/>
      <c r="G17" s="250"/>
      <c r="H17" s="249">
        <v>5</v>
      </c>
      <c r="I17" s="252"/>
      <c r="J17" s="253"/>
      <c r="K17" s="254">
        <v>5</v>
      </c>
      <c r="L17" s="255">
        <f>IF(K17=1,7,IF(K17=2,6,IF(K17=3,5,IF(K17=4,4,IF(K17=5,3,IF(K17=6,2,IF(K17&gt;=6,1,0)))))))</f>
        <v>3</v>
      </c>
      <c r="M17" s="256">
        <f>SUM(L17+$M$5)</f>
        <v>3</v>
      </c>
    </row>
    <row r="18" spans="1:13" ht="14.4" x14ac:dyDescent="0.25">
      <c r="A18" s="12" t="str">
        <f t="shared" si="0"/>
        <v>75India CurtinOsiris Aphrael Sr</v>
      </c>
      <c r="B18" s="13">
        <v>75</v>
      </c>
      <c r="C18" s="295" t="s">
        <v>627</v>
      </c>
      <c r="D18" s="284" t="s">
        <v>1275</v>
      </c>
      <c r="E18" s="258"/>
      <c r="F18" s="259"/>
      <c r="G18" s="258"/>
      <c r="H18" s="257">
        <v>2</v>
      </c>
      <c r="I18" s="260"/>
      <c r="J18" s="261"/>
      <c r="K18" s="262">
        <v>2</v>
      </c>
      <c r="L18" s="263">
        <f>IF(K18=1,7,IF(K18=2,6,IF(K18=3,5,IF(K18=4,4,IF(K18=5,3,IF(K18=6,2,IF(K18&gt;=6,1,0)))))))</f>
        <v>6</v>
      </c>
      <c r="M18" s="264">
        <f>SUM(L18+$M$5)</f>
        <v>6</v>
      </c>
    </row>
    <row r="19" spans="1:13" ht="14.4" x14ac:dyDescent="0.25">
      <c r="A19" s="12" t="str">
        <f t="shared" si="0"/>
        <v>75Summer ThornHes Smokin</v>
      </c>
      <c r="B19" s="13">
        <v>75</v>
      </c>
      <c r="C19" s="295" t="s">
        <v>887</v>
      </c>
      <c r="D19" s="284" t="s">
        <v>1276</v>
      </c>
      <c r="E19" s="20"/>
      <c r="F19" s="16"/>
      <c r="G19" s="20"/>
      <c r="H19" s="13">
        <v>1</v>
      </c>
      <c r="I19" s="31"/>
      <c r="J19" s="34"/>
      <c r="K19" s="17">
        <v>1</v>
      </c>
      <c r="L19" s="18">
        <f t="shared" ref="L19:L26" si="3">IF(K19=1,7,IF(K19=2,6,IF(K19=3,5,IF(K19=4,4,IF(K19=5,3,IF(K19=6,2,IF(K19&gt;=6,1,0)))))))</f>
        <v>7</v>
      </c>
      <c r="M19" s="19">
        <f>SUM(L19+$M$5)</f>
        <v>7</v>
      </c>
    </row>
    <row r="20" spans="1:13" ht="14.4" x14ac:dyDescent="0.25">
      <c r="A20" s="12" t="str">
        <f t="shared" si="0"/>
        <v/>
      </c>
      <c r="B20" s="13"/>
      <c r="C20" s="14" t="s">
        <v>43</v>
      </c>
      <c r="D20" s="15" t="s">
        <v>43</v>
      </c>
      <c r="E20" s="20"/>
      <c r="F20" s="16"/>
      <c r="G20" s="20"/>
      <c r="H20" s="13"/>
      <c r="I20" s="31"/>
      <c r="J20" s="34"/>
      <c r="K20" s="17">
        <v>0</v>
      </c>
      <c r="L20" s="18">
        <f t="shared" si="3"/>
        <v>0</v>
      </c>
      <c r="M20" s="19">
        <f t="shared" ref="M20:M26" si="4">SUM(L20+$M$5)</f>
        <v>0</v>
      </c>
    </row>
    <row r="21" spans="1:13" ht="14.4" x14ac:dyDescent="0.25">
      <c r="A21" s="12" t="str">
        <f t="shared" si="0"/>
        <v/>
      </c>
      <c r="B21" s="265"/>
      <c r="C21" s="14" t="s">
        <v>43</v>
      </c>
      <c r="D21" s="15" t="s">
        <v>43</v>
      </c>
      <c r="E21" s="20"/>
      <c r="F21" s="16"/>
      <c r="G21" s="20"/>
      <c r="H21" s="13"/>
      <c r="I21" s="31"/>
      <c r="J21" s="34"/>
      <c r="K21" s="17">
        <v>0</v>
      </c>
      <c r="L21" s="18">
        <f t="shared" si="3"/>
        <v>0</v>
      </c>
      <c r="M21" s="19">
        <f t="shared" si="4"/>
        <v>0</v>
      </c>
    </row>
    <row r="22" spans="1:13" ht="14.4" x14ac:dyDescent="0.25">
      <c r="A22" s="12" t="str">
        <f t="shared" si="0"/>
        <v>80India CurtinOsiris Aphrael</v>
      </c>
      <c r="B22" s="265">
        <v>80</v>
      </c>
      <c r="C22" s="14" t="s">
        <v>627</v>
      </c>
      <c r="D22" s="15" t="s">
        <v>665</v>
      </c>
      <c r="E22" s="20"/>
      <c r="F22" s="16"/>
      <c r="G22" s="20"/>
      <c r="H22" s="13">
        <v>6</v>
      </c>
      <c r="I22" s="31"/>
      <c r="J22" s="34"/>
      <c r="K22" s="17">
        <v>6</v>
      </c>
      <c r="L22" s="18">
        <f t="shared" si="3"/>
        <v>2</v>
      </c>
      <c r="M22" s="19">
        <f t="shared" si="4"/>
        <v>2</v>
      </c>
    </row>
    <row r="23" spans="1:13" ht="14.4" x14ac:dyDescent="0.25">
      <c r="A23" s="12" t="str">
        <f t="shared" si="0"/>
        <v>80Emmi KnealeDescardo Montana 2</v>
      </c>
      <c r="B23" s="265">
        <v>80</v>
      </c>
      <c r="C23" s="14" t="s">
        <v>192</v>
      </c>
      <c r="D23" s="15" t="s">
        <v>1539</v>
      </c>
      <c r="E23" s="20"/>
      <c r="F23" s="16"/>
      <c r="G23" s="20"/>
      <c r="H23" s="13">
        <v>1</v>
      </c>
      <c r="I23" s="31"/>
      <c r="J23" s="34"/>
      <c r="K23" s="17">
        <v>1</v>
      </c>
      <c r="L23" s="18">
        <f t="shared" si="3"/>
        <v>7</v>
      </c>
      <c r="M23" s="19">
        <f t="shared" si="4"/>
        <v>7</v>
      </c>
    </row>
    <row r="24" spans="1:13" ht="14.4" x14ac:dyDescent="0.25">
      <c r="A24" s="12" t="str">
        <f t="shared" si="0"/>
        <v>80Piper GillettPrisoner Of War</v>
      </c>
      <c r="B24" s="265">
        <v>80</v>
      </c>
      <c r="C24" s="14" t="s">
        <v>1269</v>
      </c>
      <c r="D24" s="285" t="s">
        <v>1277</v>
      </c>
      <c r="E24" s="20"/>
      <c r="F24" s="16"/>
      <c r="G24" s="20"/>
      <c r="H24" s="13">
        <v>5</v>
      </c>
      <c r="I24" s="31"/>
      <c r="J24" s="34"/>
      <c r="K24" s="17">
        <v>5</v>
      </c>
      <c r="L24" s="18">
        <f t="shared" si="3"/>
        <v>3</v>
      </c>
      <c r="M24" s="19">
        <f t="shared" si="4"/>
        <v>3</v>
      </c>
    </row>
    <row r="25" spans="1:13" ht="14.4" x14ac:dyDescent="0.25">
      <c r="A25" s="12" t="str">
        <f t="shared" si="0"/>
        <v>80Bella BarrHp Vienna Sr</v>
      </c>
      <c r="B25" s="265">
        <v>80</v>
      </c>
      <c r="C25" s="14" t="s">
        <v>716</v>
      </c>
      <c r="D25" s="15" t="s">
        <v>1278</v>
      </c>
      <c r="E25" s="20"/>
      <c r="F25" s="16"/>
      <c r="G25" s="20"/>
      <c r="H25" s="13">
        <v>3</v>
      </c>
      <c r="I25" s="31"/>
      <c r="J25" s="34"/>
      <c r="K25" s="17">
        <v>3</v>
      </c>
      <c r="L25" s="18">
        <f t="shared" si="3"/>
        <v>5</v>
      </c>
      <c r="M25" s="19">
        <f t="shared" si="4"/>
        <v>5</v>
      </c>
    </row>
    <row r="26" spans="1:13" ht="14.4" x14ac:dyDescent="0.25">
      <c r="A26" s="12" t="str">
        <f t="shared" si="0"/>
        <v>80Taylah SmithTaju Nerada</v>
      </c>
      <c r="B26" s="265">
        <v>80</v>
      </c>
      <c r="C26" s="14" t="s">
        <v>884</v>
      </c>
      <c r="D26" s="15" t="s">
        <v>904</v>
      </c>
      <c r="E26" s="20"/>
      <c r="F26" s="16"/>
      <c r="G26" s="20"/>
      <c r="H26" s="13">
        <v>4</v>
      </c>
      <c r="I26" s="31"/>
      <c r="J26" s="34"/>
      <c r="K26" s="17">
        <v>4</v>
      </c>
      <c r="L26" s="18">
        <f t="shared" si="3"/>
        <v>4</v>
      </c>
      <c r="M26" s="19">
        <f t="shared" si="4"/>
        <v>4</v>
      </c>
    </row>
    <row r="27" spans="1:13" ht="14.4" x14ac:dyDescent="0.25">
      <c r="A27" s="12" t="str">
        <f t="shared" si="0"/>
        <v>80India CurtinBrayside Blackjack Sr</v>
      </c>
      <c r="B27" s="265">
        <v>80</v>
      </c>
      <c r="C27" s="14" t="s">
        <v>627</v>
      </c>
      <c r="D27" s="15" t="s">
        <v>1279</v>
      </c>
      <c r="E27" s="20"/>
      <c r="F27" s="16"/>
      <c r="G27" s="20"/>
      <c r="H27" s="13">
        <v>7</v>
      </c>
      <c r="I27" s="31"/>
      <c r="J27" s="34"/>
      <c r="K27" s="17">
        <v>7</v>
      </c>
      <c r="L27" s="18">
        <f t="shared" si="1"/>
        <v>1</v>
      </c>
      <c r="M27" s="19">
        <f t="shared" si="2"/>
        <v>1</v>
      </c>
    </row>
    <row r="28" spans="1:13" ht="14.4" x14ac:dyDescent="0.25">
      <c r="A28" s="12" t="str">
        <f t="shared" si="0"/>
        <v>80Liv ChristophesenSlater Lake Sovereign</v>
      </c>
      <c r="B28" s="265">
        <v>80</v>
      </c>
      <c r="C28" s="14" t="s">
        <v>1270</v>
      </c>
      <c r="D28" s="15" t="s">
        <v>1271</v>
      </c>
      <c r="E28" s="20"/>
      <c r="F28" s="16"/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3" ht="14.4" x14ac:dyDescent="0.25">
      <c r="A29" s="12" t="str">
        <f t="shared" si="0"/>
        <v>80Caitlin PritchardBaylaurel Whiskey</v>
      </c>
      <c r="B29" s="265">
        <v>80</v>
      </c>
      <c r="C29" s="14" t="s">
        <v>1133</v>
      </c>
      <c r="D29" s="285" t="s">
        <v>1134</v>
      </c>
      <c r="E29" s="20"/>
      <c r="F29" s="16"/>
      <c r="G29" s="20"/>
      <c r="H29" s="13">
        <v>2</v>
      </c>
      <c r="I29" s="31"/>
      <c r="J29" s="34"/>
      <c r="K29" s="17">
        <v>2</v>
      </c>
      <c r="L29" s="18">
        <f t="shared" si="1"/>
        <v>6</v>
      </c>
      <c r="M29" s="19">
        <f t="shared" si="2"/>
        <v>6</v>
      </c>
    </row>
    <row r="30" spans="1:13" ht="14.4" x14ac:dyDescent="0.25">
      <c r="A30" s="12" t="str">
        <f t="shared" si="0"/>
        <v>80Dan WieseBiara Flyer</v>
      </c>
      <c r="B30" s="265">
        <v>80</v>
      </c>
      <c r="C30" s="14" t="s">
        <v>954</v>
      </c>
      <c r="D30" s="15" t="s">
        <v>955</v>
      </c>
      <c r="E30" s="20"/>
      <c r="F30" s="16"/>
      <c r="G30" s="20"/>
      <c r="H30" s="13">
        <v>3</v>
      </c>
      <c r="I30" s="31"/>
      <c r="J30" s="34"/>
      <c r="K30" s="17">
        <v>3</v>
      </c>
      <c r="L30" s="18">
        <f t="shared" si="1"/>
        <v>5</v>
      </c>
      <c r="M30" s="19">
        <f t="shared" si="2"/>
        <v>5</v>
      </c>
    </row>
    <row r="31" spans="1:13" ht="14.4" x14ac:dyDescent="0.25">
      <c r="A31" s="12" t="str">
        <f t="shared" si="0"/>
        <v>80Bill WieseThree Votes</v>
      </c>
      <c r="B31" s="265">
        <v>80</v>
      </c>
      <c r="C31" s="14" t="s">
        <v>952</v>
      </c>
      <c r="D31" s="15" t="s">
        <v>953</v>
      </c>
      <c r="E31" s="20"/>
      <c r="F31" s="16"/>
      <c r="G31" s="20"/>
      <c r="H31" s="13">
        <v>4</v>
      </c>
      <c r="I31" s="31"/>
      <c r="J31" s="34"/>
      <c r="K31" s="17">
        <v>4</v>
      </c>
      <c r="L31" s="18">
        <f t="shared" si="1"/>
        <v>4</v>
      </c>
      <c r="M31" s="19">
        <f t="shared" si="2"/>
        <v>4</v>
      </c>
    </row>
    <row r="32" spans="1:13" ht="14.4" x14ac:dyDescent="0.25">
      <c r="A32" s="12" t="str">
        <f t="shared" si="0"/>
        <v>80Summer ThornHe'S Smokin</v>
      </c>
      <c r="B32" s="265">
        <v>80</v>
      </c>
      <c r="C32" s="14" t="s">
        <v>887</v>
      </c>
      <c r="D32" s="285" t="s">
        <v>1280</v>
      </c>
      <c r="E32" s="20"/>
      <c r="F32" s="16"/>
      <c r="G32" s="20"/>
      <c r="H32" s="13">
        <v>5</v>
      </c>
      <c r="I32" s="31"/>
      <c r="J32" s="34"/>
      <c r="K32" s="17">
        <v>5</v>
      </c>
      <c r="L32" s="18">
        <f t="shared" si="1"/>
        <v>3</v>
      </c>
      <c r="M32" s="19">
        <f t="shared" si="2"/>
        <v>3</v>
      </c>
    </row>
    <row r="33" spans="1:13" ht="14.4" x14ac:dyDescent="0.25">
      <c r="A33" s="12" t="str">
        <f t="shared" si="0"/>
        <v>80Emma WieseValentino Man</v>
      </c>
      <c r="B33" s="265">
        <v>80</v>
      </c>
      <c r="C33" s="14" t="s">
        <v>1140</v>
      </c>
      <c r="D33" s="285" t="s">
        <v>1281</v>
      </c>
      <c r="E33" s="20"/>
      <c r="F33" s="16"/>
      <c r="G33" s="20"/>
      <c r="H33" s="13">
        <v>1</v>
      </c>
      <c r="I33" s="31"/>
      <c r="J33" s="34"/>
      <c r="K33" s="17">
        <v>1</v>
      </c>
      <c r="L33" s="18">
        <f t="shared" si="1"/>
        <v>7</v>
      </c>
      <c r="M33" s="19">
        <f t="shared" si="2"/>
        <v>7</v>
      </c>
    </row>
    <row r="34" spans="1:13" ht="14.4" x14ac:dyDescent="0.25">
      <c r="A34" s="12" t="str">
        <f t="shared" si="0"/>
        <v/>
      </c>
      <c r="B34" s="13"/>
      <c r="C34" s="14" t="s">
        <v>43</v>
      </c>
      <c r="D34" s="15" t="s">
        <v>43</v>
      </c>
      <c r="E34" s="20"/>
      <c r="F34" s="16"/>
      <c r="G34" s="20"/>
      <c r="H34" s="13"/>
      <c r="I34" s="31"/>
      <c r="J34" s="34"/>
      <c r="K34" s="17">
        <v>0</v>
      </c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14" t="s">
        <v>43</v>
      </c>
      <c r="D35" s="15" t="s">
        <v>43</v>
      </c>
      <c r="E35" s="20"/>
      <c r="F35" s="16"/>
      <c r="G35" s="20"/>
      <c r="H35" s="13"/>
      <c r="I35" s="31"/>
      <c r="J35" s="34"/>
      <c r="K35" s="17">
        <v>0</v>
      </c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>90Joanne LangeClare Downs Sultans Of Swing Srr</v>
      </c>
      <c r="B36" s="13">
        <v>90</v>
      </c>
      <c r="C36" s="14" t="s">
        <v>101</v>
      </c>
      <c r="D36" s="15" t="s">
        <v>1282</v>
      </c>
      <c r="E36" s="20"/>
      <c r="F36" s="16"/>
      <c r="G36" s="20"/>
      <c r="H36" s="13"/>
      <c r="I36" s="31">
        <v>5</v>
      </c>
      <c r="J36" s="34"/>
      <c r="K36" s="17">
        <v>5</v>
      </c>
      <c r="L36" s="18">
        <f t="shared" si="1"/>
        <v>3</v>
      </c>
      <c r="M36" s="19">
        <f t="shared" si="2"/>
        <v>3</v>
      </c>
    </row>
    <row r="37" spans="1:13" ht="14.4" x14ac:dyDescent="0.25">
      <c r="A37" s="12" t="str">
        <f t="shared" si="0"/>
        <v>90Savannah BeveridgeThe Italian Job</v>
      </c>
      <c r="B37" s="13">
        <v>90</v>
      </c>
      <c r="C37" s="14" t="s">
        <v>459</v>
      </c>
      <c r="D37" s="15" t="s">
        <v>1283</v>
      </c>
      <c r="E37" s="20"/>
      <c r="F37" s="16"/>
      <c r="G37" s="20"/>
      <c r="H37" s="13"/>
      <c r="I37" s="31">
        <v>1</v>
      </c>
      <c r="J37" s="34"/>
      <c r="K37" s="17">
        <v>1</v>
      </c>
      <c r="L37" s="18">
        <f t="shared" si="1"/>
        <v>7</v>
      </c>
      <c r="M37" s="19">
        <f t="shared" si="2"/>
        <v>7</v>
      </c>
    </row>
    <row r="38" spans="1:13" ht="14.4" x14ac:dyDescent="0.25">
      <c r="A38" s="12" t="str">
        <f t="shared" ref="A38:A69" si="5">CONCATENATE(B38,C38,D38)</f>
        <v>90Emma WieseValentino Man</v>
      </c>
      <c r="B38" s="13">
        <v>90</v>
      </c>
      <c r="C38" s="14" t="s">
        <v>1140</v>
      </c>
      <c r="D38" s="15" t="s">
        <v>1281</v>
      </c>
      <c r="E38" s="20"/>
      <c r="F38" s="16"/>
      <c r="G38" s="20"/>
      <c r="H38" s="13"/>
      <c r="I38" s="31">
        <v>3</v>
      </c>
      <c r="J38" s="34"/>
      <c r="K38" s="17">
        <v>3</v>
      </c>
      <c r="L38" s="18">
        <f t="shared" si="1"/>
        <v>5</v>
      </c>
      <c r="M38" s="19">
        <f t="shared" si="2"/>
        <v>5</v>
      </c>
    </row>
    <row r="39" spans="1:13" ht="14.4" x14ac:dyDescent="0.25">
      <c r="A39" s="12" t="str">
        <f t="shared" si="5"/>
        <v>90Dan WieseBiara Flyer Sr</v>
      </c>
      <c r="B39" s="13">
        <v>90</v>
      </c>
      <c r="C39" s="14" t="s">
        <v>954</v>
      </c>
      <c r="D39" s="15" t="s">
        <v>1284</v>
      </c>
      <c r="E39" s="20"/>
      <c r="F39" s="16"/>
      <c r="G39" s="20"/>
      <c r="H39" s="13"/>
      <c r="I39" s="31">
        <v>6</v>
      </c>
      <c r="J39" s="34"/>
      <c r="K39" s="17">
        <v>6</v>
      </c>
      <c r="L39" s="18">
        <f t="shared" si="1"/>
        <v>2</v>
      </c>
      <c r="M39" s="19">
        <f t="shared" si="2"/>
        <v>2</v>
      </c>
    </row>
    <row r="40" spans="1:13" ht="14.4" x14ac:dyDescent="0.25">
      <c r="A40" s="12" t="str">
        <f t="shared" si="5"/>
        <v>90Bill WieseThree Votes Sr</v>
      </c>
      <c r="B40" s="13">
        <v>90</v>
      </c>
      <c r="C40" s="14" t="s">
        <v>952</v>
      </c>
      <c r="D40" s="15" t="s">
        <v>1285</v>
      </c>
      <c r="E40" s="20"/>
      <c r="F40" s="16"/>
      <c r="G40" s="20"/>
      <c r="H40" s="13"/>
      <c r="I40" s="31">
        <v>4</v>
      </c>
      <c r="J40" s="34"/>
      <c r="K40" s="17">
        <v>4</v>
      </c>
      <c r="L40" s="18">
        <f t="shared" si="1"/>
        <v>4</v>
      </c>
      <c r="M40" s="19">
        <f t="shared" si="2"/>
        <v>4</v>
      </c>
    </row>
    <row r="41" spans="1:13" ht="14.4" x14ac:dyDescent="0.25">
      <c r="A41" s="12" t="str">
        <f t="shared" si="5"/>
        <v>90Caitlin PritchardBaylaurel Whiskey</v>
      </c>
      <c r="B41" s="13">
        <v>90</v>
      </c>
      <c r="C41" s="14" t="s">
        <v>1133</v>
      </c>
      <c r="D41" s="15" t="s">
        <v>1134</v>
      </c>
      <c r="E41" s="20"/>
      <c r="F41" s="16"/>
      <c r="G41" s="20"/>
      <c r="H41" s="13"/>
      <c r="I41" s="31">
        <v>2</v>
      </c>
      <c r="J41" s="34"/>
      <c r="K41" s="17">
        <v>2</v>
      </c>
      <c r="L41" s="18">
        <f t="shared" si="1"/>
        <v>6</v>
      </c>
      <c r="M41" s="19">
        <f t="shared" si="2"/>
        <v>6</v>
      </c>
    </row>
    <row r="42" spans="1:13" ht="14.4" x14ac:dyDescent="0.25">
      <c r="A42" s="12" t="str">
        <f t="shared" si="5"/>
        <v/>
      </c>
      <c r="B42" s="13"/>
      <c r="C42" s="14" t="s">
        <v>43</v>
      </c>
      <c r="D42" s="15" t="s">
        <v>43</v>
      </c>
      <c r="E42" s="20"/>
      <c r="F42" s="16"/>
      <c r="G42" s="20"/>
      <c r="H42" s="13"/>
      <c r="I42" s="31"/>
      <c r="J42" s="34"/>
      <c r="K42" s="17">
        <v>0</v>
      </c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5"/>
        <v/>
      </c>
      <c r="B43" s="13"/>
      <c r="C43" s="14" t="s">
        <v>43</v>
      </c>
      <c r="D43" s="15" t="s">
        <v>43</v>
      </c>
      <c r="E43" s="20"/>
      <c r="F43" s="16"/>
      <c r="G43" s="20"/>
      <c r="H43" s="13"/>
      <c r="I43" s="31"/>
      <c r="J43" s="34"/>
      <c r="K43" s="17">
        <v>0</v>
      </c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5"/>
        <v>100Dan WieseBiara Flyer</v>
      </c>
      <c r="B44" s="13">
        <v>100</v>
      </c>
      <c r="C44" s="14" t="s">
        <v>954</v>
      </c>
      <c r="D44" s="15" t="s">
        <v>955</v>
      </c>
      <c r="E44" s="20"/>
      <c r="F44" s="16"/>
      <c r="G44" s="20"/>
      <c r="H44" s="13"/>
      <c r="I44" s="31">
        <v>2</v>
      </c>
      <c r="J44" s="34"/>
      <c r="K44" s="17">
        <v>2</v>
      </c>
      <c r="L44" s="18">
        <f t="shared" si="1"/>
        <v>6</v>
      </c>
      <c r="M44" s="19">
        <f t="shared" si="2"/>
        <v>6</v>
      </c>
    </row>
    <row r="45" spans="1:13" ht="14.4" x14ac:dyDescent="0.25">
      <c r="A45" s="12" t="str">
        <f t="shared" si="5"/>
        <v>100Joanne LangeClare Downs Sultans Of Swing</v>
      </c>
      <c r="B45" s="13">
        <v>100</v>
      </c>
      <c r="C45" s="14" t="s">
        <v>101</v>
      </c>
      <c r="D45" s="15" t="s">
        <v>967</v>
      </c>
      <c r="E45" s="20"/>
      <c r="F45" s="16"/>
      <c r="G45" s="20"/>
      <c r="H45" s="13"/>
      <c r="I45" s="31">
        <v>3</v>
      </c>
      <c r="J45" s="34"/>
      <c r="K45" s="17">
        <v>3</v>
      </c>
      <c r="L45" s="18">
        <f t="shared" si="1"/>
        <v>5</v>
      </c>
      <c r="M45" s="19">
        <f t="shared" si="2"/>
        <v>5</v>
      </c>
    </row>
    <row r="46" spans="1:13" ht="14.4" x14ac:dyDescent="0.25">
      <c r="A46" s="12" t="str">
        <f t="shared" si="5"/>
        <v>100Savannah BeveridgeThe Italian Job Sr</v>
      </c>
      <c r="B46" s="13">
        <v>100</v>
      </c>
      <c r="C46" s="14" t="s">
        <v>459</v>
      </c>
      <c r="D46" s="15" t="s">
        <v>1286</v>
      </c>
      <c r="E46" s="20"/>
      <c r="F46" s="16"/>
      <c r="G46" s="20"/>
      <c r="H46" s="13"/>
      <c r="I46" s="31">
        <v>4</v>
      </c>
      <c r="J46" s="34"/>
      <c r="K46" s="17">
        <v>4</v>
      </c>
      <c r="L46" s="18">
        <f t="shared" si="1"/>
        <v>4</v>
      </c>
      <c r="M46" s="19">
        <f t="shared" si="2"/>
        <v>4</v>
      </c>
    </row>
    <row r="47" spans="1:13" ht="14.4" x14ac:dyDescent="0.25">
      <c r="A47" s="12" t="str">
        <f t="shared" si="5"/>
        <v>100Bill WieseThree Votes</v>
      </c>
      <c r="B47" s="13">
        <v>100</v>
      </c>
      <c r="C47" s="14" t="s">
        <v>952</v>
      </c>
      <c r="D47" s="15" t="s">
        <v>953</v>
      </c>
      <c r="E47" s="20"/>
      <c r="F47" s="16"/>
      <c r="G47" s="20"/>
      <c r="H47" s="13"/>
      <c r="I47" s="31">
        <v>1</v>
      </c>
      <c r="J47" s="34"/>
      <c r="K47" s="17">
        <v>1</v>
      </c>
      <c r="L47" s="18">
        <f t="shared" si="1"/>
        <v>7</v>
      </c>
      <c r="M47" s="19">
        <f t="shared" si="2"/>
        <v>7</v>
      </c>
    </row>
    <row r="48" spans="1:13" ht="14.4" x14ac:dyDescent="0.25">
      <c r="A48" s="12" t="str">
        <f t="shared" si="5"/>
        <v/>
      </c>
      <c r="B48" s="13"/>
      <c r="C48" s="14" t="s">
        <v>43</v>
      </c>
      <c r="D48" s="15" t="s">
        <v>43</v>
      </c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5"/>
        <v/>
      </c>
      <c r="B49" s="13"/>
      <c r="C49" s="14" t="s">
        <v>43</v>
      </c>
      <c r="D49" s="15" t="s">
        <v>43</v>
      </c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5"/>
        <v/>
      </c>
      <c r="B50" s="13"/>
      <c r="C50" s="14" t="s">
        <v>43</v>
      </c>
      <c r="D50" s="15" t="s">
        <v>43</v>
      </c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5"/>
        <v/>
      </c>
      <c r="B51" s="13"/>
      <c r="C51" s="14" t="s">
        <v>43</v>
      </c>
      <c r="D51" s="15" t="s">
        <v>43</v>
      </c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5"/>
        <v/>
      </c>
      <c r="B52" s="13"/>
      <c r="C52" s="14" t="s">
        <v>43</v>
      </c>
      <c r="D52" s="15" t="s">
        <v>43</v>
      </c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5"/>
        <v/>
      </c>
      <c r="B53" s="13"/>
      <c r="C53" s="14" t="s">
        <v>43</v>
      </c>
      <c r="D53" s="15" t="s">
        <v>43</v>
      </c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4" x14ac:dyDescent="0.25">
      <c r="A54" s="12" t="str">
        <f t="shared" si="5"/>
        <v/>
      </c>
      <c r="B54" s="13"/>
      <c r="C54" s="14" t="s">
        <v>43</v>
      </c>
      <c r="D54" s="15" t="s">
        <v>43</v>
      </c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4" x14ac:dyDescent="0.25">
      <c r="A55" s="12" t="str">
        <f t="shared" si="5"/>
        <v/>
      </c>
      <c r="B55" s="13"/>
      <c r="C55" s="14" t="s">
        <v>43</v>
      </c>
      <c r="D55" s="15" t="s">
        <v>43</v>
      </c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4" x14ac:dyDescent="0.25">
      <c r="A56" s="12" t="str">
        <f t="shared" si="5"/>
        <v/>
      </c>
      <c r="B56" s="13"/>
      <c r="C56" s="14" t="s">
        <v>43</v>
      </c>
      <c r="D56" s="15" t="s">
        <v>43</v>
      </c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4" x14ac:dyDescent="0.25">
      <c r="A57" s="12" t="str">
        <f t="shared" si="5"/>
        <v/>
      </c>
      <c r="B57" s="13"/>
      <c r="C57" s="14" t="s">
        <v>43</v>
      </c>
      <c r="D57" s="15" t="s">
        <v>43</v>
      </c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4" x14ac:dyDescent="0.25">
      <c r="A58" s="12" t="str">
        <f t="shared" si="5"/>
        <v/>
      </c>
      <c r="B58" s="13"/>
      <c r="C58" s="14" t="s">
        <v>43</v>
      </c>
      <c r="D58" s="15" t="s">
        <v>43</v>
      </c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4" x14ac:dyDescent="0.25">
      <c r="A59" s="12" t="str">
        <f t="shared" si="5"/>
        <v/>
      </c>
      <c r="B59" s="13"/>
      <c r="C59" s="14" t="s">
        <v>43</v>
      </c>
      <c r="D59" s="15" t="s">
        <v>43</v>
      </c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4" x14ac:dyDescent="0.25">
      <c r="A60" s="12" t="str">
        <f t="shared" si="5"/>
        <v/>
      </c>
      <c r="B60" s="13"/>
      <c r="C60" s="14" t="s">
        <v>43</v>
      </c>
      <c r="D60" s="15" t="s">
        <v>43</v>
      </c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4" x14ac:dyDescent="0.25">
      <c r="A61" s="12" t="str">
        <f t="shared" si="5"/>
        <v/>
      </c>
      <c r="B61" s="13"/>
      <c r="C61" s="14" t="s">
        <v>43</v>
      </c>
      <c r="D61" s="15" t="s">
        <v>43</v>
      </c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4" x14ac:dyDescent="0.25">
      <c r="A62" s="12" t="str">
        <f t="shared" si="5"/>
        <v/>
      </c>
      <c r="B62" s="13"/>
      <c r="C62" s="14" t="s">
        <v>43</v>
      </c>
      <c r="D62" s="15" t="s">
        <v>43</v>
      </c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4" x14ac:dyDescent="0.25">
      <c r="A63" s="12" t="str">
        <f t="shared" si="5"/>
        <v/>
      </c>
      <c r="B63" s="13"/>
      <c r="C63" s="14" t="s">
        <v>43</v>
      </c>
      <c r="D63" s="15" t="s">
        <v>43</v>
      </c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4" x14ac:dyDescent="0.25">
      <c r="A64" s="12" t="str">
        <f t="shared" si="5"/>
        <v/>
      </c>
      <c r="B64" s="13"/>
      <c r="C64" s="14" t="s">
        <v>43</v>
      </c>
      <c r="D64" s="15" t="s">
        <v>43</v>
      </c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2"/>
        <v>0</v>
      </c>
    </row>
    <row r="65" spans="1:13" ht="14.4" x14ac:dyDescent="0.25">
      <c r="A65" s="12" t="str">
        <f t="shared" si="5"/>
        <v/>
      </c>
      <c r="B65" s="13"/>
      <c r="C65" s="14" t="s">
        <v>43</v>
      </c>
      <c r="D65" s="15" t="s">
        <v>43</v>
      </c>
      <c r="E65" s="20"/>
      <c r="F65" s="16"/>
      <c r="G65" s="20"/>
      <c r="H65" s="13"/>
      <c r="I65" s="31"/>
      <c r="J65" s="34"/>
      <c r="K65" s="17"/>
      <c r="L65" s="18">
        <f t="shared" si="1"/>
        <v>0</v>
      </c>
      <c r="M65" s="19">
        <f t="shared" si="2"/>
        <v>0</v>
      </c>
    </row>
    <row r="66" spans="1:13" ht="14.4" x14ac:dyDescent="0.25">
      <c r="A66" s="12" t="str">
        <f t="shared" si="5"/>
        <v/>
      </c>
      <c r="B66" s="13"/>
      <c r="C66" s="14" t="s">
        <v>43</v>
      </c>
      <c r="D66" s="15" t="s">
        <v>43</v>
      </c>
      <c r="E66" s="20"/>
      <c r="F66" s="16"/>
      <c r="G66" s="20"/>
      <c r="H66" s="13"/>
      <c r="I66" s="31"/>
      <c r="J66" s="34"/>
      <c r="K66" s="17"/>
      <c r="L66" s="18">
        <f t="shared" si="1"/>
        <v>0</v>
      </c>
      <c r="M66" s="19">
        <f t="shared" si="2"/>
        <v>0</v>
      </c>
    </row>
    <row r="67" spans="1:13" ht="14.4" x14ac:dyDescent="0.25">
      <c r="A67" s="12" t="str">
        <f t="shared" si="5"/>
        <v/>
      </c>
      <c r="B67" s="13"/>
      <c r="C67" s="14" t="s">
        <v>43</v>
      </c>
      <c r="D67" s="15" t="s">
        <v>43</v>
      </c>
      <c r="E67" s="20"/>
      <c r="F67" s="16"/>
      <c r="G67" s="20"/>
      <c r="H67" s="13"/>
      <c r="I67" s="31"/>
      <c r="J67" s="34"/>
      <c r="K67" s="17"/>
      <c r="L67" s="18">
        <f t="shared" si="1"/>
        <v>0</v>
      </c>
      <c r="M67" s="19">
        <f t="shared" si="2"/>
        <v>0</v>
      </c>
    </row>
    <row r="68" spans="1:13" ht="14.4" x14ac:dyDescent="0.25">
      <c r="A68" s="12" t="str">
        <f t="shared" si="5"/>
        <v/>
      </c>
      <c r="B68" s="13"/>
      <c r="C68" s="14" t="s">
        <v>43</v>
      </c>
      <c r="D68" s="15" t="s">
        <v>43</v>
      </c>
      <c r="E68" s="20"/>
      <c r="F68" s="16"/>
      <c r="G68" s="20"/>
      <c r="H68" s="13"/>
      <c r="I68" s="31"/>
      <c r="J68" s="34"/>
      <c r="K68" s="17"/>
      <c r="L68" s="18">
        <f t="shared" si="1"/>
        <v>0</v>
      </c>
      <c r="M68" s="19">
        <f t="shared" si="2"/>
        <v>0</v>
      </c>
    </row>
    <row r="69" spans="1:13" ht="14.4" x14ac:dyDescent="0.25">
      <c r="A69" s="12" t="str">
        <f t="shared" si="5"/>
        <v/>
      </c>
      <c r="B69" s="13"/>
      <c r="C69" s="14" t="s">
        <v>43</v>
      </c>
      <c r="D69" s="15" t="s">
        <v>43</v>
      </c>
      <c r="E69" s="20"/>
      <c r="F69" s="16"/>
      <c r="G69" s="20"/>
      <c r="H69" s="13"/>
      <c r="I69" s="31"/>
      <c r="J69" s="34"/>
      <c r="K69" s="17"/>
      <c r="L69" s="18">
        <f t="shared" si="1"/>
        <v>0</v>
      </c>
      <c r="M69" s="19">
        <f t="shared" si="2"/>
        <v>0</v>
      </c>
    </row>
    <row r="70" spans="1:13" ht="14.4" x14ac:dyDescent="0.25">
      <c r="A70" s="12" t="str">
        <f t="shared" ref="A70:A100" si="6">CONCATENATE(B70,C70,D70)</f>
        <v/>
      </c>
      <c r="B70" s="13"/>
      <c r="C70" s="14" t="s">
        <v>43</v>
      </c>
      <c r="D70" s="15" t="s">
        <v>43</v>
      </c>
      <c r="E70" s="20"/>
      <c r="F70" s="16"/>
      <c r="G70" s="20"/>
      <c r="H70" s="13"/>
      <c r="I70" s="31"/>
      <c r="J70" s="34"/>
      <c r="K70" s="17"/>
      <c r="L70" s="18">
        <f t="shared" si="1"/>
        <v>0</v>
      </c>
      <c r="M70" s="19">
        <f t="shared" si="2"/>
        <v>0</v>
      </c>
    </row>
    <row r="71" spans="1:13" ht="14.4" x14ac:dyDescent="0.25">
      <c r="A71" s="12" t="str">
        <f t="shared" si="6"/>
        <v/>
      </c>
      <c r="B71" s="13"/>
      <c r="C71" s="14" t="s">
        <v>43</v>
      </c>
      <c r="D71" s="15" t="s">
        <v>43</v>
      </c>
      <c r="E71" s="20"/>
      <c r="F71" s="16"/>
      <c r="G71" s="20"/>
      <c r="H71" s="13"/>
      <c r="I71" s="31"/>
      <c r="J71" s="34"/>
      <c r="K71" s="17"/>
      <c r="L71" s="18">
        <f t="shared" si="1"/>
        <v>0</v>
      </c>
      <c r="M71" s="19">
        <f t="shared" si="2"/>
        <v>0</v>
      </c>
    </row>
    <row r="72" spans="1:13" ht="14.4" x14ac:dyDescent="0.25">
      <c r="A72" s="12" t="str">
        <f t="shared" si="6"/>
        <v/>
      </c>
      <c r="B72" s="13"/>
      <c r="C72" s="14" t="s">
        <v>43</v>
      </c>
      <c r="D72" s="15" t="s">
        <v>43</v>
      </c>
      <c r="E72" s="20"/>
      <c r="F72" s="16"/>
      <c r="G72" s="20"/>
      <c r="H72" s="13"/>
      <c r="I72" s="31"/>
      <c r="J72" s="34"/>
      <c r="K72" s="17"/>
      <c r="L72" s="18">
        <f t="shared" ref="L72:L100" si="7">IF(K72=1,7,IF(K72=2,6,IF(K72=3,5,IF(K72=4,4,IF(K72=5,3,IF(K72=6,2,IF(K72&gt;=6,1,0)))))))</f>
        <v>0</v>
      </c>
      <c r="M72" s="19">
        <f t="shared" si="2"/>
        <v>0</v>
      </c>
    </row>
    <row r="73" spans="1:13" ht="14.4" x14ac:dyDescent="0.25">
      <c r="A73" s="12" t="str">
        <f t="shared" si="6"/>
        <v/>
      </c>
      <c r="B73" s="13"/>
      <c r="C73" s="14" t="s">
        <v>43</v>
      </c>
      <c r="D73" s="15" t="s">
        <v>43</v>
      </c>
      <c r="E73" s="20"/>
      <c r="F73" s="16"/>
      <c r="G73" s="20"/>
      <c r="H73" s="13"/>
      <c r="I73" s="31"/>
      <c r="J73" s="34"/>
      <c r="K73" s="17"/>
      <c r="L73" s="18">
        <f t="shared" si="7"/>
        <v>0</v>
      </c>
      <c r="M73" s="19">
        <f t="shared" ref="M73:M100" si="8">SUM(L73+$M$5)</f>
        <v>0</v>
      </c>
    </row>
    <row r="74" spans="1:13" ht="14.4" x14ac:dyDescent="0.25">
      <c r="A74" s="12" t="str">
        <f t="shared" si="6"/>
        <v/>
      </c>
      <c r="B74" s="13"/>
      <c r="C74" s="14" t="s">
        <v>43</v>
      </c>
      <c r="D74" s="15" t="s">
        <v>43</v>
      </c>
      <c r="E74" s="20"/>
      <c r="F74" s="16"/>
      <c r="G74" s="20"/>
      <c r="H74" s="13"/>
      <c r="I74" s="31"/>
      <c r="J74" s="34"/>
      <c r="K74" s="17"/>
      <c r="L74" s="18">
        <f t="shared" si="7"/>
        <v>0</v>
      </c>
      <c r="M74" s="19">
        <f t="shared" si="8"/>
        <v>0</v>
      </c>
    </row>
    <row r="75" spans="1:13" ht="14.4" x14ac:dyDescent="0.25">
      <c r="A75" s="12" t="str">
        <f t="shared" si="6"/>
        <v/>
      </c>
      <c r="B75" s="13"/>
      <c r="C75" s="14" t="s">
        <v>43</v>
      </c>
      <c r="D75" s="15" t="s">
        <v>43</v>
      </c>
      <c r="E75" s="20"/>
      <c r="F75" s="16"/>
      <c r="G75" s="20"/>
      <c r="H75" s="13"/>
      <c r="I75" s="31"/>
      <c r="J75" s="34"/>
      <c r="K75" s="17"/>
      <c r="L75" s="18">
        <f t="shared" si="7"/>
        <v>0</v>
      </c>
      <c r="M75" s="19">
        <f t="shared" si="8"/>
        <v>0</v>
      </c>
    </row>
    <row r="76" spans="1:13" ht="14.4" x14ac:dyDescent="0.25">
      <c r="A76" s="12" t="str">
        <f t="shared" si="6"/>
        <v/>
      </c>
      <c r="B76" s="13"/>
      <c r="C76" s="14" t="s">
        <v>43</v>
      </c>
      <c r="D76" s="15" t="s">
        <v>43</v>
      </c>
      <c r="E76" s="20"/>
      <c r="F76" s="16"/>
      <c r="G76" s="20"/>
      <c r="H76" s="13"/>
      <c r="I76" s="31"/>
      <c r="J76" s="34"/>
      <c r="K76" s="17"/>
      <c r="L76" s="18">
        <f t="shared" si="7"/>
        <v>0</v>
      </c>
      <c r="M76" s="19">
        <f t="shared" si="8"/>
        <v>0</v>
      </c>
    </row>
    <row r="77" spans="1:13" ht="14.4" x14ac:dyDescent="0.25">
      <c r="A77" s="12" t="str">
        <f t="shared" si="6"/>
        <v/>
      </c>
      <c r="B77" s="13"/>
      <c r="C77" s="14" t="s">
        <v>43</v>
      </c>
      <c r="D77" s="15" t="s">
        <v>43</v>
      </c>
      <c r="E77" s="20"/>
      <c r="F77" s="16"/>
      <c r="G77" s="20"/>
      <c r="H77" s="13"/>
      <c r="I77" s="31"/>
      <c r="J77" s="34"/>
      <c r="K77" s="17"/>
      <c r="L77" s="18">
        <f t="shared" si="7"/>
        <v>0</v>
      </c>
      <c r="M77" s="19">
        <f t="shared" si="8"/>
        <v>0</v>
      </c>
    </row>
    <row r="78" spans="1:13" ht="14.4" x14ac:dyDescent="0.25">
      <c r="A78" s="12" t="str">
        <f t="shared" si="6"/>
        <v/>
      </c>
      <c r="B78" s="13"/>
      <c r="C78" s="14" t="s">
        <v>43</v>
      </c>
      <c r="D78" s="15" t="s">
        <v>43</v>
      </c>
      <c r="E78" s="20"/>
      <c r="F78" s="16"/>
      <c r="G78" s="20"/>
      <c r="H78" s="13"/>
      <c r="I78" s="31"/>
      <c r="J78" s="34"/>
      <c r="K78" s="17"/>
      <c r="L78" s="18">
        <f t="shared" si="7"/>
        <v>0</v>
      </c>
      <c r="M78" s="19">
        <f t="shared" si="8"/>
        <v>0</v>
      </c>
    </row>
    <row r="79" spans="1:13" ht="14.4" x14ac:dyDescent="0.25">
      <c r="A79" s="12" t="str">
        <f t="shared" si="6"/>
        <v/>
      </c>
      <c r="B79" s="13"/>
      <c r="C79" s="14" t="s">
        <v>43</v>
      </c>
      <c r="D79" s="15" t="s">
        <v>43</v>
      </c>
      <c r="E79" s="20"/>
      <c r="F79" s="16"/>
      <c r="G79" s="20"/>
      <c r="H79" s="13"/>
      <c r="I79" s="31"/>
      <c r="J79" s="34"/>
      <c r="K79" s="17"/>
      <c r="L79" s="18">
        <f t="shared" si="7"/>
        <v>0</v>
      </c>
      <c r="M79" s="19">
        <f t="shared" si="8"/>
        <v>0</v>
      </c>
    </row>
    <row r="80" spans="1:13" ht="14.4" x14ac:dyDescent="0.25">
      <c r="A80" s="12" t="str">
        <f t="shared" si="6"/>
        <v/>
      </c>
      <c r="B80" s="13"/>
      <c r="C80" s="14" t="s">
        <v>43</v>
      </c>
      <c r="D80" s="15" t="s">
        <v>43</v>
      </c>
      <c r="E80" s="20"/>
      <c r="F80" s="16"/>
      <c r="G80" s="20"/>
      <c r="H80" s="13"/>
      <c r="I80" s="31"/>
      <c r="J80" s="34"/>
      <c r="K80" s="17"/>
      <c r="L80" s="18">
        <f t="shared" si="7"/>
        <v>0</v>
      </c>
      <c r="M80" s="19">
        <f t="shared" si="8"/>
        <v>0</v>
      </c>
    </row>
    <row r="81" spans="1:13" ht="14.4" x14ac:dyDescent="0.25">
      <c r="A81" s="12" t="str">
        <f t="shared" si="6"/>
        <v/>
      </c>
      <c r="B81" s="13"/>
      <c r="C81" s="14" t="s">
        <v>43</v>
      </c>
      <c r="D81" s="15" t="s">
        <v>43</v>
      </c>
      <c r="E81" s="20"/>
      <c r="F81" s="16"/>
      <c r="G81" s="20"/>
      <c r="H81" s="13"/>
      <c r="I81" s="31"/>
      <c r="J81" s="34"/>
      <c r="K81" s="17"/>
      <c r="L81" s="18">
        <f t="shared" si="7"/>
        <v>0</v>
      </c>
      <c r="M81" s="19">
        <f t="shared" si="8"/>
        <v>0</v>
      </c>
    </row>
    <row r="82" spans="1:13" ht="14.4" x14ac:dyDescent="0.25">
      <c r="A82" s="12" t="str">
        <f t="shared" si="6"/>
        <v/>
      </c>
      <c r="B82" s="13"/>
      <c r="C82" s="14" t="s">
        <v>43</v>
      </c>
      <c r="D82" s="15" t="s">
        <v>43</v>
      </c>
      <c r="E82" s="20"/>
      <c r="F82" s="16"/>
      <c r="G82" s="20"/>
      <c r="H82" s="13"/>
      <c r="I82" s="31"/>
      <c r="J82" s="34"/>
      <c r="K82" s="17"/>
      <c r="L82" s="18">
        <f t="shared" si="7"/>
        <v>0</v>
      </c>
      <c r="M82" s="19">
        <f t="shared" si="8"/>
        <v>0</v>
      </c>
    </row>
    <row r="83" spans="1:13" ht="14.4" x14ac:dyDescent="0.25">
      <c r="A83" s="12" t="str">
        <f t="shared" si="6"/>
        <v/>
      </c>
      <c r="B83" s="13"/>
      <c r="C83" s="14" t="s">
        <v>43</v>
      </c>
      <c r="D83" s="15" t="s">
        <v>43</v>
      </c>
      <c r="E83" s="20"/>
      <c r="F83" s="16"/>
      <c r="G83" s="20"/>
      <c r="H83" s="13"/>
      <c r="I83" s="31"/>
      <c r="J83" s="34"/>
      <c r="K83" s="17"/>
      <c r="L83" s="18">
        <f t="shared" si="7"/>
        <v>0</v>
      </c>
      <c r="M83" s="19">
        <f t="shared" si="8"/>
        <v>0</v>
      </c>
    </row>
    <row r="84" spans="1:13" ht="14.4" x14ac:dyDescent="0.25">
      <c r="A84" s="12" t="str">
        <f t="shared" si="6"/>
        <v/>
      </c>
      <c r="B84" s="13"/>
      <c r="C84" s="14" t="s">
        <v>43</v>
      </c>
      <c r="D84" s="15" t="s">
        <v>43</v>
      </c>
      <c r="E84" s="20"/>
      <c r="F84" s="16"/>
      <c r="G84" s="20"/>
      <c r="H84" s="13"/>
      <c r="I84" s="31"/>
      <c r="J84" s="34"/>
      <c r="K84" s="17"/>
      <c r="L84" s="18">
        <f t="shared" si="7"/>
        <v>0</v>
      </c>
      <c r="M84" s="19">
        <f t="shared" si="8"/>
        <v>0</v>
      </c>
    </row>
    <row r="85" spans="1:13" ht="14.4" x14ac:dyDescent="0.25">
      <c r="A85" s="12" t="str">
        <f t="shared" si="6"/>
        <v/>
      </c>
      <c r="B85" s="13"/>
      <c r="C85" s="14" t="s">
        <v>43</v>
      </c>
      <c r="D85" s="15" t="s">
        <v>43</v>
      </c>
      <c r="E85" s="20"/>
      <c r="F85" s="16"/>
      <c r="G85" s="20"/>
      <c r="H85" s="13"/>
      <c r="I85" s="31"/>
      <c r="J85" s="34"/>
      <c r="K85" s="17"/>
      <c r="L85" s="18">
        <f t="shared" si="7"/>
        <v>0</v>
      </c>
      <c r="M85" s="19">
        <f t="shared" si="8"/>
        <v>0</v>
      </c>
    </row>
    <row r="86" spans="1:13" ht="14.4" x14ac:dyDescent="0.25">
      <c r="A86" s="12" t="str">
        <f t="shared" si="6"/>
        <v/>
      </c>
      <c r="B86" s="13"/>
      <c r="C86" s="14" t="s">
        <v>43</v>
      </c>
      <c r="D86" s="15" t="s">
        <v>43</v>
      </c>
      <c r="E86" s="20"/>
      <c r="F86" s="16"/>
      <c r="G86" s="20"/>
      <c r="H86" s="13"/>
      <c r="I86" s="31"/>
      <c r="J86" s="34"/>
      <c r="K86" s="17"/>
      <c r="L86" s="18">
        <f t="shared" si="7"/>
        <v>0</v>
      </c>
      <c r="M86" s="19">
        <f t="shared" si="8"/>
        <v>0</v>
      </c>
    </row>
    <row r="87" spans="1:13" ht="14.4" x14ac:dyDescent="0.25">
      <c r="A87" s="12" t="str">
        <f t="shared" si="6"/>
        <v/>
      </c>
      <c r="B87" s="13"/>
      <c r="C87" s="14" t="s">
        <v>43</v>
      </c>
      <c r="D87" s="15" t="s">
        <v>43</v>
      </c>
      <c r="E87" s="20"/>
      <c r="F87" s="16"/>
      <c r="G87" s="20"/>
      <c r="H87" s="13"/>
      <c r="I87" s="31"/>
      <c r="J87" s="34"/>
      <c r="K87" s="17"/>
      <c r="L87" s="18">
        <f t="shared" si="7"/>
        <v>0</v>
      </c>
      <c r="M87" s="19">
        <f t="shared" si="8"/>
        <v>0</v>
      </c>
    </row>
    <row r="88" spans="1:13" ht="14.4" x14ac:dyDescent="0.25">
      <c r="A88" s="12" t="str">
        <f t="shared" si="6"/>
        <v/>
      </c>
      <c r="B88" s="13"/>
      <c r="C88" s="14" t="s">
        <v>43</v>
      </c>
      <c r="D88" s="15" t="s">
        <v>43</v>
      </c>
      <c r="E88" s="20"/>
      <c r="F88" s="16"/>
      <c r="G88" s="20"/>
      <c r="H88" s="13"/>
      <c r="I88" s="31"/>
      <c r="J88" s="34"/>
      <c r="K88" s="17"/>
      <c r="L88" s="18">
        <f t="shared" si="7"/>
        <v>0</v>
      </c>
      <c r="M88" s="19">
        <f t="shared" si="8"/>
        <v>0</v>
      </c>
    </row>
    <row r="89" spans="1:13" ht="14.4" x14ac:dyDescent="0.25">
      <c r="A89" s="12" t="str">
        <f t="shared" si="6"/>
        <v/>
      </c>
      <c r="B89" s="13"/>
      <c r="C89" s="14" t="s">
        <v>43</v>
      </c>
      <c r="D89" s="15" t="s">
        <v>43</v>
      </c>
      <c r="E89" s="20"/>
      <c r="F89" s="16"/>
      <c r="G89" s="20"/>
      <c r="H89" s="13"/>
      <c r="I89" s="31"/>
      <c r="J89" s="34"/>
      <c r="K89" s="17"/>
      <c r="L89" s="18">
        <f t="shared" si="7"/>
        <v>0</v>
      </c>
      <c r="M89" s="19">
        <f t="shared" si="8"/>
        <v>0</v>
      </c>
    </row>
    <row r="90" spans="1:13" ht="14.4" x14ac:dyDescent="0.25">
      <c r="A90" s="12" t="str">
        <f t="shared" si="6"/>
        <v/>
      </c>
      <c r="B90" s="13"/>
      <c r="C90" s="14" t="s">
        <v>43</v>
      </c>
      <c r="D90" s="15" t="s">
        <v>43</v>
      </c>
      <c r="E90" s="20"/>
      <c r="F90" s="16"/>
      <c r="G90" s="20"/>
      <c r="H90" s="13"/>
      <c r="I90" s="31"/>
      <c r="J90" s="34"/>
      <c r="K90" s="17"/>
      <c r="L90" s="18">
        <f t="shared" si="7"/>
        <v>0</v>
      </c>
      <c r="M90" s="19">
        <f t="shared" si="8"/>
        <v>0</v>
      </c>
    </row>
    <row r="91" spans="1:13" ht="14.4" x14ac:dyDescent="0.25">
      <c r="A91" s="12" t="str">
        <f t="shared" si="6"/>
        <v/>
      </c>
      <c r="B91" s="13"/>
      <c r="C91" s="14" t="s">
        <v>43</v>
      </c>
      <c r="D91" s="15" t="s">
        <v>43</v>
      </c>
      <c r="E91" s="20"/>
      <c r="F91" s="16"/>
      <c r="G91" s="20"/>
      <c r="H91" s="13"/>
      <c r="I91" s="31"/>
      <c r="J91" s="34"/>
      <c r="K91" s="17"/>
      <c r="L91" s="18">
        <f t="shared" si="7"/>
        <v>0</v>
      </c>
      <c r="M91" s="19">
        <f t="shared" si="8"/>
        <v>0</v>
      </c>
    </row>
    <row r="92" spans="1:13" ht="14.4" x14ac:dyDescent="0.25">
      <c r="A92" s="12" t="str">
        <f t="shared" si="6"/>
        <v/>
      </c>
      <c r="B92" s="13"/>
      <c r="C92" s="14" t="s">
        <v>43</v>
      </c>
      <c r="D92" s="15" t="s">
        <v>43</v>
      </c>
      <c r="E92" s="20"/>
      <c r="F92" s="16"/>
      <c r="G92" s="20"/>
      <c r="H92" s="13"/>
      <c r="I92" s="31"/>
      <c r="J92" s="34"/>
      <c r="K92" s="17"/>
      <c r="L92" s="18">
        <f t="shared" si="7"/>
        <v>0</v>
      </c>
      <c r="M92" s="19">
        <f t="shared" si="8"/>
        <v>0</v>
      </c>
    </row>
    <row r="93" spans="1:13" ht="14.4" x14ac:dyDescent="0.25">
      <c r="A93" s="12" t="str">
        <f t="shared" si="6"/>
        <v/>
      </c>
      <c r="B93" s="13"/>
      <c r="C93" s="14" t="s">
        <v>43</v>
      </c>
      <c r="D93" s="15" t="s">
        <v>43</v>
      </c>
      <c r="E93" s="20"/>
      <c r="F93" s="16"/>
      <c r="G93" s="20"/>
      <c r="H93" s="13"/>
      <c r="I93" s="31"/>
      <c r="J93" s="34"/>
      <c r="K93" s="17"/>
      <c r="L93" s="18">
        <f t="shared" si="7"/>
        <v>0</v>
      </c>
      <c r="M93" s="19">
        <f t="shared" si="8"/>
        <v>0</v>
      </c>
    </row>
    <row r="94" spans="1:13" ht="14.4" x14ac:dyDescent="0.25">
      <c r="A94" s="12" t="str">
        <f t="shared" si="6"/>
        <v/>
      </c>
      <c r="B94" s="13"/>
      <c r="C94" s="14" t="s">
        <v>43</v>
      </c>
      <c r="D94" s="15" t="s">
        <v>43</v>
      </c>
      <c r="E94" s="20"/>
      <c r="F94" s="16"/>
      <c r="G94" s="20"/>
      <c r="H94" s="13"/>
      <c r="I94" s="31"/>
      <c r="J94" s="34"/>
      <c r="K94" s="17"/>
      <c r="L94" s="18">
        <f t="shared" si="7"/>
        <v>0</v>
      </c>
      <c r="M94" s="19">
        <f t="shared" si="8"/>
        <v>0</v>
      </c>
    </row>
    <row r="95" spans="1:13" ht="14.4" x14ac:dyDescent="0.25">
      <c r="A95" s="12" t="str">
        <f t="shared" si="6"/>
        <v/>
      </c>
      <c r="B95" s="13"/>
      <c r="C95" s="14" t="s">
        <v>43</v>
      </c>
      <c r="D95" s="15" t="s">
        <v>43</v>
      </c>
      <c r="E95" s="20"/>
      <c r="F95" s="16"/>
      <c r="G95" s="20"/>
      <c r="H95" s="13"/>
      <c r="I95" s="31"/>
      <c r="J95" s="34"/>
      <c r="K95" s="17"/>
      <c r="L95" s="18">
        <f t="shared" si="7"/>
        <v>0</v>
      </c>
      <c r="M95" s="19">
        <f t="shared" si="8"/>
        <v>0</v>
      </c>
    </row>
    <row r="96" spans="1:13" ht="14.4" x14ac:dyDescent="0.25">
      <c r="A96" s="12" t="str">
        <f t="shared" si="6"/>
        <v/>
      </c>
      <c r="B96" s="13"/>
      <c r="C96" s="14" t="s">
        <v>43</v>
      </c>
      <c r="D96" s="15" t="s">
        <v>43</v>
      </c>
      <c r="E96" s="20"/>
      <c r="F96" s="16"/>
      <c r="G96" s="20"/>
      <c r="H96" s="13"/>
      <c r="I96" s="31"/>
      <c r="J96" s="34"/>
      <c r="K96" s="17"/>
      <c r="L96" s="18">
        <f t="shared" si="7"/>
        <v>0</v>
      </c>
      <c r="M96" s="19">
        <f t="shared" si="8"/>
        <v>0</v>
      </c>
    </row>
    <row r="97" spans="1:13" ht="14.4" x14ac:dyDescent="0.25">
      <c r="A97" s="12" t="str">
        <f t="shared" si="6"/>
        <v/>
      </c>
      <c r="B97" s="13"/>
      <c r="C97" s="14" t="s">
        <v>43</v>
      </c>
      <c r="D97" s="15" t="s">
        <v>43</v>
      </c>
      <c r="E97" s="20"/>
      <c r="F97" s="16"/>
      <c r="G97" s="20"/>
      <c r="H97" s="13"/>
      <c r="I97" s="31"/>
      <c r="J97" s="34"/>
      <c r="K97" s="17"/>
      <c r="L97" s="18">
        <f t="shared" si="7"/>
        <v>0</v>
      </c>
      <c r="M97" s="19">
        <f t="shared" si="8"/>
        <v>0</v>
      </c>
    </row>
    <row r="98" spans="1:13" ht="14.4" x14ac:dyDescent="0.25">
      <c r="A98" s="12" t="str">
        <f t="shared" si="6"/>
        <v/>
      </c>
      <c r="B98" s="13"/>
      <c r="C98" s="14" t="s">
        <v>43</v>
      </c>
      <c r="D98" s="15" t="s">
        <v>43</v>
      </c>
      <c r="E98" s="20"/>
      <c r="F98" s="16"/>
      <c r="G98" s="20"/>
      <c r="H98" s="13"/>
      <c r="I98" s="31"/>
      <c r="J98" s="34"/>
      <c r="K98" s="17"/>
      <c r="L98" s="18">
        <f t="shared" si="7"/>
        <v>0</v>
      </c>
      <c r="M98" s="19">
        <f t="shared" si="8"/>
        <v>0</v>
      </c>
    </row>
    <row r="99" spans="1:13" ht="14.4" x14ac:dyDescent="0.25">
      <c r="A99" s="12" t="str">
        <f t="shared" si="6"/>
        <v/>
      </c>
      <c r="B99" s="13"/>
      <c r="C99" s="14" t="s">
        <v>43</v>
      </c>
      <c r="D99" s="15" t="s">
        <v>43</v>
      </c>
      <c r="E99" s="20"/>
      <c r="F99" s="16"/>
      <c r="G99" s="20"/>
      <c r="H99" s="13"/>
      <c r="I99" s="31"/>
      <c r="J99" s="34"/>
      <c r="K99" s="17"/>
      <c r="L99" s="18">
        <f t="shared" si="7"/>
        <v>0</v>
      </c>
      <c r="M99" s="19">
        <f t="shared" si="8"/>
        <v>0</v>
      </c>
    </row>
    <row r="100" spans="1:13" ht="15" thickBot="1" x14ac:dyDescent="0.3">
      <c r="A100" s="12" t="str">
        <f t="shared" si="6"/>
        <v/>
      </c>
      <c r="B100" s="21"/>
      <c r="C100" s="22" t="s">
        <v>43</v>
      </c>
      <c r="D100" s="23" t="s">
        <v>43</v>
      </c>
      <c r="E100" s="24"/>
      <c r="F100" s="25"/>
      <c r="G100" s="24"/>
      <c r="H100" s="21"/>
      <c r="I100" s="33"/>
      <c r="J100" s="232"/>
      <c r="K100" s="17"/>
      <c r="L100" s="27">
        <f t="shared" si="7"/>
        <v>0</v>
      </c>
      <c r="M100" s="19">
        <f t="shared" si="8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14" priority="1253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8C70-94AD-44CC-8386-967F8B0064F3}">
  <sheetPr>
    <tabColor rgb="FFA3E7FF"/>
  </sheetPr>
  <dimension ref="A1:P144"/>
  <sheetViews>
    <sheetView topLeftCell="B1" workbookViewId="0">
      <selection activeCell="M5" sqref="M5"/>
    </sheetView>
  </sheetViews>
  <sheetFormatPr defaultColWidth="9.109375" defaultRowHeight="13.2" x14ac:dyDescent="0.25"/>
  <cols>
    <col min="1" max="1" width="52" customWidth="1"/>
    <col min="2" max="2" width="6.6640625" bestFit="1" customWidth="1"/>
    <col min="3" max="3" width="17.6640625" bestFit="1" customWidth="1"/>
    <col min="4" max="4" width="28.554687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24</v>
      </c>
      <c r="B1" s="901" t="s">
        <v>401</v>
      </c>
      <c r="C1" s="902"/>
      <c r="D1" s="7" t="s">
        <v>402</v>
      </c>
      <c r="E1" s="881" t="s">
        <v>427</v>
      </c>
      <c r="F1" s="882"/>
      <c r="G1" s="882"/>
      <c r="H1" s="882"/>
      <c r="I1" s="882"/>
      <c r="J1" s="8" t="s">
        <v>404</v>
      </c>
      <c r="K1" s="903">
        <v>45367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COUNTA(_xlfn.UNIQUE(D6:D185))</f>
        <v>25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37" si="0">CONCATENATE(B6,C6,D6)</f>
        <v>90Lily VanderwielSp Stella</v>
      </c>
      <c r="B6" s="13">
        <v>90</v>
      </c>
      <c r="C6" s="14" t="s">
        <v>647</v>
      </c>
      <c r="D6" s="15" t="s">
        <v>689</v>
      </c>
      <c r="E6" s="20"/>
      <c r="F6" s="16"/>
      <c r="G6" s="20"/>
      <c r="H6" s="13"/>
      <c r="I6" s="31">
        <v>2</v>
      </c>
      <c r="J6" s="34"/>
      <c r="K6" s="17">
        <v>2</v>
      </c>
      <c r="L6" s="18">
        <f t="shared" ref="L6:L69" si="1">IF(K6=1,7,IF(K6=2,6,IF(K6=3,5,IF(K6=4,4,IF(K6=5,3,IF(K6=6,2,IF(K6&gt;=6,1,0)))))))</f>
        <v>6</v>
      </c>
      <c r="M6" s="19">
        <f>SUM(L6+$M$5)</f>
        <v>6</v>
      </c>
      <c r="N6" s="30"/>
      <c r="O6" s="30"/>
      <c r="P6" s="30"/>
    </row>
    <row r="7" spans="1:16" ht="14.4" x14ac:dyDescent="0.25">
      <c r="A7" s="12" t="str">
        <f t="shared" si="0"/>
        <v>90Vanessa DavisOkies Little Anya</v>
      </c>
      <c r="B7" s="13">
        <v>90</v>
      </c>
      <c r="C7" s="14" t="s">
        <v>141</v>
      </c>
      <c r="D7" s="15" t="s">
        <v>142</v>
      </c>
      <c r="E7" s="20"/>
      <c r="F7" s="16"/>
      <c r="G7" s="20"/>
      <c r="H7" s="13"/>
      <c r="I7" s="31">
        <v>3</v>
      </c>
      <c r="J7" s="34"/>
      <c r="K7" s="17">
        <v>3</v>
      </c>
      <c r="L7" s="18">
        <f t="shared" si="1"/>
        <v>5</v>
      </c>
      <c r="M7" s="19">
        <f t="shared" ref="M7:M70" si="2">SUM(L7+$M$5)</f>
        <v>5</v>
      </c>
      <c r="N7" s="30"/>
      <c r="O7" s="30"/>
      <c r="P7" s="30"/>
    </row>
    <row r="8" spans="1:16" ht="14.4" x14ac:dyDescent="0.25">
      <c r="A8" s="12" t="str">
        <f t="shared" si="0"/>
        <v>90Maddie FreemanSurtifier</v>
      </c>
      <c r="B8" s="13">
        <v>90</v>
      </c>
      <c r="C8" s="14" t="s">
        <v>831</v>
      </c>
      <c r="D8" s="15" t="s">
        <v>824</v>
      </c>
      <c r="E8" s="20"/>
      <c r="F8" s="16"/>
      <c r="G8" s="20"/>
      <c r="H8" s="13"/>
      <c r="I8" s="31">
        <v>1</v>
      </c>
      <c r="J8" s="34"/>
      <c r="K8" s="17">
        <v>1</v>
      </c>
      <c r="L8" s="18">
        <f t="shared" si="1"/>
        <v>7</v>
      </c>
      <c r="M8" s="19">
        <f t="shared" si="2"/>
        <v>7</v>
      </c>
      <c r="N8" s="30"/>
      <c r="O8" s="30"/>
      <c r="P8" s="30"/>
    </row>
    <row r="9" spans="1:16" ht="14.4" x14ac:dyDescent="0.25">
      <c r="A9" s="12" t="str">
        <f t="shared" si="0"/>
        <v>80Jess DuellFinal Outcome</v>
      </c>
      <c r="B9" s="13">
        <v>80</v>
      </c>
      <c r="C9" s="14" t="s">
        <v>836</v>
      </c>
      <c r="D9" s="15" t="s">
        <v>825</v>
      </c>
      <c r="E9" s="20"/>
      <c r="F9" s="16"/>
      <c r="G9" s="20"/>
      <c r="H9" s="13">
        <v>4</v>
      </c>
      <c r="I9" s="31"/>
      <c r="J9" s="34"/>
      <c r="K9" s="17">
        <v>4</v>
      </c>
      <c r="L9" s="18">
        <f t="shared" si="1"/>
        <v>4</v>
      </c>
      <c r="M9" s="19">
        <f t="shared" si="2"/>
        <v>4</v>
      </c>
      <c r="N9" s="30"/>
      <c r="O9" s="30"/>
      <c r="P9" s="30"/>
    </row>
    <row r="10" spans="1:16" ht="14.4" x14ac:dyDescent="0.25">
      <c r="A10" s="12" t="str">
        <f t="shared" si="0"/>
        <v>80Charlotte MillerBailey</v>
      </c>
      <c r="B10" s="13">
        <v>80</v>
      </c>
      <c r="C10" s="14" t="s">
        <v>205</v>
      </c>
      <c r="D10" s="15" t="s">
        <v>826</v>
      </c>
      <c r="E10" s="20"/>
      <c r="F10" s="16"/>
      <c r="G10" s="20"/>
      <c r="H10" s="13">
        <v>3</v>
      </c>
      <c r="I10" s="31"/>
      <c r="J10" s="34"/>
      <c r="K10" s="17">
        <v>3</v>
      </c>
      <c r="L10" s="18">
        <f t="shared" si="1"/>
        <v>5</v>
      </c>
      <c r="M10" s="19">
        <f t="shared" si="2"/>
        <v>5</v>
      </c>
      <c r="N10" s="30"/>
      <c r="O10" s="30"/>
      <c r="P10" s="30"/>
    </row>
    <row r="11" spans="1:16" ht="14.4" x14ac:dyDescent="0.25">
      <c r="A11" s="12" t="str">
        <f t="shared" si="0"/>
        <v>80Madelyn HarneyBravo</v>
      </c>
      <c r="B11" s="13">
        <v>80</v>
      </c>
      <c r="C11" s="14" t="s">
        <v>281</v>
      </c>
      <c r="D11" s="15" t="s">
        <v>282</v>
      </c>
      <c r="E11" s="20"/>
      <c r="F11" s="16"/>
      <c r="G11" s="20"/>
      <c r="H11" s="13">
        <v>2</v>
      </c>
      <c r="I11" s="31"/>
      <c r="J11" s="34"/>
      <c r="K11" s="17">
        <v>2</v>
      </c>
      <c r="L11" s="18">
        <f t="shared" si="1"/>
        <v>6</v>
      </c>
      <c r="M11" s="19">
        <f t="shared" si="2"/>
        <v>6</v>
      </c>
      <c r="N11" s="30"/>
      <c r="O11" s="30"/>
      <c r="P11" s="30"/>
    </row>
    <row r="12" spans="1:16" ht="14.4" x14ac:dyDescent="0.25">
      <c r="A12" s="12" t="str">
        <f t="shared" si="0"/>
        <v>80Ellie SteeleBryceana Wildest Dreams</v>
      </c>
      <c r="B12" s="13">
        <v>80</v>
      </c>
      <c r="C12" s="14" t="s">
        <v>164</v>
      </c>
      <c r="D12" s="15" t="s">
        <v>165</v>
      </c>
      <c r="E12" s="20"/>
      <c r="F12" s="16"/>
      <c r="G12" s="20"/>
      <c r="H12" s="13">
        <v>1</v>
      </c>
      <c r="I12" s="31"/>
      <c r="J12" s="34"/>
      <c r="K12" s="17">
        <v>1</v>
      </c>
      <c r="L12" s="18">
        <f t="shared" si="1"/>
        <v>7</v>
      </c>
      <c r="M12" s="19">
        <f t="shared" si="2"/>
        <v>7</v>
      </c>
      <c r="N12" s="30"/>
      <c r="O12" s="30"/>
      <c r="P12" s="30"/>
    </row>
    <row r="13" spans="1:16" ht="14.4" x14ac:dyDescent="0.25">
      <c r="A13" s="12" t="str">
        <f t="shared" si="0"/>
        <v>60Pippa TriggsWilling Wattle</v>
      </c>
      <c r="B13" s="13">
        <v>60</v>
      </c>
      <c r="C13" s="14" t="s">
        <v>822</v>
      </c>
      <c r="D13" s="15" t="s">
        <v>827</v>
      </c>
      <c r="E13" s="20"/>
      <c r="F13" s="16"/>
      <c r="G13" s="20">
        <v>7</v>
      </c>
      <c r="H13" s="13"/>
      <c r="I13" s="31"/>
      <c r="J13" s="34"/>
      <c r="K13" s="17">
        <v>7</v>
      </c>
      <c r="L13" s="18">
        <f t="shared" si="1"/>
        <v>1</v>
      </c>
      <c r="M13" s="19">
        <f t="shared" si="2"/>
        <v>1</v>
      </c>
      <c r="N13" s="30"/>
      <c r="O13" s="30"/>
      <c r="P13" s="30"/>
    </row>
    <row r="14" spans="1:16" ht="14.4" x14ac:dyDescent="0.25">
      <c r="A14" s="12" t="str">
        <f t="shared" si="0"/>
        <v>60Skye BoschettiWendemar Braxton</v>
      </c>
      <c r="B14" s="13">
        <v>60</v>
      </c>
      <c r="C14" s="14" t="s">
        <v>823</v>
      </c>
      <c r="D14" s="15" t="s">
        <v>828</v>
      </c>
      <c r="E14" s="20"/>
      <c r="F14" s="16"/>
      <c r="G14" s="20">
        <v>4</v>
      </c>
      <c r="H14" s="13"/>
      <c r="I14" s="31"/>
      <c r="J14" s="34"/>
      <c r="K14" s="17">
        <v>4</v>
      </c>
      <c r="L14" s="18">
        <f t="shared" si="1"/>
        <v>4</v>
      </c>
      <c r="M14" s="19">
        <f t="shared" si="2"/>
        <v>4</v>
      </c>
      <c r="N14" s="30"/>
      <c r="O14" s="30"/>
      <c r="P14" s="30"/>
    </row>
    <row r="15" spans="1:16" ht="14.4" x14ac:dyDescent="0.25">
      <c r="A15" s="12" t="str">
        <f t="shared" si="0"/>
        <v>60Sophie Mosey-WeateGordon Park Capriccio SR</v>
      </c>
      <c r="B15" s="13">
        <v>60</v>
      </c>
      <c r="C15" s="14" t="s">
        <v>244</v>
      </c>
      <c r="D15" s="285" t="s">
        <v>841</v>
      </c>
      <c r="E15" s="20"/>
      <c r="F15" s="16"/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  <c r="N15" s="30"/>
      <c r="O15" s="30"/>
      <c r="P15" s="30"/>
    </row>
    <row r="16" spans="1:16" ht="14.4" x14ac:dyDescent="0.25">
      <c r="A16" s="12" t="str">
        <f t="shared" si="0"/>
        <v>60Elaria AtheisWildwood Beyond Paradise SR</v>
      </c>
      <c r="B16" s="13">
        <v>60</v>
      </c>
      <c r="C16" s="14" t="s">
        <v>321</v>
      </c>
      <c r="D16" s="15" t="s">
        <v>1067</v>
      </c>
      <c r="E16" s="20"/>
      <c r="F16" s="16"/>
      <c r="G16" s="20">
        <v>5</v>
      </c>
      <c r="H16" s="13"/>
      <c r="I16" s="31"/>
      <c r="J16" s="34"/>
      <c r="K16" s="17">
        <v>5</v>
      </c>
      <c r="L16" s="18">
        <f t="shared" si="1"/>
        <v>3</v>
      </c>
      <c r="M16" s="19">
        <f t="shared" si="2"/>
        <v>3</v>
      </c>
      <c r="P16" s="30"/>
    </row>
    <row r="17" spans="1:16" ht="14.4" x14ac:dyDescent="0.25">
      <c r="A17" s="12" t="str">
        <f t="shared" si="0"/>
        <v>60Haven DickinsonRainbow Downs Samhain</v>
      </c>
      <c r="B17" s="13">
        <v>60</v>
      </c>
      <c r="C17" s="14" t="s">
        <v>783</v>
      </c>
      <c r="D17" s="15" t="s">
        <v>784</v>
      </c>
      <c r="E17" s="20"/>
      <c r="F17" s="16"/>
      <c r="G17" s="20">
        <v>6</v>
      </c>
      <c r="H17" s="13"/>
      <c r="I17" s="31"/>
      <c r="J17" s="34"/>
      <c r="K17" s="17">
        <v>6</v>
      </c>
      <c r="L17" s="18">
        <f t="shared" si="1"/>
        <v>2</v>
      </c>
      <c r="M17" s="19">
        <f t="shared" si="2"/>
        <v>2</v>
      </c>
      <c r="P17" s="30"/>
    </row>
    <row r="18" spans="1:16" ht="14.4" x14ac:dyDescent="0.25">
      <c r="A18" s="12" t="str">
        <f t="shared" si="0"/>
        <v>60Eliza HickmanMyfanwy Goldilocks</v>
      </c>
      <c r="B18" s="13">
        <v>60</v>
      </c>
      <c r="C18" s="14" t="s">
        <v>622</v>
      </c>
      <c r="D18" s="15" t="s">
        <v>661</v>
      </c>
      <c r="E18" s="20"/>
      <c r="F18" s="16"/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</row>
    <row r="19" spans="1:16" ht="14.4" x14ac:dyDescent="0.25">
      <c r="A19" s="12" t="str">
        <f t="shared" si="0"/>
        <v>60Lilly HarneyBeckworth Rising Cassanova</v>
      </c>
      <c r="B19" s="13">
        <v>60</v>
      </c>
      <c r="C19" s="14" t="s">
        <v>340</v>
      </c>
      <c r="D19" s="15" t="s">
        <v>832</v>
      </c>
      <c r="E19" s="20"/>
      <c r="F19" s="16"/>
      <c r="G19" s="20">
        <v>2</v>
      </c>
      <c r="H19" s="13"/>
      <c r="I19" s="31"/>
      <c r="J19" s="34"/>
      <c r="K19" s="17">
        <v>2</v>
      </c>
      <c r="L19" s="18">
        <f t="shared" si="1"/>
        <v>6</v>
      </c>
      <c r="M19" s="19">
        <f t="shared" si="2"/>
        <v>6</v>
      </c>
    </row>
    <row r="20" spans="1:16" ht="14.4" x14ac:dyDescent="0.25">
      <c r="A20" s="12" t="str">
        <f t="shared" si="0"/>
        <v>60Charlotte MillerKings Town Maggie Mai</v>
      </c>
      <c r="B20" s="13">
        <v>60</v>
      </c>
      <c r="C20" s="14" t="s">
        <v>205</v>
      </c>
      <c r="D20" s="15" t="s">
        <v>206</v>
      </c>
      <c r="E20" s="20"/>
      <c r="F20" s="16"/>
      <c r="G20" s="20" t="s">
        <v>833</v>
      </c>
      <c r="H20" s="13"/>
      <c r="I20" s="31"/>
      <c r="J20" s="34"/>
      <c r="K20" s="17">
        <v>0</v>
      </c>
      <c r="L20" s="18">
        <f t="shared" si="1"/>
        <v>0</v>
      </c>
      <c r="M20" s="19">
        <f t="shared" si="2"/>
        <v>0</v>
      </c>
    </row>
    <row r="21" spans="1:16" ht="14.4" x14ac:dyDescent="0.25">
      <c r="A21" s="12" t="str">
        <f t="shared" si="0"/>
        <v>60Sophie TennantJejucha Romany Heart</v>
      </c>
      <c r="B21" s="13">
        <v>60</v>
      </c>
      <c r="C21" s="14" t="s">
        <v>186</v>
      </c>
      <c r="D21" s="15" t="s">
        <v>835</v>
      </c>
      <c r="E21" s="20"/>
      <c r="F21" s="16"/>
      <c r="G21" s="20" t="s">
        <v>833</v>
      </c>
      <c r="H21" s="13"/>
      <c r="I21" s="31"/>
      <c r="J21" s="34"/>
      <c r="K21" s="17">
        <v>0</v>
      </c>
      <c r="L21" s="18">
        <f t="shared" si="1"/>
        <v>0</v>
      </c>
      <c r="M21" s="19">
        <f t="shared" si="2"/>
        <v>0</v>
      </c>
    </row>
    <row r="22" spans="1:16" ht="14.4" x14ac:dyDescent="0.25">
      <c r="A22" s="12" t="str">
        <f t="shared" si="0"/>
        <v>60Emma DempseyCapparis O’Grady</v>
      </c>
      <c r="B22" s="13">
        <v>60</v>
      </c>
      <c r="C22" s="14" t="s">
        <v>829</v>
      </c>
      <c r="D22" s="15" t="s">
        <v>837</v>
      </c>
      <c r="E22" s="20"/>
      <c r="F22" s="16"/>
      <c r="G22" s="20">
        <v>1</v>
      </c>
      <c r="H22" s="13"/>
      <c r="I22" s="31"/>
      <c r="J22" s="34"/>
      <c r="K22" s="17">
        <v>1</v>
      </c>
      <c r="L22" s="18">
        <f t="shared" si="1"/>
        <v>7</v>
      </c>
      <c r="M22" s="19">
        <f t="shared" si="2"/>
        <v>7</v>
      </c>
    </row>
    <row r="23" spans="1:16" ht="14.4" x14ac:dyDescent="0.25">
      <c r="A23" s="12" t="str">
        <f t="shared" si="0"/>
        <v>60Amelia SpeedSecret</v>
      </c>
      <c r="B23" s="13">
        <v>60</v>
      </c>
      <c r="C23" s="14" t="s">
        <v>830</v>
      </c>
      <c r="D23" s="15" t="s">
        <v>840</v>
      </c>
      <c r="E23" s="20"/>
      <c r="F23" s="16"/>
      <c r="G23" s="20">
        <v>2</v>
      </c>
      <c r="H23" s="13"/>
      <c r="I23" s="31"/>
      <c r="J23" s="34"/>
      <c r="K23" s="17">
        <v>2</v>
      </c>
      <c r="L23" s="18">
        <f t="shared" si="1"/>
        <v>6</v>
      </c>
      <c r="M23" s="19">
        <f t="shared" si="2"/>
        <v>6</v>
      </c>
    </row>
    <row r="24" spans="1:16" ht="14.4" x14ac:dyDescent="0.25">
      <c r="A24" s="12" t="str">
        <f t="shared" si="0"/>
        <v>60Maddie FreemanCarocapa</v>
      </c>
      <c r="B24" s="13">
        <v>60</v>
      </c>
      <c r="C24" s="14" t="s">
        <v>831</v>
      </c>
      <c r="D24" s="15" t="s">
        <v>838</v>
      </c>
      <c r="E24" s="20"/>
      <c r="F24" s="16"/>
      <c r="G24" s="20">
        <v>1</v>
      </c>
      <c r="H24" s="13"/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4" x14ac:dyDescent="0.25">
      <c r="A25" s="12" t="str">
        <f t="shared" si="0"/>
        <v>70Sophie Mosey-WeateGordon Park Capriccio</v>
      </c>
      <c r="B25" s="13">
        <v>70</v>
      </c>
      <c r="C25" s="14" t="s">
        <v>244</v>
      </c>
      <c r="D25" s="15" t="s">
        <v>245</v>
      </c>
      <c r="E25" s="20"/>
      <c r="F25" s="16"/>
      <c r="G25" s="20">
        <v>1</v>
      </c>
      <c r="H25" s="13"/>
      <c r="I25" s="31"/>
      <c r="J25" s="34"/>
      <c r="K25" s="17">
        <v>1</v>
      </c>
      <c r="L25" s="18">
        <f t="shared" si="1"/>
        <v>7</v>
      </c>
      <c r="M25" s="19">
        <f t="shared" si="2"/>
        <v>7</v>
      </c>
    </row>
    <row r="26" spans="1:16" ht="14.4" x14ac:dyDescent="0.25">
      <c r="A26" s="12" t="str">
        <f t="shared" si="0"/>
        <v>70Elaria AtheisWildwood Beyond Paradise</v>
      </c>
      <c r="B26" s="13">
        <v>70</v>
      </c>
      <c r="C26" s="14" t="s">
        <v>321</v>
      </c>
      <c r="D26" s="15" t="s">
        <v>322</v>
      </c>
      <c r="E26" s="20"/>
      <c r="F26" s="16"/>
      <c r="G26" s="20">
        <v>2</v>
      </c>
      <c r="H26" s="13"/>
      <c r="I26" s="31"/>
      <c r="J26" s="34"/>
      <c r="K26" s="17">
        <v>2</v>
      </c>
      <c r="L26" s="18">
        <f t="shared" si="1"/>
        <v>6</v>
      </c>
      <c r="M26" s="19">
        <f t="shared" si="2"/>
        <v>6</v>
      </c>
    </row>
    <row r="27" spans="1:16" ht="14.4" x14ac:dyDescent="0.25">
      <c r="A27" s="12" t="str">
        <f t="shared" si="0"/>
        <v>80Vanessa DavisOkies Little Anya</v>
      </c>
      <c r="B27" s="13">
        <v>80</v>
      </c>
      <c r="C27" s="14" t="s">
        <v>141</v>
      </c>
      <c r="D27" s="15" t="s">
        <v>142</v>
      </c>
      <c r="E27" s="20"/>
      <c r="F27" s="16"/>
      <c r="G27" s="20"/>
      <c r="H27" s="13">
        <v>1</v>
      </c>
      <c r="I27" s="31"/>
      <c r="J27" s="34"/>
      <c r="K27" s="17">
        <v>1</v>
      </c>
      <c r="L27" s="18">
        <f t="shared" si="1"/>
        <v>7</v>
      </c>
      <c r="M27" s="19">
        <f t="shared" si="2"/>
        <v>7</v>
      </c>
    </row>
    <row r="28" spans="1:16" ht="14.4" x14ac:dyDescent="0.25">
      <c r="A28" s="12" t="str">
        <f t="shared" si="0"/>
        <v>80Maddie FreemanSurtifier</v>
      </c>
      <c r="B28" s="13">
        <v>80</v>
      </c>
      <c r="C28" s="295" t="s">
        <v>831</v>
      </c>
      <c r="D28" s="15" t="s">
        <v>824</v>
      </c>
      <c r="E28" s="20"/>
      <c r="F28" s="16"/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6" ht="14.4" x14ac:dyDescent="0.25">
      <c r="A29" s="12" t="str">
        <f t="shared" si="0"/>
        <v>70Maddie FreemanCarocapa SR</v>
      </c>
      <c r="B29" s="13">
        <v>70</v>
      </c>
      <c r="C29" s="14" t="s">
        <v>831</v>
      </c>
      <c r="D29" s="15" t="s">
        <v>1540</v>
      </c>
      <c r="E29" s="20"/>
      <c r="F29" s="16"/>
      <c r="G29" s="20">
        <v>1</v>
      </c>
      <c r="H29" s="13"/>
      <c r="I29" s="31"/>
      <c r="J29" s="34"/>
      <c r="K29" s="17">
        <v>1</v>
      </c>
      <c r="L29" s="18">
        <f t="shared" si="1"/>
        <v>7</v>
      </c>
      <c r="M29" s="19">
        <f t="shared" si="2"/>
        <v>7</v>
      </c>
    </row>
    <row r="30" spans="1:16" ht="14.4" x14ac:dyDescent="0.25">
      <c r="A30" s="12" t="str">
        <f t="shared" si="0"/>
        <v>70Rachel Staniforth-SmithKatannah Chardonnay</v>
      </c>
      <c r="B30" s="13">
        <v>70</v>
      </c>
      <c r="C30" s="14" t="s">
        <v>834</v>
      </c>
      <c r="D30" s="15" t="s">
        <v>839</v>
      </c>
      <c r="E30" s="20"/>
      <c r="F30" s="16"/>
      <c r="G30" s="20">
        <v>4</v>
      </c>
      <c r="H30" s="13"/>
      <c r="I30" s="31"/>
      <c r="J30" s="34"/>
      <c r="K30" s="17">
        <v>4</v>
      </c>
      <c r="L30" s="18">
        <f t="shared" si="1"/>
        <v>4</v>
      </c>
      <c r="M30" s="19">
        <f t="shared" si="2"/>
        <v>4</v>
      </c>
    </row>
    <row r="31" spans="1:16" ht="14.4" x14ac:dyDescent="0.25">
      <c r="A31" s="12" t="str">
        <f t="shared" si="0"/>
        <v>70Jess DuellFinal Outcome</v>
      </c>
      <c r="B31" s="13">
        <v>70</v>
      </c>
      <c r="C31" s="14" t="s">
        <v>836</v>
      </c>
      <c r="D31" s="15" t="s">
        <v>825</v>
      </c>
      <c r="E31" s="20"/>
      <c r="F31" s="16"/>
      <c r="G31" s="20" t="s">
        <v>833</v>
      </c>
      <c r="H31" s="13"/>
      <c r="I31" s="31"/>
      <c r="J31" s="34"/>
      <c r="K31" s="17">
        <v>0</v>
      </c>
      <c r="L31" s="18">
        <f t="shared" si="1"/>
        <v>0</v>
      </c>
      <c r="M31" s="19">
        <f t="shared" si="2"/>
        <v>0</v>
      </c>
    </row>
    <row r="32" spans="1:16" ht="14.4" x14ac:dyDescent="0.25">
      <c r="A32" s="12" t="str">
        <f t="shared" si="0"/>
        <v>70Madelyn HarneyBravo</v>
      </c>
      <c r="B32" s="13">
        <v>70</v>
      </c>
      <c r="C32" s="14" t="s">
        <v>281</v>
      </c>
      <c r="D32" s="15" t="s">
        <v>282</v>
      </c>
      <c r="E32" s="20"/>
      <c r="F32" s="16"/>
      <c r="G32" s="20">
        <v>1</v>
      </c>
      <c r="H32" s="13"/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4" x14ac:dyDescent="0.25">
      <c r="A33" s="12" t="str">
        <f t="shared" si="0"/>
        <v>70Ellie SteeleBryceana Wildest Dreams</v>
      </c>
      <c r="B33" s="13">
        <v>70</v>
      </c>
      <c r="C33" s="14" t="s">
        <v>164</v>
      </c>
      <c r="D33" s="15" t="s">
        <v>165</v>
      </c>
      <c r="E33" s="20"/>
      <c r="F33" s="16"/>
      <c r="G33" s="20">
        <v>2</v>
      </c>
      <c r="H33" s="13"/>
      <c r="I33" s="31"/>
      <c r="J33" s="34"/>
      <c r="K33" s="17">
        <v>2</v>
      </c>
      <c r="L33" s="18">
        <f t="shared" si="1"/>
        <v>6</v>
      </c>
      <c r="M33" s="19">
        <f t="shared" si="2"/>
        <v>6</v>
      </c>
    </row>
    <row r="34" spans="1:13" ht="14.4" x14ac:dyDescent="0.25">
      <c r="A34" s="12" t="str">
        <f t="shared" si="0"/>
        <v>70Charlotte MillerBailey</v>
      </c>
      <c r="B34" s="13">
        <v>70</v>
      </c>
      <c r="C34" s="14" t="s">
        <v>205</v>
      </c>
      <c r="D34" s="15" t="s">
        <v>826</v>
      </c>
      <c r="E34" s="20"/>
      <c r="F34" s="16"/>
      <c r="G34" s="20">
        <v>3</v>
      </c>
      <c r="H34" s="13"/>
      <c r="I34" s="31"/>
      <c r="J34" s="34"/>
      <c r="K34" s="17">
        <v>3</v>
      </c>
      <c r="L34" s="18">
        <f t="shared" si="1"/>
        <v>5</v>
      </c>
      <c r="M34" s="19">
        <f t="shared" si="2"/>
        <v>5</v>
      </c>
    </row>
    <row r="35" spans="1:13" ht="14.4" x14ac:dyDescent="0.25">
      <c r="A35" s="12" t="str">
        <f t="shared" si="0"/>
        <v/>
      </c>
      <c r="B35" s="13"/>
      <c r="C35" s="14" t="s">
        <v>43</v>
      </c>
      <c r="D35" s="285" t="s">
        <v>43</v>
      </c>
      <c r="E35" s="20"/>
      <c r="F35" s="16"/>
      <c r="G35" s="20"/>
      <c r="H35" s="13"/>
      <c r="I35" s="31"/>
      <c r="J35" s="34"/>
      <c r="K35" s="17">
        <v>0</v>
      </c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4" t="s">
        <v>43</v>
      </c>
      <c r="D36" s="15" t="s">
        <v>43</v>
      </c>
      <c r="E36" s="20"/>
      <c r="F36" s="16"/>
      <c r="G36" s="20"/>
      <c r="H36" s="13"/>
      <c r="I36" s="31"/>
      <c r="J36" s="34"/>
      <c r="K36" s="17">
        <v>0</v>
      </c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 t="s">
        <v>43</v>
      </c>
      <c r="D37" s="285" t="s">
        <v>43</v>
      </c>
      <c r="E37" s="20"/>
      <c r="F37" s="16"/>
      <c r="G37" s="20"/>
      <c r="H37" s="13"/>
      <c r="I37" s="31"/>
      <c r="J37" s="34"/>
      <c r="K37" s="17">
        <v>0</v>
      </c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 t="s">
        <v>43</v>
      </c>
      <c r="E38" s="20"/>
      <c r="F38" s="16"/>
      <c r="G38" s="20"/>
      <c r="H38" s="13"/>
      <c r="I38" s="31"/>
      <c r="J38" s="34"/>
      <c r="K38" s="17">
        <v>0</v>
      </c>
      <c r="L38" s="18">
        <f t="shared" si="1"/>
        <v>0</v>
      </c>
      <c r="M38" s="19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15" t="s">
        <v>43</v>
      </c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2" t="str">
        <f t="shared" si="3"/>
        <v/>
      </c>
      <c r="B46" s="13"/>
      <c r="C46" s="14"/>
      <c r="D46" s="28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4" x14ac:dyDescent="0.25">
      <c r="A47" s="12" t="str">
        <f t="shared" si="3"/>
        <v/>
      </c>
      <c r="B47" s="13"/>
      <c r="C47" s="14"/>
      <c r="D47" s="28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ref="K64:K70" si="4">SUM(G64:J64)</f>
        <v>0</v>
      </c>
      <c r="L64" s="18">
        <f t="shared" si="1"/>
        <v>0</v>
      </c>
      <c r="M64" s="1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4"/>
        <v>0</v>
      </c>
      <c r="L65" s="18">
        <f t="shared" si="1"/>
        <v>0</v>
      </c>
      <c r="M65" s="1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4"/>
        <v>0</v>
      </c>
      <c r="L66" s="18">
        <f t="shared" si="1"/>
        <v>0</v>
      </c>
      <c r="M66" s="1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4"/>
        <v>0</v>
      </c>
      <c r="L67" s="18">
        <f t="shared" si="1"/>
        <v>0</v>
      </c>
      <c r="M67" s="1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4" x14ac:dyDescent="0.25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ref="L70:L133" si="6">IF(K70=1,7,IF(K70=2,6,IF(K70=3,5,IF(K70=4,4,IF(K70=5,3,IF(K70=6,2,IF(K70&gt;=6,1,0)))))))</f>
        <v>0</v>
      </c>
      <c r="M70" s="19">
        <f t="shared" si="2"/>
        <v>0</v>
      </c>
    </row>
    <row r="71" spans="1:13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ref="K71:K134" si="7">SUM(G71:J71)</f>
        <v>0</v>
      </c>
      <c r="L71" s="18">
        <f t="shared" si="6"/>
        <v>0</v>
      </c>
      <c r="M71" s="19">
        <f t="shared" ref="M71:M134" si="8">SUM(L71+$M$5)</f>
        <v>0</v>
      </c>
    </row>
    <row r="72" spans="1:13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7"/>
        <v>0</v>
      </c>
      <c r="L72" s="18">
        <f t="shared" si="6"/>
        <v>0</v>
      </c>
      <c r="M72" s="19">
        <f t="shared" si="8"/>
        <v>0</v>
      </c>
    </row>
    <row r="73" spans="1:13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7"/>
        <v>0</v>
      </c>
      <c r="L73" s="18">
        <f t="shared" si="6"/>
        <v>0</v>
      </c>
      <c r="M73" s="19">
        <f t="shared" si="8"/>
        <v>0</v>
      </c>
    </row>
    <row r="74" spans="1:13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4" x14ac:dyDescent="0.25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4" x14ac:dyDescent="0.25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4" x14ac:dyDescent="0.25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4" x14ac:dyDescent="0.25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4" x14ac:dyDescent="0.25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4" x14ac:dyDescent="0.25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4" x14ac:dyDescent="0.25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4" x14ac:dyDescent="0.25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4" x14ac:dyDescent="0.25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4" x14ac:dyDescent="0.25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4" x14ac:dyDescent="0.25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4" x14ac:dyDescent="0.25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4" x14ac:dyDescent="0.25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4" x14ac:dyDescent="0.25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4" x14ac:dyDescent="0.25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4" x14ac:dyDescent="0.25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4" x14ac:dyDescent="0.25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4" x14ac:dyDescent="0.25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4" x14ac:dyDescent="0.25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4" x14ac:dyDescent="0.25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4" x14ac:dyDescent="0.25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4" x14ac:dyDescent="0.25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4" x14ac:dyDescent="0.25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4" x14ac:dyDescent="0.25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4" x14ac:dyDescent="0.25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4" x14ac:dyDescent="0.25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4" x14ac:dyDescent="0.25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4" x14ac:dyDescent="0.25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4" x14ac:dyDescent="0.25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4" x14ac:dyDescent="0.25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4" x14ac:dyDescent="0.25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4" x14ac:dyDescent="0.25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4" x14ac:dyDescent="0.25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4" x14ac:dyDescent="0.25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4" x14ac:dyDescent="0.25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4" x14ac:dyDescent="0.25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4" x14ac:dyDescent="0.25">
      <c r="A134" s="12" t="str">
        <f t="shared" ref="A134:A144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ref="L134:L144" si="11">IF(K134=1,7,IF(K134=2,6,IF(K134=3,5,IF(K134=4,4,IF(K134=5,3,IF(K134=6,2,IF(K134&gt;=6,1,0)))))))</f>
        <v>0</v>
      </c>
      <c r="M134" s="19">
        <f t="shared" si="8"/>
        <v>0</v>
      </c>
    </row>
    <row r="135" spans="1:13" ht="14.4" x14ac:dyDescent="0.25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ref="K135:K144" si="12">SUM(G135:J135)</f>
        <v>0</v>
      </c>
      <c r="L135" s="18">
        <f t="shared" si="11"/>
        <v>0</v>
      </c>
      <c r="M135" s="19">
        <f t="shared" ref="M135:M144" si="13">SUM(L135+$M$5)</f>
        <v>0</v>
      </c>
    </row>
    <row r="136" spans="1:13" ht="14.4" x14ac:dyDescent="0.25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2"/>
        <v>0</v>
      </c>
      <c r="L136" s="18">
        <f t="shared" si="11"/>
        <v>0</v>
      </c>
      <c r="M136" s="19">
        <f t="shared" si="13"/>
        <v>0</v>
      </c>
    </row>
    <row r="137" spans="1:13" ht="14.4" x14ac:dyDescent="0.25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2"/>
        <v>0</v>
      </c>
      <c r="L137" s="18">
        <f t="shared" si="11"/>
        <v>0</v>
      </c>
      <c r="M137" s="19">
        <f t="shared" si="13"/>
        <v>0</v>
      </c>
    </row>
    <row r="138" spans="1:13" ht="14.4" x14ac:dyDescent="0.25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4" x14ac:dyDescent="0.25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4" x14ac:dyDescent="0.25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4" x14ac:dyDescent="0.25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4" x14ac:dyDescent="0.25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4" x14ac:dyDescent="0.25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4" x14ac:dyDescent="0.25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113" priority="1355"/>
  </conditionalFormatting>
  <conditionalFormatting sqref="C6:D25">
    <cfRule type="duplicateValues" dxfId="112" priority="1347"/>
  </conditionalFormatting>
  <conditionalFormatting sqref="C13:D26 C29:D34">
    <cfRule type="duplicateValues" dxfId="111" priority="1"/>
  </conditionalFormatting>
  <conditionalFormatting sqref="E6:E14 E15:F34 D6:D21">
    <cfRule type="duplicateValues" dxfId="110" priority="4"/>
  </conditionalFormatting>
  <conditionalFormatting sqref="E35:G46 C39:D46">
    <cfRule type="duplicateValues" dxfId="109" priority="3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74BA-AD47-418E-B894-0E18A5E78454}">
  <sheetPr codeName="Sheet16">
    <tabColor rgb="FFA3E7FF"/>
  </sheetPr>
  <dimension ref="A1:M221"/>
  <sheetViews>
    <sheetView zoomScale="76" zoomScaleNormal="76" workbookViewId="0">
      <selection activeCell="C30" sqref="C30"/>
    </sheetView>
  </sheetViews>
  <sheetFormatPr defaultColWidth="10.33203125" defaultRowHeight="13.2" x14ac:dyDescent="0.25"/>
  <cols>
    <col min="1" max="1" width="56" style="9" bestFit="1" customWidth="1"/>
    <col min="2" max="2" width="6.6640625" style="1" bestFit="1" customWidth="1"/>
    <col min="3" max="3" width="17.5546875" style="9" bestFit="1" customWidth="1"/>
    <col min="4" max="4" width="33.33203125" style="194" bestFit="1" customWidth="1"/>
    <col min="5" max="5" width="11.44140625" style="1" customWidth="1"/>
    <col min="6" max="6" width="13.109375" style="9" bestFit="1" customWidth="1"/>
    <col min="7" max="8" width="7.44140625" style="1" bestFit="1" customWidth="1"/>
    <col min="9" max="9" width="8.5546875" style="1" bestFit="1" customWidth="1"/>
    <col min="10" max="10" width="9.6640625" style="1" bestFit="1" customWidth="1"/>
    <col min="11" max="11" width="6.5546875" style="1" bestFit="1" customWidth="1"/>
    <col min="12" max="12" width="12.5546875" style="1" bestFit="1" customWidth="1"/>
    <col min="13" max="13" width="29.44140625" style="1" bestFit="1" customWidth="1"/>
    <col min="14" max="16384" width="10.33203125" style="9"/>
  </cols>
  <sheetData>
    <row r="1" spans="1:13" ht="22.5" customHeight="1" thickBot="1" x14ac:dyDescent="0.3">
      <c r="A1" s="71">
        <f>SUM(A2-1)</f>
        <v>70</v>
      </c>
      <c r="B1" s="901" t="s">
        <v>401</v>
      </c>
      <c r="C1" s="902"/>
      <c r="D1" s="7" t="s">
        <v>402</v>
      </c>
      <c r="E1" s="881" t="s">
        <v>428</v>
      </c>
      <c r="F1" s="882"/>
      <c r="G1" s="882"/>
      <c r="H1" s="882"/>
      <c r="I1" s="882"/>
      <c r="J1" s="8" t="s">
        <v>404</v>
      </c>
      <c r="K1" s="903">
        <v>45383</v>
      </c>
      <c r="L1" s="904"/>
      <c r="M1" s="8" t="s">
        <v>405</v>
      </c>
    </row>
    <row r="2" spans="1:13" ht="22.5" customHeight="1" thickBot="1" x14ac:dyDescent="0.3">
      <c r="A2" s="1">
        <f>COUNTA(_xlfn.UNIQUE(D6:D177))</f>
        <v>71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3" ht="14.4" thickBot="1" x14ac:dyDescent="0.3">
      <c r="A5" s="867"/>
      <c r="B5" s="908"/>
      <c r="C5" s="909"/>
      <c r="D5" s="876"/>
      <c r="E5" s="910" t="s">
        <v>422</v>
      </c>
      <c r="F5" s="911"/>
      <c r="G5" s="907"/>
      <c r="H5" s="906"/>
      <c r="I5" s="906"/>
      <c r="J5" s="876"/>
      <c r="K5" s="890"/>
      <c r="L5" s="895"/>
      <c r="M5" s="334">
        <f>IF(M4=1,0,IF(M4=2,1,IF(M4=3,2,0)))</f>
        <v>0</v>
      </c>
    </row>
    <row r="6" spans="1:13" ht="14.4" x14ac:dyDescent="0.25">
      <c r="A6" s="198" t="str">
        <f t="shared" ref="A6:A26" si="0">CONCATENATE(B6,C6,D6)</f>
        <v>12 &amp; under</v>
      </c>
      <c r="B6" s="201" t="s">
        <v>614</v>
      </c>
      <c r="C6" s="196"/>
      <c r="D6" s="193"/>
      <c r="E6" s="688"/>
      <c r="F6" s="393"/>
      <c r="G6" s="205"/>
      <c r="H6" s="195"/>
      <c r="I6" s="195"/>
      <c r="J6" s="212"/>
      <c r="K6" s="215"/>
      <c r="L6" s="17">
        <f t="shared" ref="L6:L69" si="1">IF(K6=1,7,IF(K6=2,6,IF(K6=3,5,IF(K6=4,4,IF(K6=5,3,IF(K6=6,2,IF(K6&gt;=6,1,0)))))))</f>
        <v>0</v>
      </c>
      <c r="M6" s="200">
        <f t="shared" ref="M6:M26" si="2">SUM(L6+$M$5)</f>
        <v>0</v>
      </c>
    </row>
    <row r="7" spans="1:13" ht="14.4" x14ac:dyDescent="0.25">
      <c r="A7" s="192" t="str">
        <f t="shared" si="0"/>
        <v>60Elaria AtheisWildwood Beyond Paradise</v>
      </c>
      <c r="B7" s="20">
        <v>60</v>
      </c>
      <c r="C7" s="193" t="s">
        <v>321</v>
      </c>
      <c r="D7" s="193" t="s">
        <v>322</v>
      </c>
      <c r="E7" s="206"/>
      <c r="F7" s="16"/>
      <c r="G7" s="31">
        <v>1</v>
      </c>
      <c r="I7" s="31"/>
      <c r="J7" s="213"/>
      <c r="K7" s="19">
        <v>1</v>
      </c>
      <c r="L7" s="17">
        <f t="shared" si="1"/>
        <v>7</v>
      </c>
      <c r="M7" s="17">
        <f t="shared" si="2"/>
        <v>7</v>
      </c>
    </row>
    <row r="8" spans="1:13" ht="14.4" x14ac:dyDescent="0.25">
      <c r="A8" s="192" t="str">
        <f t="shared" si="0"/>
        <v>60Willow BennettWestwood Royal Romeo</v>
      </c>
      <c r="B8" s="20">
        <v>60</v>
      </c>
      <c r="C8" s="193" t="s">
        <v>599</v>
      </c>
      <c r="D8" s="193" t="s">
        <v>606</v>
      </c>
      <c r="E8" s="206"/>
      <c r="F8" s="209"/>
      <c r="G8" s="31">
        <v>2</v>
      </c>
      <c r="H8" s="31"/>
      <c r="I8" s="31"/>
      <c r="J8" s="213"/>
      <c r="K8" s="19">
        <v>2</v>
      </c>
      <c r="L8" s="17">
        <f t="shared" si="1"/>
        <v>6</v>
      </c>
      <c r="M8" s="17">
        <f t="shared" si="2"/>
        <v>6</v>
      </c>
    </row>
    <row r="9" spans="1:13" ht="14.4" x14ac:dyDescent="0.25">
      <c r="A9" s="192" t="str">
        <f t="shared" si="0"/>
        <v>60Ruby DouglasSecret Valley Rockstar</v>
      </c>
      <c r="B9" s="20">
        <v>60</v>
      </c>
      <c r="C9" s="193" t="s">
        <v>289</v>
      </c>
      <c r="D9" s="193" t="s">
        <v>290</v>
      </c>
      <c r="E9" s="206"/>
      <c r="F9" s="209"/>
      <c r="G9" s="31">
        <v>3</v>
      </c>
      <c r="H9" s="31"/>
      <c r="I9" s="31"/>
      <c r="J9" s="213"/>
      <c r="K9" s="19">
        <v>3</v>
      </c>
      <c r="L9" s="17">
        <f t="shared" si="1"/>
        <v>5</v>
      </c>
      <c r="M9" s="17">
        <f t="shared" si="2"/>
        <v>5</v>
      </c>
    </row>
    <row r="10" spans="1:13" ht="14.4" x14ac:dyDescent="0.25">
      <c r="A10" s="192" t="str">
        <f t="shared" si="0"/>
        <v>60Charlize TylerTrapalanda Downs Peter Pan</v>
      </c>
      <c r="B10" s="20">
        <v>60</v>
      </c>
      <c r="C10" s="193" t="s">
        <v>239</v>
      </c>
      <c r="D10" s="193" t="s">
        <v>240</v>
      </c>
      <c r="E10" s="206"/>
      <c r="F10" s="209"/>
      <c r="G10" s="31">
        <v>4</v>
      </c>
      <c r="H10" s="31"/>
      <c r="I10" s="31"/>
      <c r="J10" s="213"/>
      <c r="K10" s="19">
        <v>4</v>
      </c>
      <c r="L10" s="17">
        <f t="shared" si="1"/>
        <v>4</v>
      </c>
      <c r="M10" s="17">
        <f t="shared" si="2"/>
        <v>4</v>
      </c>
    </row>
    <row r="11" spans="1:13" ht="14.4" x14ac:dyDescent="0.25">
      <c r="A11" s="192" t="str">
        <f t="shared" si="0"/>
        <v>60Violet HeatherRed Gum Little Miss Giggles</v>
      </c>
      <c r="B11" s="20">
        <v>60</v>
      </c>
      <c r="C11" s="193" t="s">
        <v>618</v>
      </c>
      <c r="D11" s="193" t="s">
        <v>657</v>
      </c>
      <c r="E11" s="206"/>
      <c r="F11" s="209"/>
      <c r="G11" s="31">
        <v>5</v>
      </c>
      <c r="H11" s="31"/>
      <c r="I11" s="31"/>
      <c r="J11" s="213"/>
      <c r="K11" s="19">
        <v>5</v>
      </c>
      <c r="L11" s="17">
        <f t="shared" si="1"/>
        <v>3</v>
      </c>
      <c r="M11" s="17">
        <f t="shared" si="2"/>
        <v>3</v>
      </c>
    </row>
    <row r="12" spans="1:13" ht="14.4" x14ac:dyDescent="0.25">
      <c r="A12" s="192" t="str">
        <f t="shared" si="0"/>
        <v>60Ruby GilberdMorning Side Penny Parade SR</v>
      </c>
      <c r="B12" s="20">
        <v>60</v>
      </c>
      <c r="C12" s="193" t="s">
        <v>221</v>
      </c>
      <c r="D12" s="284" t="s">
        <v>1315</v>
      </c>
      <c r="E12" s="206"/>
      <c r="F12" s="209"/>
      <c r="G12" s="31">
        <v>6</v>
      </c>
      <c r="H12" s="31"/>
      <c r="I12" s="31"/>
      <c r="J12" s="213"/>
      <c r="K12" s="19">
        <v>6</v>
      </c>
      <c r="L12" s="17">
        <f t="shared" si="1"/>
        <v>2</v>
      </c>
      <c r="M12" s="17">
        <f t="shared" si="2"/>
        <v>2</v>
      </c>
    </row>
    <row r="13" spans="1:13" ht="14.4" x14ac:dyDescent="0.25">
      <c r="A13" s="192" t="str">
        <f t="shared" si="0"/>
        <v>60Amelia DilazzaroBelfast Whistling Dixie sr</v>
      </c>
      <c r="B13" s="20">
        <v>60</v>
      </c>
      <c r="C13" s="193" t="s">
        <v>712</v>
      </c>
      <c r="D13" s="284" t="s">
        <v>1319</v>
      </c>
      <c r="E13" s="206"/>
      <c r="F13" s="209"/>
      <c r="G13" s="31">
        <v>7</v>
      </c>
      <c r="H13" s="31"/>
      <c r="I13" s="31"/>
      <c r="J13" s="213"/>
      <c r="K13" s="19">
        <v>7</v>
      </c>
      <c r="L13" s="17">
        <f t="shared" si="1"/>
        <v>1</v>
      </c>
      <c r="M13" s="17">
        <f t="shared" si="2"/>
        <v>1</v>
      </c>
    </row>
    <row r="14" spans="1:13" ht="14.4" x14ac:dyDescent="0.25">
      <c r="A14" s="192" t="str">
        <f t="shared" si="0"/>
        <v>60Lilly HarneyBeckworth Rising Casanova</v>
      </c>
      <c r="B14" s="20">
        <v>60</v>
      </c>
      <c r="C14" s="193" t="s">
        <v>340</v>
      </c>
      <c r="D14" s="193" t="s">
        <v>612</v>
      </c>
      <c r="E14" s="206"/>
      <c r="F14" s="209"/>
      <c r="G14" s="31">
        <v>8</v>
      </c>
      <c r="H14" s="31"/>
      <c r="I14" s="31"/>
      <c r="J14" s="213"/>
      <c r="K14" s="19">
        <v>8</v>
      </c>
      <c r="L14" s="17">
        <f t="shared" si="1"/>
        <v>1</v>
      </c>
      <c r="M14" s="17">
        <f t="shared" si="2"/>
        <v>1</v>
      </c>
    </row>
    <row r="15" spans="1:13" ht="14.4" x14ac:dyDescent="0.25">
      <c r="A15" s="192" t="str">
        <f t="shared" si="0"/>
        <v>60Lacey MateljanDory</v>
      </c>
      <c r="B15" s="20">
        <v>60</v>
      </c>
      <c r="C15" s="193" t="s">
        <v>615</v>
      </c>
      <c r="D15" s="193" t="s">
        <v>654</v>
      </c>
      <c r="E15" s="206"/>
      <c r="F15" s="209"/>
      <c r="G15" s="31">
        <v>9</v>
      </c>
      <c r="H15" s="31"/>
      <c r="I15" s="31"/>
      <c r="J15" s="213"/>
      <c r="K15" s="19">
        <v>9</v>
      </c>
      <c r="L15" s="17">
        <f t="shared" si="1"/>
        <v>1</v>
      </c>
      <c r="M15" s="17">
        <f t="shared" si="2"/>
        <v>1</v>
      </c>
    </row>
    <row r="16" spans="1:13" ht="14.4" x14ac:dyDescent="0.25">
      <c r="A16" s="192" t="str">
        <f t="shared" si="0"/>
        <v>60Molly HillClassy But Sassy</v>
      </c>
      <c r="B16" s="20">
        <v>60</v>
      </c>
      <c r="C16" s="193" t="s">
        <v>1300</v>
      </c>
      <c r="D16" s="193" t="s">
        <v>1307</v>
      </c>
      <c r="E16" s="206"/>
      <c r="F16" s="209"/>
      <c r="G16" s="31">
        <v>10</v>
      </c>
      <c r="H16" s="31"/>
      <c r="I16" s="31"/>
      <c r="J16" s="213"/>
      <c r="K16" s="19">
        <v>10</v>
      </c>
      <c r="L16" s="17">
        <f t="shared" si="1"/>
        <v>1</v>
      </c>
      <c r="M16" s="17">
        <f t="shared" si="2"/>
        <v>1</v>
      </c>
    </row>
    <row r="17" spans="1:13" ht="14.4" x14ac:dyDescent="0.25">
      <c r="A17" s="192" t="str">
        <f t="shared" si="0"/>
        <v>13-24</v>
      </c>
      <c r="B17" s="20" t="s">
        <v>623</v>
      </c>
      <c r="C17" s="193" t="s">
        <v>43</v>
      </c>
      <c r="D17" s="193" t="s">
        <v>43</v>
      </c>
      <c r="E17" s="206"/>
      <c r="F17" s="209"/>
      <c r="G17" s="31"/>
      <c r="H17" s="31"/>
      <c r="I17" s="31"/>
      <c r="J17" s="213"/>
      <c r="K17" s="19"/>
      <c r="L17" s="17">
        <f t="shared" si="1"/>
        <v>0</v>
      </c>
      <c r="M17" s="17">
        <f t="shared" si="2"/>
        <v>0</v>
      </c>
    </row>
    <row r="18" spans="1:13" ht="14.4" x14ac:dyDescent="0.25">
      <c r="A18" s="192" t="str">
        <f t="shared" si="0"/>
        <v>60Carla LaneSwp Ima Classy Surprise</v>
      </c>
      <c r="B18" s="20">
        <v>60</v>
      </c>
      <c r="C18" s="193" t="s">
        <v>625</v>
      </c>
      <c r="D18" s="193" t="s">
        <v>663</v>
      </c>
      <c r="E18" s="206"/>
      <c r="F18" s="209"/>
      <c r="G18" s="31">
        <v>1</v>
      </c>
      <c r="H18" s="31"/>
      <c r="I18" s="31"/>
      <c r="J18" s="213"/>
      <c r="K18" s="19">
        <v>1</v>
      </c>
      <c r="L18" s="17">
        <f t="shared" si="1"/>
        <v>7</v>
      </c>
      <c r="M18" s="17">
        <f t="shared" si="2"/>
        <v>7</v>
      </c>
    </row>
    <row r="19" spans="1:13" ht="14.4" x14ac:dyDescent="0.25">
      <c r="A19" s="192" t="str">
        <f t="shared" si="0"/>
        <v xml:space="preserve">60Jace Budd-DoyleCharlies Playinacre </v>
      </c>
      <c r="B19" s="20">
        <v>60</v>
      </c>
      <c r="C19" s="193" t="s">
        <v>211</v>
      </c>
      <c r="D19" s="193" t="s">
        <v>212</v>
      </c>
      <c r="E19" s="206"/>
      <c r="F19" s="209"/>
      <c r="G19" s="31">
        <v>2</v>
      </c>
      <c r="H19" s="31"/>
      <c r="I19" s="31"/>
      <c r="J19" s="213"/>
      <c r="K19" s="19">
        <v>2</v>
      </c>
      <c r="L19" s="17">
        <f t="shared" si="1"/>
        <v>6</v>
      </c>
      <c r="M19" s="17">
        <f t="shared" si="2"/>
        <v>6</v>
      </c>
    </row>
    <row r="20" spans="1:13" ht="14.4" x14ac:dyDescent="0.25">
      <c r="A20" s="192" t="str">
        <f t="shared" si="0"/>
        <v>60Jasmine ShawRoxy</v>
      </c>
      <c r="B20" s="20">
        <v>60</v>
      </c>
      <c r="C20" s="193" t="s">
        <v>633</v>
      </c>
      <c r="D20" s="193" t="s">
        <v>671</v>
      </c>
      <c r="E20" s="206"/>
      <c r="F20" s="209"/>
      <c r="G20" s="31">
        <v>3</v>
      </c>
      <c r="H20" s="31"/>
      <c r="I20" s="31"/>
      <c r="J20" s="213"/>
      <c r="K20" s="19">
        <v>3</v>
      </c>
      <c r="L20" s="17">
        <f t="shared" si="1"/>
        <v>5</v>
      </c>
      <c r="M20" s="17">
        <f t="shared" si="2"/>
        <v>5</v>
      </c>
    </row>
    <row r="21" spans="1:13" ht="14.4" x14ac:dyDescent="0.25">
      <c r="A21" s="192" t="str">
        <f t="shared" si="0"/>
        <v>60Reagan HillBensons Cha Ching</v>
      </c>
      <c r="B21" s="20">
        <v>60</v>
      </c>
      <c r="C21" s="193" t="s">
        <v>878</v>
      </c>
      <c r="D21" s="193" t="s">
        <v>900</v>
      </c>
      <c r="E21" s="206"/>
      <c r="F21" s="209"/>
      <c r="G21" s="31">
        <v>4</v>
      </c>
      <c r="H21" s="31"/>
      <c r="I21" s="31"/>
      <c r="J21" s="213"/>
      <c r="K21" s="19">
        <v>4</v>
      </c>
      <c r="L21" s="17">
        <f t="shared" si="1"/>
        <v>4</v>
      </c>
      <c r="M21" s="17">
        <f t="shared" si="2"/>
        <v>4</v>
      </c>
    </row>
    <row r="22" spans="1:13" ht="14.4" x14ac:dyDescent="0.25">
      <c r="A22" s="192" t="str">
        <f t="shared" si="0"/>
        <v>60Sophie McdougallGood Intentions</v>
      </c>
      <c r="B22" s="20">
        <v>60</v>
      </c>
      <c r="C22" s="284" t="s">
        <v>624</v>
      </c>
      <c r="D22" s="284" t="s">
        <v>662</v>
      </c>
      <c r="E22" s="206"/>
      <c r="F22" s="209"/>
      <c r="G22" s="31">
        <v>5</v>
      </c>
      <c r="H22" s="31"/>
      <c r="I22" s="31"/>
      <c r="J22" s="213"/>
      <c r="K22" s="19">
        <v>5</v>
      </c>
      <c r="L22" s="17">
        <f t="shared" si="1"/>
        <v>3</v>
      </c>
      <c r="M22" s="17">
        <f t="shared" si="2"/>
        <v>3</v>
      </c>
    </row>
    <row r="23" spans="1:13" ht="14.4" x14ac:dyDescent="0.25">
      <c r="A23" s="192" t="str">
        <f t="shared" si="0"/>
        <v>60Nell HoworthCosmo</v>
      </c>
      <c r="B23" s="20">
        <v>60</v>
      </c>
      <c r="C23" s="284" t="s">
        <v>517</v>
      </c>
      <c r="D23" s="284" t="s">
        <v>1213</v>
      </c>
      <c r="E23" s="206"/>
      <c r="F23" s="209"/>
      <c r="G23" s="31">
        <v>6</v>
      </c>
      <c r="H23" s="31"/>
      <c r="I23" s="31"/>
      <c r="J23" s="213"/>
      <c r="K23" s="19">
        <v>6</v>
      </c>
      <c r="L23" s="17">
        <f t="shared" si="1"/>
        <v>2</v>
      </c>
      <c r="M23" s="17">
        <f t="shared" si="2"/>
        <v>2</v>
      </c>
    </row>
    <row r="24" spans="1:13" ht="14.4" x14ac:dyDescent="0.25">
      <c r="A24" s="192" t="str">
        <f t="shared" si="0"/>
        <v>60Hannah DuncanWesswood I Believe</v>
      </c>
      <c r="B24" s="20">
        <v>60</v>
      </c>
      <c r="C24" s="284" t="s">
        <v>636</v>
      </c>
      <c r="D24" s="284" t="s">
        <v>677</v>
      </c>
      <c r="E24" s="206"/>
      <c r="F24" s="209"/>
      <c r="G24" s="31">
        <v>7</v>
      </c>
      <c r="H24" s="31"/>
      <c r="I24" s="31"/>
      <c r="J24" s="213"/>
      <c r="K24" s="19">
        <v>7</v>
      </c>
      <c r="L24" s="17">
        <f t="shared" si="1"/>
        <v>1</v>
      </c>
      <c r="M24" s="17">
        <f t="shared" si="2"/>
        <v>1</v>
      </c>
    </row>
    <row r="25" spans="1:13" ht="14.4" x14ac:dyDescent="0.25">
      <c r="A25" s="192" t="str">
        <f t="shared" si="0"/>
        <v>60Olivia ReadSensational Sinny</v>
      </c>
      <c r="B25" s="20">
        <v>60</v>
      </c>
      <c r="C25" s="193" t="s">
        <v>628</v>
      </c>
      <c r="D25" s="284" t="s">
        <v>666</v>
      </c>
      <c r="E25" s="206"/>
      <c r="F25" s="209"/>
      <c r="G25" s="31">
        <v>8</v>
      </c>
      <c r="H25" s="31"/>
      <c r="I25" s="31"/>
      <c r="J25" s="213"/>
      <c r="K25" s="19">
        <v>8</v>
      </c>
      <c r="L25" s="17">
        <f t="shared" si="1"/>
        <v>1</v>
      </c>
      <c r="M25" s="17">
        <f t="shared" si="2"/>
        <v>1</v>
      </c>
    </row>
    <row r="26" spans="1:13" ht="14.4" x14ac:dyDescent="0.25">
      <c r="A26" s="192" t="str">
        <f t="shared" si="0"/>
        <v>60Ruby McdonaldTurpins Tigeress sr</v>
      </c>
      <c r="B26" s="20">
        <v>60</v>
      </c>
      <c r="C26" s="193" t="s">
        <v>506</v>
      </c>
      <c r="D26" s="284" t="s">
        <v>1321</v>
      </c>
      <c r="E26" s="206"/>
      <c r="F26" s="16"/>
      <c r="G26" s="31">
        <v>9</v>
      </c>
      <c r="H26" s="31"/>
      <c r="I26" s="31"/>
      <c r="J26" s="213"/>
      <c r="K26" s="19">
        <v>9</v>
      </c>
      <c r="L26" s="17">
        <f t="shared" si="1"/>
        <v>1</v>
      </c>
      <c r="M26" s="17">
        <f t="shared" si="2"/>
        <v>1</v>
      </c>
    </row>
    <row r="27" spans="1:13" ht="14.4" x14ac:dyDescent="0.25">
      <c r="A27" s="192" t="str">
        <f t="shared" ref="A27:A61" si="3">CONCATENATE(B27,C27,D27)</f>
        <v>60Caitlyn DuncanPowderbark Eireann</v>
      </c>
      <c r="B27" s="20">
        <v>60</v>
      </c>
      <c r="C27" s="193" t="s">
        <v>630</v>
      </c>
      <c r="D27" s="193" t="s">
        <v>668</v>
      </c>
      <c r="E27" s="206"/>
      <c r="F27" s="16"/>
      <c r="G27" s="31">
        <v>10</v>
      </c>
      <c r="H27" s="31"/>
      <c r="I27" s="31"/>
      <c r="J27" s="213"/>
      <c r="K27" s="19">
        <v>10</v>
      </c>
      <c r="L27" s="17">
        <f t="shared" si="1"/>
        <v>1</v>
      </c>
      <c r="M27" s="17">
        <f t="shared" ref="M27:M61" si="4">SUM(L27+$M$5)</f>
        <v>1</v>
      </c>
    </row>
    <row r="28" spans="1:13" ht="14.4" x14ac:dyDescent="0.25">
      <c r="A28" s="192" t="str">
        <f t="shared" si="3"/>
        <v>60Sophie ApplebyPenley Marco Polo</v>
      </c>
      <c r="B28" s="20">
        <v>60</v>
      </c>
      <c r="C28" s="193" t="s">
        <v>631</v>
      </c>
      <c r="D28" s="193" t="s">
        <v>669</v>
      </c>
      <c r="E28" s="206"/>
      <c r="F28" s="16"/>
      <c r="G28" s="31">
        <v>11</v>
      </c>
      <c r="H28" s="31"/>
      <c r="I28" s="31"/>
      <c r="J28" s="213"/>
      <c r="K28" s="19">
        <v>11</v>
      </c>
      <c r="L28" s="17">
        <f t="shared" si="1"/>
        <v>1</v>
      </c>
      <c r="M28" s="17">
        <f t="shared" si="4"/>
        <v>1</v>
      </c>
    </row>
    <row r="29" spans="1:13" ht="14.4" x14ac:dyDescent="0.25">
      <c r="A29" s="192" t="str">
        <f t="shared" si="3"/>
        <v>60Alisha SweetSistorio sr</v>
      </c>
      <c r="B29" s="20">
        <v>60</v>
      </c>
      <c r="C29" s="193" t="s">
        <v>1301</v>
      </c>
      <c r="D29" s="284" t="s">
        <v>1318</v>
      </c>
      <c r="E29" s="206"/>
      <c r="F29" s="16"/>
      <c r="G29" s="31">
        <v>12</v>
      </c>
      <c r="H29" s="31"/>
      <c r="I29" s="31"/>
      <c r="J29" s="213"/>
      <c r="K29" s="19">
        <v>12</v>
      </c>
      <c r="L29" s="17">
        <f t="shared" si="1"/>
        <v>1</v>
      </c>
      <c r="M29" s="17">
        <f t="shared" si="4"/>
        <v>1</v>
      </c>
    </row>
    <row r="30" spans="1:13" ht="14.4" x14ac:dyDescent="0.25">
      <c r="A30" s="192" t="str">
        <f t="shared" si="3"/>
        <v>60Alexis WilkinsonLady Lola</v>
      </c>
      <c r="B30" s="20">
        <v>60</v>
      </c>
      <c r="C30" s="193" t="s">
        <v>862</v>
      </c>
      <c r="D30" s="193" t="s">
        <v>863</v>
      </c>
      <c r="E30" s="206"/>
      <c r="F30" s="16"/>
      <c r="G30" s="31">
        <v>13</v>
      </c>
      <c r="H30" s="31"/>
      <c r="I30" s="31"/>
      <c r="J30" s="213"/>
      <c r="K30" s="19">
        <v>13</v>
      </c>
      <c r="L30" s="17">
        <f t="shared" si="1"/>
        <v>1</v>
      </c>
      <c r="M30" s="17">
        <f t="shared" si="4"/>
        <v>1</v>
      </c>
    </row>
    <row r="31" spans="1:13" ht="14.4" x14ac:dyDescent="0.25">
      <c r="A31" s="192" t="str">
        <f t="shared" si="3"/>
        <v>12 &amp; under</v>
      </c>
      <c r="B31" s="20" t="s">
        <v>614</v>
      </c>
      <c r="C31" s="193" t="s">
        <v>43</v>
      </c>
      <c r="D31" s="193" t="s">
        <v>43</v>
      </c>
      <c r="E31" s="206"/>
      <c r="F31" s="16"/>
      <c r="G31" s="13"/>
      <c r="H31" s="31"/>
      <c r="I31" s="31"/>
      <c r="J31" s="213"/>
      <c r="K31" s="19"/>
      <c r="L31" s="17">
        <f t="shared" si="1"/>
        <v>0</v>
      </c>
      <c r="M31" s="17">
        <f t="shared" si="4"/>
        <v>0</v>
      </c>
    </row>
    <row r="32" spans="1:13" ht="14.4" x14ac:dyDescent="0.25">
      <c r="A32" s="192" t="str">
        <f t="shared" si="3"/>
        <v>70Sophie IkenushiRyder</v>
      </c>
      <c r="B32" s="20">
        <v>70</v>
      </c>
      <c r="C32" s="193" t="s">
        <v>223</v>
      </c>
      <c r="D32" s="193" t="s">
        <v>224</v>
      </c>
      <c r="E32" s="206"/>
      <c r="F32" s="16"/>
      <c r="G32" s="31">
        <v>1</v>
      </c>
      <c r="H32" s="31"/>
      <c r="I32" s="31"/>
      <c r="J32" s="213"/>
      <c r="K32" s="19">
        <v>1</v>
      </c>
      <c r="L32" s="17">
        <f t="shared" si="1"/>
        <v>7</v>
      </c>
      <c r="M32" s="17">
        <f t="shared" si="4"/>
        <v>7</v>
      </c>
    </row>
    <row r="33" spans="1:13" ht="14.4" x14ac:dyDescent="0.25">
      <c r="A33" s="192" t="str">
        <f t="shared" si="3"/>
        <v>70Amelia DilazzaroBelfast Whistling Dixie</v>
      </c>
      <c r="B33" s="20">
        <v>70</v>
      </c>
      <c r="C33" s="193" t="s">
        <v>712</v>
      </c>
      <c r="D33" s="193" t="s">
        <v>1306</v>
      </c>
      <c r="E33" s="206"/>
      <c r="F33" s="16"/>
      <c r="G33" s="31">
        <v>2</v>
      </c>
      <c r="H33" s="31"/>
      <c r="I33" s="31"/>
      <c r="J33" s="213"/>
      <c r="K33" s="19">
        <v>2</v>
      </c>
      <c r="L33" s="17">
        <f t="shared" si="1"/>
        <v>6</v>
      </c>
      <c r="M33" s="17">
        <f t="shared" si="4"/>
        <v>6</v>
      </c>
    </row>
    <row r="34" spans="1:13" ht="14.4" x14ac:dyDescent="0.25">
      <c r="A34" s="192" t="str">
        <f t="shared" si="3"/>
        <v>70Willow BennettWestwood Royal Romeo Sr</v>
      </c>
      <c r="B34" s="20">
        <v>70</v>
      </c>
      <c r="C34" s="193" t="s">
        <v>599</v>
      </c>
      <c r="D34" s="284" t="s">
        <v>1311</v>
      </c>
      <c r="E34" s="206"/>
      <c r="F34" s="16"/>
      <c r="G34" s="31">
        <v>3</v>
      </c>
      <c r="H34" s="31"/>
      <c r="I34" s="31"/>
      <c r="J34" s="213"/>
      <c r="K34" s="19">
        <v>3</v>
      </c>
      <c r="L34" s="17">
        <f t="shared" si="1"/>
        <v>5</v>
      </c>
      <c r="M34" s="17">
        <f t="shared" si="4"/>
        <v>5</v>
      </c>
    </row>
    <row r="35" spans="1:13" ht="14.4" x14ac:dyDescent="0.25">
      <c r="A35" s="192" t="str">
        <f t="shared" si="3"/>
        <v>70Ruby GilberdMorning Side Penny Parade</v>
      </c>
      <c r="B35" s="20">
        <v>70</v>
      </c>
      <c r="C35" s="193" t="s">
        <v>221</v>
      </c>
      <c r="D35" s="193" t="s">
        <v>1305</v>
      </c>
      <c r="E35" s="206"/>
      <c r="F35" s="16"/>
      <c r="G35" s="31">
        <v>4</v>
      </c>
      <c r="H35" s="31"/>
      <c r="I35" s="31"/>
      <c r="J35" s="213"/>
      <c r="K35" s="19">
        <v>4</v>
      </c>
      <c r="L35" s="17">
        <f t="shared" si="1"/>
        <v>4</v>
      </c>
      <c r="M35" s="17">
        <f t="shared" si="4"/>
        <v>4</v>
      </c>
    </row>
    <row r="36" spans="1:13" ht="14.4" x14ac:dyDescent="0.25">
      <c r="A36" s="192" t="str">
        <f t="shared" si="3"/>
        <v>70Brianna SheriffAce Of Hearts</v>
      </c>
      <c r="B36" s="20">
        <v>70</v>
      </c>
      <c r="C36" s="193" t="s">
        <v>602</v>
      </c>
      <c r="D36" s="193" t="s">
        <v>610</v>
      </c>
      <c r="E36" s="206"/>
      <c r="F36" s="16"/>
      <c r="G36" s="31">
        <v>5</v>
      </c>
      <c r="H36" s="31"/>
      <c r="I36" s="31"/>
      <c r="J36" s="213"/>
      <c r="K36" s="19">
        <v>5</v>
      </c>
      <c r="L36" s="17">
        <f t="shared" si="1"/>
        <v>3</v>
      </c>
      <c r="M36" s="17">
        <f t="shared" si="4"/>
        <v>3</v>
      </c>
    </row>
    <row r="37" spans="1:13" ht="14.4" x14ac:dyDescent="0.25">
      <c r="A37" s="192" t="str">
        <f t="shared" si="3"/>
        <v>70Jax ReillyApplewood Tia Maria</v>
      </c>
      <c r="B37" s="20">
        <v>70</v>
      </c>
      <c r="C37" s="193" t="s">
        <v>505</v>
      </c>
      <c r="D37" s="193" t="s">
        <v>520</v>
      </c>
      <c r="E37" s="206"/>
      <c r="F37" s="16"/>
      <c r="G37" s="31">
        <v>6</v>
      </c>
      <c r="H37" s="31"/>
      <c r="I37" s="31"/>
      <c r="J37" s="213"/>
      <c r="K37" s="19">
        <v>6</v>
      </c>
      <c r="L37" s="17">
        <f t="shared" si="1"/>
        <v>2</v>
      </c>
      <c r="M37" s="17">
        <f t="shared" si="4"/>
        <v>2</v>
      </c>
    </row>
    <row r="38" spans="1:13" ht="14.4" x14ac:dyDescent="0.25">
      <c r="A38" s="192" t="str">
        <f t="shared" si="3"/>
        <v>70Ruby DouglasSecret Valley Rockstar SR</v>
      </c>
      <c r="B38" s="20">
        <v>70</v>
      </c>
      <c r="C38" s="193" t="s">
        <v>289</v>
      </c>
      <c r="D38" s="284" t="s">
        <v>1312</v>
      </c>
      <c r="E38" s="206"/>
      <c r="F38" s="16"/>
      <c r="G38" s="31">
        <v>7</v>
      </c>
      <c r="H38" s="31"/>
      <c r="I38" s="31"/>
      <c r="J38" s="213"/>
      <c r="K38" s="19">
        <v>7</v>
      </c>
      <c r="L38" s="17">
        <f t="shared" si="1"/>
        <v>1</v>
      </c>
      <c r="M38" s="17">
        <f t="shared" si="4"/>
        <v>1</v>
      </c>
    </row>
    <row r="39" spans="1:13" ht="14.4" x14ac:dyDescent="0.25">
      <c r="A39" s="192" t="str">
        <f t="shared" si="3"/>
        <v>70Violet HeatherRed Gum Little Miss Giggles SR</v>
      </c>
      <c r="B39" s="20">
        <v>70</v>
      </c>
      <c r="C39" s="193" t="s">
        <v>618</v>
      </c>
      <c r="D39" s="284" t="s">
        <v>1313</v>
      </c>
      <c r="E39" s="206"/>
      <c r="F39" s="16"/>
      <c r="G39" s="31">
        <v>8</v>
      </c>
      <c r="H39" s="31"/>
      <c r="I39" s="31"/>
      <c r="J39" s="213"/>
      <c r="K39" s="19">
        <v>8</v>
      </c>
      <c r="L39" s="17">
        <f t="shared" si="1"/>
        <v>1</v>
      </c>
      <c r="M39" s="17">
        <f t="shared" si="4"/>
        <v>1</v>
      </c>
    </row>
    <row r="40" spans="1:13" ht="14.4" x14ac:dyDescent="0.25">
      <c r="A40" s="192" t="str">
        <f t="shared" si="3"/>
        <v>70Lacey MateljanDory SR</v>
      </c>
      <c r="B40" s="20">
        <v>70</v>
      </c>
      <c r="C40" s="193" t="s">
        <v>615</v>
      </c>
      <c r="D40" s="284" t="s">
        <v>1314</v>
      </c>
      <c r="E40" s="206"/>
      <c r="F40" s="16"/>
      <c r="G40" s="31">
        <v>9</v>
      </c>
      <c r="H40" s="31"/>
      <c r="I40" s="31"/>
      <c r="J40" s="213"/>
      <c r="K40" s="19">
        <v>9</v>
      </c>
      <c r="L40" s="17">
        <f t="shared" si="1"/>
        <v>1</v>
      </c>
      <c r="M40" s="17">
        <f t="shared" si="4"/>
        <v>1</v>
      </c>
    </row>
    <row r="41" spans="1:13" ht="14.4" x14ac:dyDescent="0.25">
      <c r="A41" s="192" t="str">
        <f t="shared" si="3"/>
        <v>13-24</v>
      </c>
      <c r="B41" s="20" t="s">
        <v>623</v>
      </c>
      <c r="C41" s="193" t="s">
        <v>43</v>
      </c>
      <c r="D41" s="193" t="s">
        <v>43</v>
      </c>
      <c r="E41" s="206"/>
      <c r="F41" s="16"/>
      <c r="G41" s="31"/>
      <c r="H41" s="31"/>
      <c r="I41" s="31"/>
      <c r="J41" s="213"/>
      <c r="K41" s="19"/>
      <c r="L41" s="17">
        <f t="shared" si="1"/>
        <v>0</v>
      </c>
      <c r="M41" s="17">
        <f t="shared" si="4"/>
        <v>0</v>
      </c>
    </row>
    <row r="42" spans="1:13" ht="14.4" x14ac:dyDescent="0.25">
      <c r="A42" s="192" t="str">
        <f t="shared" si="3"/>
        <v>70Hadlee BaldacchinoTalaq Citi</v>
      </c>
      <c r="B42" s="20">
        <v>70</v>
      </c>
      <c r="C42" s="193" t="s">
        <v>152</v>
      </c>
      <c r="D42" s="193" t="s">
        <v>153</v>
      </c>
      <c r="E42" s="206"/>
      <c r="F42" s="16"/>
      <c r="G42" s="31">
        <v>1</v>
      </c>
      <c r="H42" s="31"/>
      <c r="I42" s="31"/>
      <c r="J42" s="213"/>
      <c r="K42" s="19">
        <v>1</v>
      </c>
      <c r="L42" s="17">
        <f t="shared" si="1"/>
        <v>7</v>
      </c>
      <c r="M42" s="17">
        <f t="shared" si="4"/>
        <v>7</v>
      </c>
    </row>
    <row r="43" spans="1:13" ht="14.4" x14ac:dyDescent="0.25">
      <c r="A43" s="192" t="str">
        <f t="shared" si="3"/>
        <v>70Madelyn HarneyBravo</v>
      </c>
      <c r="B43" s="20">
        <v>70</v>
      </c>
      <c r="C43" s="193" t="s">
        <v>281</v>
      </c>
      <c r="D43" s="193" t="s">
        <v>282</v>
      </c>
      <c r="E43" s="206"/>
      <c r="F43" s="16"/>
      <c r="G43" s="31">
        <v>2</v>
      </c>
      <c r="H43" s="31"/>
      <c r="I43" s="31"/>
      <c r="J43" s="213"/>
      <c r="K43" s="19">
        <v>2</v>
      </c>
      <c r="L43" s="17">
        <f t="shared" si="1"/>
        <v>6</v>
      </c>
      <c r="M43" s="17">
        <f t="shared" si="4"/>
        <v>6</v>
      </c>
    </row>
    <row r="44" spans="1:13" ht="14.4" x14ac:dyDescent="0.25">
      <c r="A44" s="192" t="str">
        <f t="shared" si="3"/>
        <v>70India CurtinOsiris Aphrael</v>
      </c>
      <c r="B44" s="20">
        <v>70</v>
      </c>
      <c r="C44" s="193" t="s">
        <v>627</v>
      </c>
      <c r="D44" s="193" t="s">
        <v>665</v>
      </c>
      <c r="E44" s="206"/>
      <c r="F44" s="16"/>
      <c r="G44" s="31">
        <v>3</v>
      </c>
      <c r="H44" s="31"/>
      <c r="I44" s="31"/>
      <c r="J44" s="213"/>
      <c r="K44" s="19">
        <v>3</v>
      </c>
      <c r="L44" s="17">
        <f t="shared" si="1"/>
        <v>5</v>
      </c>
      <c r="M44" s="17">
        <f t="shared" si="4"/>
        <v>5</v>
      </c>
    </row>
    <row r="45" spans="1:13" ht="14.4" x14ac:dyDescent="0.25">
      <c r="A45" s="192" t="str">
        <f t="shared" si="3"/>
        <v>70Alisha SweetSistorio</v>
      </c>
      <c r="B45" s="20">
        <v>70</v>
      </c>
      <c r="C45" s="193" t="s">
        <v>1301</v>
      </c>
      <c r="D45" s="193" t="s">
        <v>1308</v>
      </c>
      <c r="E45" s="206"/>
      <c r="F45" s="16"/>
      <c r="G45" s="31">
        <v>4</v>
      </c>
      <c r="H45" s="31"/>
      <c r="I45" s="31"/>
      <c r="J45" s="213"/>
      <c r="K45" s="19">
        <v>4</v>
      </c>
      <c r="L45" s="17">
        <f t="shared" si="1"/>
        <v>4</v>
      </c>
      <c r="M45" s="17">
        <f t="shared" si="4"/>
        <v>4</v>
      </c>
    </row>
    <row r="46" spans="1:13" ht="14.4" x14ac:dyDescent="0.25">
      <c r="A46" s="192" t="str">
        <f t="shared" si="3"/>
        <v>70India CurtinBrayside Blackjack</v>
      </c>
      <c r="B46" s="20">
        <v>70</v>
      </c>
      <c r="C46" s="193" t="s">
        <v>627</v>
      </c>
      <c r="D46" s="193" t="s">
        <v>678</v>
      </c>
      <c r="E46" s="206"/>
      <c r="F46" s="16"/>
      <c r="G46" s="31">
        <v>5</v>
      </c>
      <c r="H46" s="31"/>
      <c r="I46" s="31"/>
      <c r="J46" s="213"/>
      <c r="K46" s="19">
        <v>5</v>
      </c>
      <c r="L46" s="17">
        <f t="shared" si="1"/>
        <v>3</v>
      </c>
      <c r="M46" s="17">
        <f t="shared" si="4"/>
        <v>3</v>
      </c>
    </row>
    <row r="47" spans="1:13" ht="14.4" x14ac:dyDescent="0.25">
      <c r="A47" s="192" t="str">
        <f t="shared" si="3"/>
        <v>70Imogen MurrayCivil Rights</v>
      </c>
      <c r="B47" s="20">
        <v>70</v>
      </c>
      <c r="C47" s="193" t="s">
        <v>1302</v>
      </c>
      <c r="D47" s="193" t="s">
        <v>1309</v>
      </c>
      <c r="E47" s="206"/>
      <c r="F47" s="16"/>
      <c r="G47" s="31">
        <v>6</v>
      </c>
      <c r="H47" s="31"/>
      <c r="I47" s="31"/>
      <c r="J47" s="213"/>
      <c r="K47" s="19">
        <v>6</v>
      </c>
      <c r="L47" s="17">
        <f t="shared" si="1"/>
        <v>2</v>
      </c>
      <c r="M47" s="17">
        <f t="shared" si="4"/>
        <v>2</v>
      </c>
    </row>
    <row r="48" spans="1:13" ht="14.4" x14ac:dyDescent="0.25">
      <c r="A48" s="192" t="str">
        <f t="shared" si="3"/>
        <v>70Sasha RimingtonClark Park Inflamari (Chance)</v>
      </c>
      <c r="B48" s="20">
        <v>70</v>
      </c>
      <c r="C48" s="193" t="s">
        <v>634</v>
      </c>
      <c r="D48" s="193" t="s">
        <v>675</v>
      </c>
      <c r="E48" s="206"/>
      <c r="F48" s="16"/>
      <c r="G48" s="31">
        <v>7</v>
      </c>
      <c r="H48" s="31"/>
      <c r="I48" s="31"/>
      <c r="J48" s="213"/>
      <c r="K48" s="19">
        <v>7</v>
      </c>
      <c r="L48" s="17">
        <f t="shared" si="1"/>
        <v>1</v>
      </c>
      <c r="M48" s="17">
        <f t="shared" si="4"/>
        <v>1</v>
      </c>
    </row>
    <row r="49" spans="1:13" ht="14.4" x14ac:dyDescent="0.25">
      <c r="A49" s="192" t="str">
        <f t="shared" si="3"/>
        <v>70Hannah DuncanWesswood I Believe sr</v>
      </c>
      <c r="B49" s="20">
        <v>70</v>
      </c>
      <c r="C49" s="193" t="s">
        <v>636</v>
      </c>
      <c r="D49" s="284" t="s">
        <v>1320</v>
      </c>
      <c r="E49" s="206"/>
      <c r="F49" s="16"/>
      <c r="G49" s="31">
        <v>8</v>
      </c>
      <c r="H49" s="31"/>
      <c r="I49" s="31"/>
      <c r="J49" s="213"/>
      <c r="K49" s="19">
        <v>8</v>
      </c>
      <c r="L49" s="17">
        <f t="shared" si="1"/>
        <v>1</v>
      </c>
      <c r="M49" s="17">
        <f t="shared" si="4"/>
        <v>1</v>
      </c>
    </row>
    <row r="50" spans="1:13" ht="14.4" x14ac:dyDescent="0.25">
      <c r="A50" s="192" t="str">
        <f t="shared" si="3"/>
        <v>70Ruby McDonaldTurpins Tigeress</v>
      </c>
      <c r="B50" s="20">
        <v>70</v>
      </c>
      <c r="C50" s="193" t="s">
        <v>1554</v>
      </c>
      <c r="D50" s="193" t="s">
        <v>521</v>
      </c>
      <c r="E50" s="206"/>
      <c r="F50" s="16"/>
      <c r="G50" s="31">
        <v>9</v>
      </c>
      <c r="H50" s="31"/>
      <c r="I50" s="31"/>
      <c r="J50" s="213"/>
      <c r="K50" s="19">
        <v>9</v>
      </c>
      <c r="L50" s="17">
        <f t="shared" si="1"/>
        <v>1</v>
      </c>
      <c r="M50" s="17">
        <f t="shared" si="4"/>
        <v>1</v>
      </c>
    </row>
    <row r="51" spans="1:13" ht="14.4" x14ac:dyDescent="0.25">
      <c r="A51" s="192" t="str">
        <f t="shared" si="3"/>
        <v>70Stella BrownBrayside Forever After</v>
      </c>
      <c r="B51" s="20">
        <v>70</v>
      </c>
      <c r="C51" s="193" t="s">
        <v>629</v>
      </c>
      <c r="D51" s="193" t="s">
        <v>667</v>
      </c>
      <c r="E51" s="206"/>
      <c r="F51" s="16"/>
      <c r="G51" s="31">
        <v>10</v>
      </c>
      <c r="H51" s="31"/>
      <c r="I51" s="31"/>
      <c r="J51" s="213"/>
      <c r="K51" s="19">
        <v>10</v>
      </c>
      <c r="L51" s="17">
        <f t="shared" si="1"/>
        <v>1</v>
      </c>
      <c r="M51" s="17">
        <f t="shared" si="4"/>
        <v>1</v>
      </c>
    </row>
    <row r="52" spans="1:13" ht="14.4" x14ac:dyDescent="0.25">
      <c r="A52" s="192" t="str">
        <f t="shared" si="3"/>
        <v>70Isabella SantoroNovello Park Dakota</v>
      </c>
      <c r="B52" s="20">
        <v>70</v>
      </c>
      <c r="C52" s="193" t="s">
        <v>864</v>
      </c>
      <c r="D52" s="193" t="s">
        <v>865</v>
      </c>
      <c r="E52" s="206"/>
      <c r="F52" s="16"/>
      <c r="G52" s="31">
        <v>11</v>
      </c>
      <c r="H52" s="31"/>
      <c r="I52" s="31"/>
      <c r="J52" s="213"/>
      <c r="K52" s="19">
        <v>11</v>
      </c>
      <c r="L52" s="17">
        <f t="shared" si="1"/>
        <v>1</v>
      </c>
      <c r="M52" s="17">
        <f t="shared" si="4"/>
        <v>1</v>
      </c>
    </row>
    <row r="53" spans="1:13" ht="14.4" x14ac:dyDescent="0.25">
      <c r="A53" s="192" t="str">
        <f t="shared" si="3"/>
        <v>70Nell HoworthCosmo sr</v>
      </c>
      <c r="B53" s="20">
        <v>70</v>
      </c>
      <c r="C53" s="193" t="s">
        <v>517</v>
      </c>
      <c r="D53" s="284" t="s">
        <v>1317</v>
      </c>
      <c r="E53" s="206"/>
      <c r="F53" s="16"/>
      <c r="G53" s="31">
        <v>12</v>
      </c>
      <c r="H53" s="31"/>
      <c r="I53" s="31"/>
      <c r="J53" s="213"/>
      <c r="K53" s="19">
        <v>12</v>
      </c>
      <c r="L53" s="17">
        <f t="shared" si="1"/>
        <v>1</v>
      </c>
      <c r="M53" s="17">
        <f t="shared" si="4"/>
        <v>1</v>
      </c>
    </row>
    <row r="54" spans="1:13" ht="14.4" x14ac:dyDescent="0.25">
      <c r="A54" s="192" t="str">
        <f t="shared" si="3"/>
        <v>70Reagan HillBensons Cha Ching sr</v>
      </c>
      <c r="B54" s="20">
        <v>70</v>
      </c>
      <c r="C54" s="193" t="s">
        <v>878</v>
      </c>
      <c r="D54" s="284" t="s">
        <v>1316</v>
      </c>
      <c r="E54" s="206"/>
      <c r="F54" s="16"/>
      <c r="G54" s="31">
        <v>13</v>
      </c>
      <c r="H54" s="31"/>
      <c r="I54" s="31"/>
      <c r="J54" s="213"/>
      <c r="K54" s="19">
        <v>13</v>
      </c>
      <c r="L54" s="17">
        <f t="shared" si="1"/>
        <v>1</v>
      </c>
      <c r="M54" s="17">
        <f t="shared" si="4"/>
        <v>1</v>
      </c>
    </row>
    <row r="55" spans="1:13" ht="14.4" x14ac:dyDescent="0.25">
      <c r="A55" s="192" t="str">
        <f t="shared" si="3"/>
        <v>70Zahara WintersGynudup Plains Arabella</v>
      </c>
      <c r="B55" s="20">
        <v>70</v>
      </c>
      <c r="C55" s="193" t="s">
        <v>1303</v>
      </c>
      <c r="D55" s="193" t="s">
        <v>1310</v>
      </c>
      <c r="E55" s="206"/>
      <c r="F55" s="16"/>
      <c r="G55" s="31">
        <v>14</v>
      </c>
      <c r="H55" s="31"/>
      <c r="I55" s="31"/>
      <c r="J55" s="213"/>
      <c r="K55" s="19">
        <v>14</v>
      </c>
      <c r="L55" s="17">
        <f t="shared" si="1"/>
        <v>1</v>
      </c>
      <c r="M55" s="17">
        <f t="shared" si="4"/>
        <v>1</v>
      </c>
    </row>
    <row r="56" spans="1:13" ht="14.4" x14ac:dyDescent="0.25">
      <c r="A56" s="192" t="str">
        <f t="shared" si="3"/>
        <v>70Abigail HillBuckshot Flyer</v>
      </c>
      <c r="B56" s="20">
        <v>70</v>
      </c>
      <c r="C56" s="193" t="s">
        <v>995</v>
      </c>
      <c r="D56" s="193" t="s">
        <v>1041</v>
      </c>
      <c r="E56" s="206"/>
      <c r="F56" s="16"/>
      <c r="G56" s="31">
        <v>15</v>
      </c>
      <c r="H56" s="31"/>
      <c r="I56" s="31"/>
      <c r="J56" s="213"/>
      <c r="K56" s="19">
        <v>15</v>
      </c>
      <c r="L56" s="17">
        <f t="shared" si="1"/>
        <v>1</v>
      </c>
      <c r="M56" s="17">
        <f t="shared" si="4"/>
        <v>1</v>
      </c>
    </row>
    <row r="57" spans="1:13" ht="14.4" x14ac:dyDescent="0.25">
      <c r="A57" s="192" t="str">
        <f t="shared" si="3"/>
        <v>70Olivia ReadSensational Sinny sr</v>
      </c>
      <c r="B57" s="20">
        <v>70</v>
      </c>
      <c r="C57" s="193" t="s">
        <v>628</v>
      </c>
      <c r="D57" s="284" t="s">
        <v>707</v>
      </c>
      <c r="E57" s="206"/>
      <c r="F57" s="16"/>
      <c r="G57" s="31">
        <v>16</v>
      </c>
      <c r="H57" s="31"/>
      <c r="I57" s="31"/>
      <c r="J57" s="213"/>
      <c r="K57" s="19">
        <v>16</v>
      </c>
      <c r="L57" s="17">
        <f t="shared" si="1"/>
        <v>1</v>
      </c>
      <c r="M57" s="17">
        <f t="shared" si="4"/>
        <v>1</v>
      </c>
    </row>
    <row r="58" spans="1:13" ht="14.4" x14ac:dyDescent="0.25">
      <c r="A58" s="192" t="str">
        <f t="shared" si="3"/>
        <v>70Nicola LachenichtEllington Evening</v>
      </c>
      <c r="B58" s="20">
        <v>70</v>
      </c>
      <c r="C58" s="193" t="s">
        <v>880</v>
      </c>
      <c r="D58" s="193" t="s">
        <v>901</v>
      </c>
      <c r="E58" s="206"/>
      <c r="F58" s="16"/>
      <c r="G58" s="31">
        <v>17</v>
      </c>
      <c r="H58" s="31"/>
      <c r="I58" s="31"/>
      <c r="J58" s="213"/>
      <c r="K58" s="19">
        <v>17</v>
      </c>
      <c r="L58" s="17">
        <f t="shared" si="1"/>
        <v>1</v>
      </c>
      <c r="M58" s="17">
        <f t="shared" si="4"/>
        <v>1</v>
      </c>
    </row>
    <row r="59" spans="1:13" ht="14.4" x14ac:dyDescent="0.25">
      <c r="A59" s="192" t="str">
        <f t="shared" si="3"/>
        <v>70Jace Budd-DoyleChariles Playinacre sr</v>
      </c>
      <c r="B59" s="20">
        <v>70</v>
      </c>
      <c r="C59" s="193" t="s">
        <v>211</v>
      </c>
      <c r="D59" s="284" t="s">
        <v>1322</v>
      </c>
      <c r="E59" s="206"/>
      <c r="F59" s="16"/>
      <c r="G59" s="31">
        <v>18</v>
      </c>
      <c r="H59" s="31"/>
      <c r="I59" s="31"/>
      <c r="J59" s="213"/>
      <c r="K59" s="19">
        <v>18</v>
      </c>
      <c r="L59" s="17">
        <f t="shared" si="1"/>
        <v>1</v>
      </c>
      <c r="M59" s="17">
        <f t="shared" si="4"/>
        <v>1</v>
      </c>
    </row>
    <row r="60" spans="1:13" ht="14.4" x14ac:dyDescent="0.25">
      <c r="A60" s="192" t="str">
        <f t="shared" si="3"/>
        <v>12 &amp; under</v>
      </c>
      <c r="B60" s="20" t="s">
        <v>614</v>
      </c>
      <c r="C60" s="193" t="s">
        <v>43</v>
      </c>
      <c r="D60" s="193" t="s">
        <v>43</v>
      </c>
      <c r="E60" s="206"/>
      <c r="F60" s="16"/>
      <c r="G60" s="13"/>
      <c r="H60" s="31"/>
      <c r="I60" s="31"/>
      <c r="J60" s="213"/>
      <c r="K60" s="19"/>
      <c r="L60" s="17">
        <f t="shared" si="1"/>
        <v>0</v>
      </c>
      <c r="M60" s="17">
        <f t="shared" si="4"/>
        <v>0</v>
      </c>
    </row>
    <row r="61" spans="1:13" ht="14.4" x14ac:dyDescent="0.25">
      <c r="A61" s="192" t="str">
        <f t="shared" si="3"/>
        <v>80Sophie IkenushiRyder</v>
      </c>
      <c r="B61" s="20">
        <v>80</v>
      </c>
      <c r="C61" s="193" t="s">
        <v>223</v>
      </c>
      <c r="D61" s="193" t="s">
        <v>224</v>
      </c>
      <c r="E61" s="206"/>
      <c r="F61" s="16"/>
      <c r="G61" s="13"/>
      <c r="H61" s="31">
        <v>1</v>
      </c>
      <c r="I61" s="31"/>
      <c r="J61" s="213"/>
      <c r="K61" s="19">
        <v>1</v>
      </c>
      <c r="L61" s="17">
        <f t="shared" si="1"/>
        <v>7</v>
      </c>
      <c r="M61" s="17">
        <f t="shared" si="4"/>
        <v>7</v>
      </c>
    </row>
    <row r="62" spans="1:13" ht="14.4" x14ac:dyDescent="0.25">
      <c r="A62" s="192" t="str">
        <f t="shared" ref="A62:A93" si="5">CONCATENATE(B62,C62,D62)</f>
        <v>80Brianna SheriffAce Of Hearts</v>
      </c>
      <c r="B62" s="20">
        <v>80</v>
      </c>
      <c r="C62" s="193" t="s">
        <v>602</v>
      </c>
      <c r="D62" s="193" t="s">
        <v>610</v>
      </c>
      <c r="E62" s="206"/>
      <c r="F62" s="209"/>
      <c r="G62" s="13"/>
      <c r="H62" s="31">
        <v>2</v>
      </c>
      <c r="I62" s="31"/>
      <c r="J62" s="213"/>
      <c r="K62" s="19">
        <v>2</v>
      </c>
      <c r="L62" s="17">
        <f t="shared" si="1"/>
        <v>6</v>
      </c>
      <c r="M62" s="17">
        <f t="shared" ref="M62:M71" si="6">SUM(L62+$M$5)</f>
        <v>6</v>
      </c>
    </row>
    <row r="63" spans="1:13" ht="14.4" x14ac:dyDescent="0.25">
      <c r="A63" s="192" t="str">
        <f t="shared" si="5"/>
        <v>80Ruby GilberdKirralea Cabaret</v>
      </c>
      <c r="B63" s="20">
        <v>80</v>
      </c>
      <c r="C63" s="193" t="s">
        <v>221</v>
      </c>
      <c r="D63" s="193" t="s">
        <v>222</v>
      </c>
      <c r="E63" s="206"/>
      <c r="F63" s="209"/>
      <c r="G63" s="13"/>
      <c r="H63" s="31">
        <v>3</v>
      </c>
      <c r="I63" s="31"/>
      <c r="J63" s="213"/>
      <c r="K63" s="19">
        <v>3</v>
      </c>
      <c r="L63" s="17">
        <f t="shared" si="1"/>
        <v>5</v>
      </c>
      <c r="M63" s="17">
        <f t="shared" si="6"/>
        <v>5</v>
      </c>
    </row>
    <row r="64" spans="1:13" ht="14.4" x14ac:dyDescent="0.25">
      <c r="A64" s="192" t="str">
        <f t="shared" si="5"/>
        <v>80Jax ReillyApplewood Tia Maria</v>
      </c>
      <c r="B64" s="20">
        <v>80</v>
      </c>
      <c r="C64" s="193" t="s">
        <v>505</v>
      </c>
      <c r="D64" s="193" t="s">
        <v>520</v>
      </c>
      <c r="E64" s="206"/>
      <c r="F64" s="16"/>
      <c r="G64" s="13"/>
      <c r="H64" s="31">
        <v>4</v>
      </c>
      <c r="I64" s="31"/>
      <c r="J64" s="213"/>
      <c r="K64" s="19">
        <v>4</v>
      </c>
      <c r="L64" s="17">
        <f t="shared" si="1"/>
        <v>4</v>
      </c>
      <c r="M64" s="17">
        <f t="shared" si="6"/>
        <v>4</v>
      </c>
    </row>
    <row r="65" spans="1:13" ht="14.4" x14ac:dyDescent="0.25">
      <c r="A65" s="192" t="str">
        <f t="shared" si="5"/>
        <v>13 - 24</v>
      </c>
      <c r="B65" s="20" t="s">
        <v>1304</v>
      </c>
      <c r="C65" s="193" t="s">
        <v>43</v>
      </c>
      <c r="D65" s="193" t="s">
        <v>43</v>
      </c>
      <c r="E65" s="206"/>
      <c r="F65" s="16"/>
      <c r="G65" s="13"/>
      <c r="H65" s="31"/>
      <c r="I65" s="31"/>
      <c r="J65" s="213"/>
      <c r="K65" s="19"/>
      <c r="L65" s="17">
        <f t="shared" si="1"/>
        <v>0</v>
      </c>
      <c r="M65" s="17">
        <f t="shared" si="6"/>
        <v>0</v>
      </c>
    </row>
    <row r="66" spans="1:13" ht="14.4" x14ac:dyDescent="0.25">
      <c r="A66" s="192" t="str">
        <f t="shared" si="5"/>
        <v>80Hadlee BaldacchinoTalaq Citi</v>
      </c>
      <c r="B66" s="20">
        <v>80</v>
      </c>
      <c r="C66" s="193" t="s">
        <v>152</v>
      </c>
      <c r="D66" s="193" t="s">
        <v>153</v>
      </c>
      <c r="E66" s="206"/>
      <c r="F66" s="209"/>
      <c r="G66" s="13"/>
      <c r="H66" s="31">
        <v>1</v>
      </c>
      <c r="I66" s="31"/>
      <c r="J66" s="213"/>
      <c r="K66" s="19">
        <v>1</v>
      </c>
      <c r="L66" s="17">
        <f t="shared" si="1"/>
        <v>7</v>
      </c>
      <c r="M66" s="17">
        <f t="shared" si="6"/>
        <v>7</v>
      </c>
    </row>
    <row r="67" spans="1:13" ht="14.4" x14ac:dyDescent="0.25">
      <c r="A67" s="192" t="str">
        <f t="shared" si="5"/>
        <v>80Zoe DayEkolee Crystal Fire</v>
      </c>
      <c r="B67" s="20">
        <v>80</v>
      </c>
      <c r="C67" s="193" t="s">
        <v>209</v>
      </c>
      <c r="D67" s="193" t="s">
        <v>210</v>
      </c>
      <c r="E67" s="206"/>
      <c r="F67" s="209"/>
      <c r="G67" s="13"/>
      <c r="H67" s="31">
        <v>2</v>
      </c>
      <c r="I67" s="31"/>
      <c r="J67" s="213"/>
      <c r="K67" s="19">
        <v>2</v>
      </c>
      <c r="L67" s="17">
        <f t="shared" si="1"/>
        <v>6</v>
      </c>
      <c r="M67" s="17">
        <f t="shared" si="6"/>
        <v>6</v>
      </c>
    </row>
    <row r="68" spans="1:13" ht="14.4" x14ac:dyDescent="0.25">
      <c r="A68" s="192" t="str">
        <f t="shared" si="5"/>
        <v>80India CurtinOsiris Aphrael</v>
      </c>
      <c r="B68" s="20">
        <v>80</v>
      </c>
      <c r="C68" s="193" t="s">
        <v>627</v>
      </c>
      <c r="D68" s="193" t="s">
        <v>665</v>
      </c>
      <c r="E68" s="206"/>
      <c r="F68" s="209"/>
      <c r="G68" s="13"/>
      <c r="H68" s="31">
        <v>3</v>
      </c>
      <c r="I68" s="31"/>
      <c r="J68" s="213"/>
      <c r="K68" s="19">
        <v>3</v>
      </c>
      <c r="L68" s="17">
        <f t="shared" si="1"/>
        <v>5</v>
      </c>
      <c r="M68" s="17">
        <f t="shared" si="6"/>
        <v>5</v>
      </c>
    </row>
    <row r="69" spans="1:13" ht="14.4" x14ac:dyDescent="0.25">
      <c r="A69" s="192" t="str">
        <f t="shared" si="5"/>
        <v>80Imogen MurrayCivil Rights</v>
      </c>
      <c r="B69" s="20">
        <v>80</v>
      </c>
      <c r="C69" s="193" t="s">
        <v>1302</v>
      </c>
      <c r="D69" s="193" t="s">
        <v>1309</v>
      </c>
      <c r="E69" s="206"/>
      <c r="F69" s="209"/>
      <c r="G69" s="206"/>
      <c r="H69" s="31">
        <v>4</v>
      </c>
      <c r="I69" s="31"/>
      <c r="J69" s="213"/>
      <c r="K69" s="19">
        <v>4</v>
      </c>
      <c r="L69" s="17">
        <f t="shared" si="1"/>
        <v>4</v>
      </c>
      <c r="M69" s="17">
        <f t="shared" si="6"/>
        <v>4</v>
      </c>
    </row>
    <row r="70" spans="1:13" ht="14.4" x14ac:dyDescent="0.25">
      <c r="A70" s="192" t="str">
        <f t="shared" si="5"/>
        <v>80Emmi KnealeMiss Miracle sr</v>
      </c>
      <c r="B70" s="20">
        <v>80</v>
      </c>
      <c r="C70" s="193" t="s">
        <v>192</v>
      </c>
      <c r="D70" s="284" t="s">
        <v>709</v>
      </c>
      <c r="E70" s="206"/>
      <c r="F70" s="16"/>
      <c r="G70" s="13"/>
      <c r="H70" s="31">
        <v>5</v>
      </c>
      <c r="I70" s="31"/>
      <c r="J70" s="213"/>
      <c r="K70" s="19">
        <v>5</v>
      </c>
      <c r="L70" s="17">
        <f t="shared" ref="L70:L133" si="7">IF(K70=1,7,IF(K70=2,6,IF(K70=3,5,IF(K70=4,4,IF(K70=5,3,IF(K70=6,2,IF(K70&gt;=6,1,0)))))))</f>
        <v>3</v>
      </c>
      <c r="M70" s="17">
        <f t="shared" si="6"/>
        <v>3</v>
      </c>
    </row>
    <row r="71" spans="1:13" ht="14.4" x14ac:dyDescent="0.25">
      <c r="A71" s="192" t="str">
        <f t="shared" si="5"/>
        <v>80Sasha RimingtonClark Park Inflamari (Chance)</v>
      </c>
      <c r="B71" s="20">
        <v>80</v>
      </c>
      <c r="C71" s="193" t="s">
        <v>634</v>
      </c>
      <c r="D71" s="193" t="s">
        <v>675</v>
      </c>
      <c r="E71" s="206"/>
      <c r="F71" s="392"/>
      <c r="G71" s="13"/>
      <c r="H71" s="31">
        <v>6</v>
      </c>
      <c r="I71" s="31"/>
      <c r="J71" s="213"/>
      <c r="K71" s="19">
        <v>6</v>
      </c>
      <c r="L71" s="17">
        <f t="shared" si="7"/>
        <v>2</v>
      </c>
      <c r="M71" s="17">
        <f t="shared" si="6"/>
        <v>2</v>
      </c>
    </row>
    <row r="72" spans="1:13" ht="14.4" x14ac:dyDescent="0.25">
      <c r="A72" s="192" t="str">
        <f t="shared" si="5"/>
        <v>80Madelyn HarneyBravo</v>
      </c>
      <c r="B72" s="20">
        <v>80</v>
      </c>
      <c r="C72" s="193" t="s">
        <v>281</v>
      </c>
      <c r="D72" s="284" t="s">
        <v>282</v>
      </c>
      <c r="E72" s="206"/>
      <c r="F72" s="16"/>
      <c r="G72" s="13"/>
      <c r="H72" s="31">
        <v>7</v>
      </c>
      <c r="I72" s="31"/>
      <c r="J72" s="213"/>
      <c r="K72" s="19">
        <v>7</v>
      </c>
      <c r="L72" s="17">
        <f t="shared" si="7"/>
        <v>1</v>
      </c>
      <c r="M72" s="17">
        <f t="shared" ref="M72:M103" si="8">SUM(L72+$M$5)</f>
        <v>1</v>
      </c>
    </row>
    <row r="73" spans="1:13" ht="14.4" x14ac:dyDescent="0.25">
      <c r="A73" s="192" t="str">
        <f t="shared" si="5"/>
        <v>80India CurtinBrayside Blackjack</v>
      </c>
      <c r="B73" s="20">
        <v>80</v>
      </c>
      <c r="C73" s="193" t="s">
        <v>627</v>
      </c>
      <c r="D73" s="284" t="s">
        <v>678</v>
      </c>
      <c r="E73" s="206"/>
      <c r="F73" s="209"/>
      <c r="G73" s="13"/>
      <c r="H73" s="31">
        <v>8</v>
      </c>
      <c r="I73" s="31"/>
      <c r="J73" s="213"/>
      <c r="K73" s="19">
        <v>8</v>
      </c>
      <c r="L73" s="17">
        <f t="shared" si="7"/>
        <v>1</v>
      </c>
      <c r="M73" s="17">
        <f t="shared" si="8"/>
        <v>1</v>
      </c>
    </row>
    <row r="74" spans="1:13" ht="14.4" x14ac:dyDescent="0.25">
      <c r="A74" s="192" t="str">
        <f t="shared" si="5"/>
        <v>80Zahara WintersGynudup Plains Arabella</v>
      </c>
      <c r="B74" s="20">
        <v>80</v>
      </c>
      <c r="C74" s="193" t="s">
        <v>1303</v>
      </c>
      <c r="D74" s="193" t="s">
        <v>1310</v>
      </c>
      <c r="E74" s="206"/>
      <c r="F74" s="209"/>
      <c r="G74" s="207"/>
      <c r="H74" s="31">
        <v>9</v>
      </c>
      <c r="I74" s="31"/>
      <c r="J74" s="213"/>
      <c r="K74" s="19">
        <v>9</v>
      </c>
      <c r="L74" s="17">
        <f t="shared" si="7"/>
        <v>1</v>
      </c>
      <c r="M74" s="17">
        <f t="shared" si="8"/>
        <v>1</v>
      </c>
    </row>
    <row r="75" spans="1:13" ht="14.4" x14ac:dyDescent="0.25">
      <c r="A75" s="192" t="str">
        <f t="shared" si="5"/>
        <v>80Nicola LachenichtEllington Evening</v>
      </c>
      <c r="B75" s="20">
        <v>80</v>
      </c>
      <c r="C75" s="193" t="s">
        <v>880</v>
      </c>
      <c r="D75" s="193" t="s">
        <v>901</v>
      </c>
      <c r="E75" s="206"/>
      <c r="F75" s="16"/>
      <c r="G75" s="13"/>
      <c r="H75" s="31">
        <v>10</v>
      </c>
      <c r="I75" s="31"/>
      <c r="J75" s="213"/>
      <c r="K75" s="19">
        <v>10</v>
      </c>
      <c r="L75" s="17">
        <f t="shared" si="7"/>
        <v>1</v>
      </c>
      <c r="M75" s="17">
        <f t="shared" si="8"/>
        <v>1</v>
      </c>
    </row>
    <row r="76" spans="1:13" ht="14.4" x14ac:dyDescent="0.25">
      <c r="A76" s="192" t="str">
        <f t="shared" si="5"/>
        <v>80Ellie GilberdNoblewood Casablanca sr</v>
      </c>
      <c r="B76" s="20">
        <v>80</v>
      </c>
      <c r="C76" s="193" t="s">
        <v>541</v>
      </c>
      <c r="D76" s="284" t="s">
        <v>1323</v>
      </c>
      <c r="E76" s="206"/>
      <c r="F76" s="16"/>
      <c r="G76" s="13"/>
      <c r="H76" s="31">
        <v>11</v>
      </c>
      <c r="I76" s="31"/>
      <c r="J76" s="213"/>
      <c r="K76" s="19">
        <v>11</v>
      </c>
      <c r="L76" s="17">
        <f t="shared" si="7"/>
        <v>1</v>
      </c>
      <c r="M76" s="17">
        <f t="shared" si="8"/>
        <v>1</v>
      </c>
    </row>
    <row r="77" spans="1:13" ht="14.4" x14ac:dyDescent="0.25">
      <c r="A77" s="192" t="str">
        <f t="shared" si="5"/>
        <v>80Stella BrownBrayside Forever After</v>
      </c>
      <c r="B77" s="20">
        <v>80</v>
      </c>
      <c r="C77" s="193" t="s">
        <v>629</v>
      </c>
      <c r="D77" s="193" t="s">
        <v>667</v>
      </c>
      <c r="E77" s="206"/>
      <c r="F77" s="16"/>
      <c r="G77" s="13"/>
      <c r="H77" s="31">
        <v>12</v>
      </c>
      <c r="I77" s="31"/>
      <c r="J77" s="213"/>
      <c r="K77" s="19">
        <v>12</v>
      </c>
      <c r="L77" s="17">
        <f t="shared" si="7"/>
        <v>1</v>
      </c>
      <c r="M77" s="17">
        <f t="shared" si="8"/>
        <v>1</v>
      </c>
    </row>
    <row r="78" spans="1:13" ht="14.4" x14ac:dyDescent="0.25">
      <c r="A78" s="192" t="str">
        <f t="shared" si="5"/>
        <v>80Abigail HillBuckshot Flyer</v>
      </c>
      <c r="B78" s="20">
        <v>80</v>
      </c>
      <c r="C78" s="193" t="s">
        <v>995</v>
      </c>
      <c r="D78" s="284" t="s">
        <v>1041</v>
      </c>
      <c r="E78" s="206"/>
      <c r="F78" s="16"/>
      <c r="G78" s="13"/>
      <c r="H78" s="31">
        <v>13</v>
      </c>
      <c r="I78" s="31"/>
      <c r="J78" s="213"/>
      <c r="K78" s="19">
        <v>13</v>
      </c>
      <c r="L78" s="17">
        <f t="shared" si="7"/>
        <v>1</v>
      </c>
      <c r="M78" s="17">
        <f t="shared" si="8"/>
        <v>1</v>
      </c>
    </row>
    <row r="79" spans="1:13" ht="14.4" x14ac:dyDescent="0.25">
      <c r="A79" s="192" t="str">
        <f t="shared" si="5"/>
        <v>14&amp;under</v>
      </c>
      <c r="B79" s="20" t="s">
        <v>650</v>
      </c>
      <c r="C79" s="284" t="s">
        <v>43</v>
      </c>
      <c r="D79" s="193" t="s">
        <v>43</v>
      </c>
      <c r="E79" s="206"/>
      <c r="F79" s="16"/>
      <c r="G79" s="13"/>
      <c r="H79" s="31"/>
      <c r="I79" s="31"/>
      <c r="J79" s="213"/>
      <c r="K79" s="19"/>
      <c r="L79" s="17">
        <f t="shared" si="7"/>
        <v>0</v>
      </c>
      <c r="M79" s="17">
        <f t="shared" si="8"/>
        <v>0</v>
      </c>
    </row>
    <row r="80" spans="1:13" ht="14.4" x14ac:dyDescent="0.25">
      <c r="A80" s="192" t="str">
        <f t="shared" si="5"/>
        <v>80Pippa BlackTrapalanda Downs Pegasus</v>
      </c>
      <c r="B80" s="20">
        <v>80</v>
      </c>
      <c r="C80" s="284" t="s">
        <v>643</v>
      </c>
      <c r="D80" s="284" t="s">
        <v>684</v>
      </c>
      <c r="E80" s="206">
        <v>6023994</v>
      </c>
      <c r="F80" s="16"/>
      <c r="G80" s="13"/>
      <c r="H80" s="31">
        <v>1</v>
      </c>
      <c r="I80" s="31"/>
      <c r="J80" s="213"/>
      <c r="K80" s="19">
        <v>1</v>
      </c>
      <c r="L80" s="17">
        <f t="shared" si="7"/>
        <v>7</v>
      </c>
      <c r="M80" s="17">
        <f t="shared" si="8"/>
        <v>7</v>
      </c>
    </row>
    <row r="81" spans="1:13" ht="14.4" x14ac:dyDescent="0.25">
      <c r="A81" s="192" t="str">
        <f t="shared" si="5"/>
        <v>80Emmi KnealeMiss Miracle</v>
      </c>
      <c r="B81" s="20">
        <v>80</v>
      </c>
      <c r="C81" s="284" t="s">
        <v>192</v>
      </c>
      <c r="D81" s="193" t="s">
        <v>193</v>
      </c>
      <c r="E81" s="206">
        <v>6014625</v>
      </c>
      <c r="F81" s="16"/>
      <c r="G81" s="13"/>
      <c r="H81" s="31">
        <v>2</v>
      </c>
      <c r="I81" s="31"/>
      <c r="J81" s="213"/>
      <c r="K81" s="19">
        <v>2</v>
      </c>
      <c r="L81" s="17">
        <f t="shared" si="7"/>
        <v>6</v>
      </c>
      <c r="M81" s="17">
        <f t="shared" si="8"/>
        <v>6</v>
      </c>
    </row>
    <row r="82" spans="1:13" ht="14.4" x14ac:dyDescent="0.25">
      <c r="A82" s="192" t="str">
        <f t="shared" si="5"/>
        <v>15-24</v>
      </c>
      <c r="B82" s="20" t="s">
        <v>648</v>
      </c>
      <c r="C82" s="193" t="s">
        <v>43</v>
      </c>
      <c r="D82" s="193" t="s">
        <v>43</v>
      </c>
      <c r="E82" s="206"/>
      <c r="F82" s="209"/>
      <c r="G82" s="13"/>
      <c r="H82" s="31"/>
      <c r="I82" s="31"/>
      <c r="J82" s="213"/>
      <c r="K82" s="19"/>
      <c r="L82" s="17">
        <f t="shared" si="7"/>
        <v>0</v>
      </c>
      <c r="M82" s="17">
        <f t="shared" si="8"/>
        <v>0</v>
      </c>
    </row>
    <row r="83" spans="1:13" ht="14.4" x14ac:dyDescent="0.25">
      <c r="A83" s="192" t="str">
        <f t="shared" si="5"/>
        <v>80Ellie GilberdNoblewood Casablanca</v>
      </c>
      <c r="B83" s="20">
        <v>80</v>
      </c>
      <c r="C83" s="193" t="s">
        <v>541</v>
      </c>
      <c r="D83" s="193" t="s">
        <v>674</v>
      </c>
      <c r="E83" s="206">
        <v>2531779</v>
      </c>
      <c r="F83" s="16"/>
      <c r="G83" s="13"/>
      <c r="H83" s="31">
        <v>1</v>
      </c>
      <c r="I83" s="31"/>
      <c r="J83" s="213"/>
      <c r="K83" s="19">
        <v>1</v>
      </c>
      <c r="L83" s="17">
        <f t="shared" si="7"/>
        <v>7</v>
      </c>
      <c r="M83" s="17">
        <f t="shared" si="8"/>
        <v>7</v>
      </c>
    </row>
    <row r="84" spans="1:13" ht="14.4" x14ac:dyDescent="0.25">
      <c r="A84" s="192" t="str">
        <f t="shared" si="5"/>
        <v>80Tiffani TongTamara Flaming Halo</v>
      </c>
      <c r="B84" s="20">
        <v>80</v>
      </c>
      <c r="C84" s="193" t="s">
        <v>93</v>
      </c>
      <c r="D84" s="284" t="s">
        <v>137</v>
      </c>
      <c r="E84" s="206">
        <v>6020091</v>
      </c>
      <c r="F84" s="209"/>
      <c r="G84" s="13"/>
      <c r="H84" s="31">
        <v>2</v>
      </c>
      <c r="I84" s="31"/>
      <c r="J84" s="213"/>
      <c r="K84" s="19">
        <v>2</v>
      </c>
      <c r="L84" s="17">
        <f t="shared" si="7"/>
        <v>6</v>
      </c>
      <c r="M84" s="17">
        <f t="shared" si="8"/>
        <v>6</v>
      </c>
    </row>
    <row r="85" spans="1:13" ht="14.4" x14ac:dyDescent="0.25">
      <c r="A85" s="192" t="str">
        <f t="shared" si="5"/>
        <v>80Avarna McdonaldParkiarrup Bundarlee</v>
      </c>
      <c r="B85" s="20">
        <v>80</v>
      </c>
      <c r="C85" s="193" t="s">
        <v>642</v>
      </c>
      <c r="D85" s="193" t="s">
        <v>683</v>
      </c>
      <c r="E85" s="206">
        <v>6026334</v>
      </c>
      <c r="F85" s="16"/>
      <c r="G85" s="13"/>
      <c r="H85" s="31">
        <v>3</v>
      </c>
      <c r="I85" s="31"/>
      <c r="J85" s="213"/>
      <c r="K85" s="19">
        <v>3</v>
      </c>
      <c r="L85" s="17">
        <f t="shared" si="7"/>
        <v>5</v>
      </c>
      <c r="M85" s="17">
        <f t="shared" si="8"/>
        <v>5</v>
      </c>
    </row>
    <row r="86" spans="1:13" ht="14.4" x14ac:dyDescent="0.25">
      <c r="A86" s="192" t="str">
        <f t="shared" si="5"/>
        <v>14&amp;under</v>
      </c>
      <c r="B86" s="20" t="s">
        <v>650</v>
      </c>
      <c r="C86" s="193" t="s">
        <v>43</v>
      </c>
      <c r="D86" s="193" t="s">
        <v>43</v>
      </c>
      <c r="E86" s="206"/>
      <c r="F86" s="209"/>
      <c r="G86" s="13"/>
      <c r="H86" s="31"/>
      <c r="I86" s="31"/>
      <c r="J86" s="213"/>
      <c r="K86" s="19"/>
      <c r="L86" s="17">
        <f t="shared" si="7"/>
        <v>0</v>
      </c>
      <c r="M86" s="17">
        <f t="shared" si="8"/>
        <v>0</v>
      </c>
    </row>
    <row r="87" spans="1:13" ht="14.4" x14ac:dyDescent="0.25">
      <c r="A87" s="192" t="str">
        <f t="shared" si="5"/>
        <v>90Lahnee PozzebonSkippin Time SR</v>
      </c>
      <c r="B87" s="20">
        <v>90</v>
      </c>
      <c r="C87" s="193" t="s">
        <v>644</v>
      </c>
      <c r="D87" s="284" t="s">
        <v>1324</v>
      </c>
      <c r="E87" s="206">
        <v>6011545</v>
      </c>
      <c r="F87" s="209"/>
      <c r="G87" s="13"/>
      <c r="H87" s="31"/>
      <c r="I87" s="213">
        <v>1</v>
      </c>
      <c r="J87" s="31"/>
      <c r="K87" s="17">
        <v>1</v>
      </c>
      <c r="L87" s="17">
        <f t="shared" si="7"/>
        <v>7</v>
      </c>
      <c r="M87" s="17">
        <f t="shared" si="8"/>
        <v>7</v>
      </c>
    </row>
    <row r="88" spans="1:13" ht="14.4" x14ac:dyDescent="0.25">
      <c r="A88" s="192" t="str">
        <f t="shared" si="5"/>
        <v>90Pippa BlackTrapalanda Downs Pegasus</v>
      </c>
      <c r="B88" s="20">
        <v>90</v>
      </c>
      <c r="C88" s="193" t="s">
        <v>643</v>
      </c>
      <c r="D88" s="193" t="s">
        <v>684</v>
      </c>
      <c r="E88" s="206">
        <v>6023994</v>
      </c>
      <c r="F88" s="16"/>
      <c r="G88" s="13"/>
      <c r="H88" s="31"/>
      <c r="I88" s="213">
        <v>2</v>
      </c>
      <c r="J88" s="31"/>
      <c r="K88" s="17">
        <v>2</v>
      </c>
      <c r="L88" s="17">
        <f t="shared" si="7"/>
        <v>6</v>
      </c>
      <c r="M88" s="17">
        <f t="shared" si="8"/>
        <v>6</v>
      </c>
    </row>
    <row r="89" spans="1:13" ht="14.4" x14ac:dyDescent="0.25">
      <c r="A89" s="192" t="str">
        <f t="shared" si="5"/>
        <v>15-24</v>
      </c>
      <c r="B89" s="20" t="s">
        <v>648</v>
      </c>
      <c r="C89" s="193" t="s">
        <v>43</v>
      </c>
      <c r="D89" s="193" t="s">
        <v>43</v>
      </c>
      <c r="E89" s="206"/>
      <c r="F89" s="209"/>
      <c r="G89" s="13"/>
      <c r="H89" s="31"/>
      <c r="I89" s="213"/>
      <c r="J89" s="31"/>
      <c r="K89" s="17"/>
      <c r="L89" s="17">
        <f t="shared" si="7"/>
        <v>0</v>
      </c>
      <c r="M89" s="17">
        <f t="shared" si="8"/>
        <v>0</v>
      </c>
    </row>
    <row r="90" spans="1:13" ht="14.4" x14ac:dyDescent="0.25">
      <c r="A90" s="192" t="str">
        <f t="shared" si="5"/>
        <v>90Holly MccluneInverglen Topman</v>
      </c>
      <c r="B90" s="20">
        <v>90</v>
      </c>
      <c r="C90" s="193" t="s">
        <v>626</v>
      </c>
      <c r="D90" s="193" t="s">
        <v>690</v>
      </c>
      <c r="E90" s="206">
        <v>6022020</v>
      </c>
      <c r="F90" s="209"/>
      <c r="G90" s="13"/>
      <c r="H90" s="31"/>
      <c r="I90" s="213">
        <v>1</v>
      </c>
      <c r="J90" s="31"/>
      <c r="K90" s="17">
        <v>1</v>
      </c>
      <c r="L90" s="17">
        <f t="shared" si="7"/>
        <v>7</v>
      </c>
      <c r="M90" s="17">
        <f t="shared" si="8"/>
        <v>7</v>
      </c>
    </row>
    <row r="91" spans="1:13" ht="14.4" x14ac:dyDescent="0.25">
      <c r="A91" s="192" t="str">
        <f t="shared" si="5"/>
        <v>90Campbell BlackMissy SR</v>
      </c>
      <c r="B91" s="20">
        <v>90</v>
      </c>
      <c r="C91" s="193" t="s">
        <v>144</v>
      </c>
      <c r="D91" s="284" t="s">
        <v>1227</v>
      </c>
      <c r="E91" s="206">
        <v>6020574</v>
      </c>
      <c r="F91" s="209"/>
      <c r="G91" s="13"/>
      <c r="H91" s="31"/>
      <c r="I91" s="213">
        <v>2</v>
      </c>
      <c r="J91" s="31"/>
      <c r="K91" s="17">
        <v>2</v>
      </c>
      <c r="L91" s="17">
        <f t="shared" si="7"/>
        <v>6</v>
      </c>
      <c r="M91" s="17">
        <f t="shared" si="8"/>
        <v>6</v>
      </c>
    </row>
    <row r="92" spans="1:13" ht="14.4" x14ac:dyDescent="0.25">
      <c r="A92" s="192" t="str">
        <f t="shared" si="5"/>
        <v>90Tiffani TongTamara Flaming Halo</v>
      </c>
      <c r="B92" s="20">
        <v>90</v>
      </c>
      <c r="C92" s="193" t="s">
        <v>93</v>
      </c>
      <c r="D92" s="193" t="s">
        <v>137</v>
      </c>
      <c r="E92" s="206">
        <v>6020091</v>
      </c>
      <c r="F92" s="16"/>
      <c r="G92" s="13"/>
      <c r="H92" s="31"/>
      <c r="I92" s="213">
        <v>3</v>
      </c>
      <c r="J92" s="31"/>
      <c r="K92" s="17">
        <v>3</v>
      </c>
      <c r="L92" s="17">
        <f t="shared" si="7"/>
        <v>5</v>
      </c>
      <c r="M92" s="17">
        <f t="shared" si="8"/>
        <v>5</v>
      </c>
    </row>
    <row r="93" spans="1:13" ht="14.4" x14ac:dyDescent="0.25">
      <c r="A93" s="192" t="str">
        <f t="shared" si="5"/>
        <v>90Avarna McdonaldParkiarrup Bundarlee</v>
      </c>
      <c r="B93" s="20">
        <v>90</v>
      </c>
      <c r="C93" s="193" t="s">
        <v>642</v>
      </c>
      <c r="D93" s="193" t="s">
        <v>683</v>
      </c>
      <c r="E93" s="206">
        <v>6026334</v>
      </c>
      <c r="F93" s="16"/>
      <c r="G93" s="13"/>
      <c r="H93" s="31"/>
      <c r="I93" s="213">
        <v>4</v>
      </c>
      <c r="J93" s="31"/>
      <c r="K93" s="17">
        <v>4</v>
      </c>
      <c r="L93" s="17">
        <f t="shared" si="7"/>
        <v>4</v>
      </c>
      <c r="M93" s="17">
        <f t="shared" si="8"/>
        <v>4</v>
      </c>
    </row>
    <row r="94" spans="1:13" ht="14.4" x14ac:dyDescent="0.25">
      <c r="A94" s="192" t="str">
        <f t="shared" ref="A94:A125" si="9">CONCATENATE(B94,C94,D94)</f>
        <v>14&amp;under</v>
      </c>
      <c r="B94" s="20" t="s">
        <v>650</v>
      </c>
      <c r="C94" s="193" t="s">
        <v>43</v>
      </c>
      <c r="D94" s="193" t="s">
        <v>43</v>
      </c>
      <c r="E94" s="206"/>
      <c r="F94" s="209"/>
      <c r="G94" s="13"/>
      <c r="H94" s="31"/>
      <c r="I94" s="213"/>
      <c r="J94" s="31"/>
      <c r="K94" s="17"/>
      <c r="L94" s="17">
        <f t="shared" si="7"/>
        <v>0</v>
      </c>
      <c r="M94" s="17">
        <f t="shared" si="8"/>
        <v>0</v>
      </c>
    </row>
    <row r="95" spans="1:13" ht="14.4" x14ac:dyDescent="0.25">
      <c r="A95" s="192" t="str">
        <f t="shared" si="9"/>
        <v>100Lahnee PozzebonSkippin Time</v>
      </c>
      <c r="B95" s="20">
        <v>100</v>
      </c>
      <c r="C95" s="193" t="s">
        <v>644</v>
      </c>
      <c r="D95" s="193" t="s">
        <v>1266</v>
      </c>
      <c r="E95" s="206">
        <v>6011545</v>
      </c>
      <c r="F95" s="16"/>
      <c r="G95" s="13"/>
      <c r="H95" s="31"/>
      <c r="I95" s="213">
        <v>1</v>
      </c>
      <c r="J95" s="31"/>
      <c r="K95" s="17">
        <v>1</v>
      </c>
      <c r="L95" s="17">
        <f t="shared" si="7"/>
        <v>7</v>
      </c>
      <c r="M95" s="17">
        <f t="shared" si="8"/>
        <v>7</v>
      </c>
    </row>
    <row r="96" spans="1:13" ht="14.4" x14ac:dyDescent="0.25">
      <c r="A96" s="192" t="str">
        <f t="shared" si="9"/>
        <v>15-24</v>
      </c>
      <c r="B96" s="20" t="s">
        <v>648</v>
      </c>
      <c r="C96" s="193" t="s">
        <v>43</v>
      </c>
      <c r="D96" s="193" t="s">
        <v>43</v>
      </c>
      <c r="E96" s="206"/>
      <c r="F96" s="16"/>
      <c r="G96" s="13"/>
      <c r="H96" s="31"/>
      <c r="I96" s="213"/>
      <c r="J96" s="31"/>
      <c r="K96" s="17"/>
      <c r="L96" s="17">
        <f t="shared" si="7"/>
        <v>0</v>
      </c>
      <c r="M96" s="17">
        <f t="shared" si="8"/>
        <v>0</v>
      </c>
    </row>
    <row r="97" spans="1:13" ht="14.4" x14ac:dyDescent="0.25">
      <c r="A97" s="192" t="str">
        <f t="shared" si="9"/>
        <v>100Campbell BlackMissy</v>
      </c>
      <c r="B97" s="20">
        <v>100</v>
      </c>
      <c r="C97" s="193" t="s">
        <v>144</v>
      </c>
      <c r="D97" s="193" t="s">
        <v>145</v>
      </c>
      <c r="E97" s="206">
        <v>6020574</v>
      </c>
      <c r="F97" s="16"/>
      <c r="G97" s="13"/>
      <c r="H97" s="31"/>
      <c r="I97" s="213">
        <v>1</v>
      </c>
      <c r="J97" s="31"/>
      <c r="K97" s="17">
        <v>1</v>
      </c>
      <c r="L97" s="17">
        <f t="shared" si="7"/>
        <v>7</v>
      </c>
      <c r="M97" s="17">
        <f t="shared" si="8"/>
        <v>7</v>
      </c>
    </row>
    <row r="98" spans="1:13" ht="14.4" x14ac:dyDescent="0.25">
      <c r="A98" s="192" t="str">
        <f t="shared" si="9"/>
        <v>100Holly MccluneInverglen Topman SR</v>
      </c>
      <c r="B98" s="20">
        <v>100</v>
      </c>
      <c r="C98" s="193" t="s">
        <v>626</v>
      </c>
      <c r="D98" s="284" t="s">
        <v>1325</v>
      </c>
      <c r="E98" s="206">
        <v>6022020</v>
      </c>
      <c r="F98" s="16"/>
      <c r="G98" s="13"/>
      <c r="H98" s="31"/>
      <c r="I98" s="213">
        <v>2</v>
      </c>
      <c r="J98" s="31"/>
      <c r="K98" s="17">
        <v>2</v>
      </c>
      <c r="L98" s="17">
        <f t="shared" si="7"/>
        <v>6</v>
      </c>
      <c r="M98" s="17">
        <f t="shared" si="8"/>
        <v>6</v>
      </c>
    </row>
    <row r="99" spans="1:13" ht="14.4" x14ac:dyDescent="0.25">
      <c r="A99" s="192" t="str">
        <f t="shared" si="9"/>
        <v>PCWA</v>
      </c>
      <c r="B99" s="20" t="s">
        <v>651</v>
      </c>
      <c r="C99" s="193" t="s">
        <v>43</v>
      </c>
      <c r="D99" s="193" t="s">
        <v>43</v>
      </c>
      <c r="E99" s="206"/>
      <c r="F99" s="16"/>
      <c r="G99" s="13"/>
      <c r="H99" s="31"/>
      <c r="I99" s="213"/>
      <c r="J99" s="31"/>
      <c r="K99" s="17"/>
      <c r="L99" s="17">
        <f t="shared" si="7"/>
        <v>0</v>
      </c>
      <c r="M99" s="17">
        <f t="shared" si="8"/>
        <v>0</v>
      </c>
    </row>
    <row r="100" spans="1:13" ht="14.4" x14ac:dyDescent="0.25">
      <c r="A100" s="192" t="str">
        <f t="shared" si="9"/>
        <v>105Matilda MarchMaximouse SR</v>
      </c>
      <c r="B100" s="20">
        <v>105</v>
      </c>
      <c r="C100" s="193" t="s">
        <v>113</v>
      </c>
      <c r="D100" s="284" t="s">
        <v>1326</v>
      </c>
      <c r="E100" s="206">
        <v>6024616</v>
      </c>
      <c r="F100" s="16"/>
      <c r="G100" s="13"/>
      <c r="H100" s="31"/>
      <c r="I100" s="31"/>
      <c r="J100" s="190">
        <v>1</v>
      </c>
      <c r="K100" s="31">
        <v>1</v>
      </c>
      <c r="L100" s="17">
        <f t="shared" si="7"/>
        <v>7</v>
      </c>
      <c r="M100" s="17">
        <f t="shared" si="8"/>
        <v>7</v>
      </c>
    </row>
    <row r="101" spans="1:13" ht="14.4" x14ac:dyDescent="0.25">
      <c r="A101" s="192" t="str">
        <f t="shared" si="9"/>
        <v>105Tiffani TongShippyshippybangbang SR</v>
      </c>
      <c r="B101" s="20">
        <v>105</v>
      </c>
      <c r="C101" s="193" t="s">
        <v>93</v>
      </c>
      <c r="D101" s="284" t="s">
        <v>993</v>
      </c>
      <c r="E101" s="206">
        <v>6020091</v>
      </c>
      <c r="F101" s="209"/>
      <c r="G101" s="13"/>
      <c r="H101" s="31"/>
      <c r="I101" s="31"/>
      <c r="J101" s="190">
        <v>2</v>
      </c>
      <c r="K101" s="31">
        <v>2</v>
      </c>
      <c r="L101" s="17">
        <f t="shared" si="7"/>
        <v>6</v>
      </c>
      <c r="M101" s="17">
        <f t="shared" si="8"/>
        <v>6</v>
      </c>
    </row>
    <row r="102" spans="1:13" ht="14.4" x14ac:dyDescent="0.25">
      <c r="A102" s="192" t="str">
        <f t="shared" si="9"/>
        <v>110Matilda MarchMaximouse</v>
      </c>
      <c r="B102" s="20">
        <v>110</v>
      </c>
      <c r="C102" s="193" t="s">
        <v>113</v>
      </c>
      <c r="D102" s="193" t="s">
        <v>114</v>
      </c>
      <c r="E102" s="206">
        <v>6024616</v>
      </c>
      <c r="F102" s="16"/>
      <c r="G102" s="13"/>
      <c r="H102" s="31"/>
      <c r="I102" s="31"/>
      <c r="J102" s="190">
        <v>1</v>
      </c>
      <c r="K102" s="31">
        <v>1</v>
      </c>
      <c r="L102" s="17">
        <f t="shared" si="7"/>
        <v>7</v>
      </c>
      <c r="M102" s="17">
        <f t="shared" si="8"/>
        <v>7</v>
      </c>
    </row>
    <row r="103" spans="1:13" ht="14.4" x14ac:dyDescent="0.25">
      <c r="A103" s="192" t="str">
        <f t="shared" si="9"/>
        <v>110Tiffani TongShippyshippybangbang</v>
      </c>
      <c r="B103" s="20">
        <v>110</v>
      </c>
      <c r="C103" s="193" t="s">
        <v>93</v>
      </c>
      <c r="D103" s="193" t="s">
        <v>94</v>
      </c>
      <c r="E103" s="206">
        <v>6020091</v>
      </c>
      <c r="F103" s="16"/>
      <c r="G103" s="13"/>
      <c r="H103" s="31"/>
      <c r="I103" s="31"/>
      <c r="J103" s="190">
        <v>2</v>
      </c>
      <c r="K103" s="31">
        <v>2</v>
      </c>
      <c r="L103" s="17">
        <f t="shared" si="7"/>
        <v>6</v>
      </c>
      <c r="M103" s="17">
        <f t="shared" si="8"/>
        <v>6</v>
      </c>
    </row>
    <row r="104" spans="1:13" ht="14.4" x14ac:dyDescent="0.25">
      <c r="A104" s="192" t="str">
        <f t="shared" si="9"/>
        <v/>
      </c>
      <c r="B104" s="20"/>
      <c r="C104" s="193"/>
      <c r="D104" s="193"/>
      <c r="E104" s="206"/>
      <c r="F104" s="209"/>
      <c r="G104" s="13"/>
      <c r="H104" s="31"/>
      <c r="I104" s="31"/>
      <c r="J104" s="213"/>
      <c r="K104" s="19"/>
      <c r="L104" s="17">
        <f t="shared" si="7"/>
        <v>0</v>
      </c>
      <c r="M104" s="17">
        <f t="shared" ref="M104:M135" si="10">SUM(L104+$M$5)</f>
        <v>0</v>
      </c>
    </row>
    <row r="105" spans="1:13" ht="14.4" x14ac:dyDescent="0.25">
      <c r="A105" s="192" t="str">
        <f t="shared" si="9"/>
        <v/>
      </c>
      <c r="B105" s="20"/>
      <c r="C105" s="193"/>
      <c r="D105" s="193"/>
      <c r="E105" s="206"/>
      <c r="F105" s="16"/>
      <c r="G105" s="13"/>
      <c r="H105" s="31"/>
      <c r="I105" s="31"/>
      <c r="J105" s="213"/>
      <c r="K105" s="19"/>
      <c r="L105" s="17">
        <f t="shared" si="7"/>
        <v>0</v>
      </c>
      <c r="M105" s="17">
        <f t="shared" si="10"/>
        <v>0</v>
      </c>
    </row>
    <row r="106" spans="1:13" ht="14.4" x14ac:dyDescent="0.25">
      <c r="A106" s="192" t="str">
        <f t="shared" si="9"/>
        <v/>
      </c>
      <c r="B106" s="20"/>
      <c r="C106" s="193"/>
      <c r="D106" s="193"/>
      <c r="E106" s="206"/>
      <c r="F106" s="16"/>
      <c r="G106" s="13"/>
      <c r="H106" s="31"/>
      <c r="I106" s="31"/>
      <c r="J106" s="213"/>
      <c r="K106" s="19"/>
      <c r="L106" s="17">
        <f t="shared" si="7"/>
        <v>0</v>
      </c>
      <c r="M106" s="17">
        <f t="shared" si="10"/>
        <v>0</v>
      </c>
    </row>
    <row r="107" spans="1:13" ht="14.4" x14ac:dyDescent="0.25">
      <c r="A107" s="192" t="str">
        <f t="shared" si="9"/>
        <v/>
      </c>
      <c r="B107" s="20"/>
      <c r="C107" s="193"/>
      <c r="D107" s="193"/>
      <c r="E107" s="206"/>
      <c r="F107" s="16"/>
      <c r="G107" s="13"/>
      <c r="H107" s="31"/>
      <c r="I107" s="31"/>
      <c r="J107" s="213"/>
      <c r="K107" s="19"/>
      <c r="L107" s="17">
        <f t="shared" si="7"/>
        <v>0</v>
      </c>
      <c r="M107" s="17">
        <f t="shared" si="10"/>
        <v>0</v>
      </c>
    </row>
    <row r="108" spans="1:13" ht="14.4" x14ac:dyDescent="0.25">
      <c r="A108" s="192" t="str">
        <f t="shared" si="9"/>
        <v/>
      </c>
      <c r="B108" s="20"/>
      <c r="C108" s="193"/>
      <c r="D108" s="193"/>
      <c r="E108" s="206"/>
      <c r="F108" s="16"/>
      <c r="G108" s="13"/>
      <c r="H108" s="31"/>
      <c r="I108" s="31"/>
      <c r="J108" s="213"/>
      <c r="K108" s="19"/>
      <c r="L108" s="17">
        <f t="shared" si="7"/>
        <v>0</v>
      </c>
      <c r="M108" s="17">
        <f t="shared" si="10"/>
        <v>0</v>
      </c>
    </row>
    <row r="109" spans="1:13" ht="14.4" x14ac:dyDescent="0.25">
      <c r="A109" s="192" t="str">
        <f t="shared" si="9"/>
        <v/>
      </c>
      <c r="B109" s="20"/>
      <c r="C109" s="193"/>
      <c r="D109" s="193"/>
      <c r="E109" s="206"/>
      <c r="F109" s="209"/>
      <c r="G109" s="13"/>
      <c r="H109" s="31"/>
      <c r="I109" s="31"/>
      <c r="J109" s="213"/>
      <c r="K109" s="19"/>
      <c r="L109" s="17">
        <f t="shared" si="7"/>
        <v>0</v>
      </c>
      <c r="M109" s="17">
        <f t="shared" si="10"/>
        <v>0</v>
      </c>
    </row>
    <row r="110" spans="1:13" ht="14.4" x14ac:dyDescent="0.25">
      <c r="A110" s="192" t="str">
        <f t="shared" si="9"/>
        <v/>
      </c>
      <c r="B110" s="20"/>
      <c r="C110" s="193"/>
      <c r="D110" s="193"/>
      <c r="E110" s="206"/>
      <c r="F110" s="209"/>
      <c r="G110" s="13"/>
      <c r="H110" s="31"/>
      <c r="I110" s="31"/>
      <c r="J110" s="213"/>
      <c r="K110" s="19"/>
      <c r="L110" s="17">
        <f t="shared" si="7"/>
        <v>0</v>
      </c>
      <c r="M110" s="17">
        <f t="shared" si="10"/>
        <v>0</v>
      </c>
    </row>
    <row r="111" spans="1:13" ht="14.4" x14ac:dyDescent="0.25">
      <c r="A111" s="192" t="str">
        <f t="shared" si="9"/>
        <v/>
      </c>
      <c r="B111" s="20"/>
      <c r="C111" s="193"/>
      <c r="D111" s="193"/>
      <c r="E111" s="206"/>
      <c r="F111" s="16"/>
      <c r="G111" s="13"/>
      <c r="H111" s="31"/>
      <c r="I111" s="31"/>
      <c r="J111" s="213"/>
      <c r="K111" s="19"/>
      <c r="L111" s="17">
        <f t="shared" si="7"/>
        <v>0</v>
      </c>
      <c r="M111" s="17">
        <f t="shared" si="10"/>
        <v>0</v>
      </c>
    </row>
    <row r="112" spans="1:13" ht="14.4" x14ac:dyDescent="0.25">
      <c r="A112" s="192" t="str">
        <f t="shared" si="9"/>
        <v/>
      </c>
      <c r="B112" s="20"/>
      <c r="C112" s="193"/>
      <c r="D112" s="193"/>
      <c r="E112" s="206"/>
      <c r="F112" s="16"/>
      <c r="G112" s="13"/>
      <c r="H112" s="31"/>
      <c r="I112" s="31"/>
      <c r="J112" s="213"/>
      <c r="K112" s="19"/>
      <c r="L112" s="17">
        <f t="shared" si="7"/>
        <v>0</v>
      </c>
      <c r="M112" s="17">
        <f t="shared" si="10"/>
        <v>0</v>
      </c>
    </row>
    <row r="113" spans="1:13" ht="14.4" x14ac:dyDescent="0.25">
      <c r="A113" s="192" t="str">
        <f t="shared" si="9"/>
        <v/>
      </c>
      <c r="B113" s="20"/>
      <c r="C113" s="193"/>
      <c r="D113" s="193"/>
      <c r="E113" s="206"/>
      <c r="F113" s="16"/>
      <c r="G113" s="13"/>
      <c r="H113" s="31"/>
      <c r="I113" s="31"/>
      <c r="J113" s="213"/>
      <c r="K113" s="19"/>
      <c r="L113" s="17">
        <f t="shared" si="7"/>
        <v>0</v>
      </c>
      <c r="M113" s="17">
        <f t="shared" si="10"/>
        <v>0</v>
      </c>
    </row>
    <row r="114" spans="1:13" ht="14.4" x14ac:dyDescent="0.25">
      <c r="A114" s="192" t="str">
        <f t="shared" si="9"/>
        <v/>
      </c>
      <c r="B114" s="20"/>
      <c r="C114" s="193"/>
      <c r="D114" s="193"/>
      <c r="E114" s="206"/>
      <c r="F114" s="209"/>
      <c r="G114" s="13"/>
      <c r="H114" s="31"/>
      <c r="I114" s="31"/>
      <c r="J114" s="213"/>
      <c r="K114" s="19">
        <v>1</v>
      </c>
      <c r="L114" s="17">
        <f t="shared" si="7"/>
        <v>7</v>
      </c>
      <c r="M114" s="17">
        <f t="shared" si="10"/>
        <v>7</v>
      </c>
    </row>
    <row r="115" spans="1:13" ht="14.4" x14ac:dyDescent="0.25">
      <c r="A115" s="192" t="str">
        <f t="shared" si="9"/>
        <v/>
      </c>
      <c r="B115" s="20"/>
      <c r="C115" s="193"/>
      <c r="D115" s="193"/>
      <c r="E115" s="206"/>
      <c r="F115" s="209"/>
      <c r="G115" s="206"/>
      <c r="H115" s="31"/>
      <c r="I115" s="31"/>
      <c r="J115" s="213"/>
      <c r="K115" s="19"/>
      <c r="L115" s="17">
        <f t="shared" si="7"/>
        <v>0</v>
      </c>
      <c r="M115" s="17">
        <f t="shared" si="10"/>
        <v>0</v>
      </c>
    </row>
    <row r="116" spans="1:13" ht="14.4" x14ac:dyDescent="0.25">
      <c r="A116" s="192" t="str">
        <f t="shared" si="9"/>
        <v/>
      </c>
      <c r="B116" s="20"/>
      <c r="C116" s="193"/>
      <c r="D116" s="193"/>
      <c r="E116" s="206"/>
      <c r="F116" s="209"/>
      <c r="G116" s="13"/>
      <c r="H116" s="31"/>
      <c r="I116" s="31"/>
      <c r="J116" s="213"/>
      <c r="K116" s="19"/>
      <c r="L116" s="17">
        <f t="shared" si="7"/>
        <v>0</v>
      </c>
      <c r="M116" s="17">
        <f t="shared" si="10"/>
        <v>0</v>
      </c>
    </row>
    <row r="117" spans="1:13" ht="14.4" x14ac:dyDescent="0.25">
      <c r="A117" s="192" t="str">
        <f t="shared" si="9"/>
        <v/>
      </c>
      <c r="B117" s="20"/>
      <c r="C117" s="193"/>
      <c r="D117" s="193"/>
      <c r="E117" s="206"/>
      <c r="F117" s="209"/>
      <c r="G117" s="13"/>
      <c r="H117" s="31"/>
      <c r="I117" s="31"/>
      <c r="J117" s="213"/>
      <c r="K117" s="19"/>
      <c r="L117" s="17">
        <f t="shared" si="7"/>
        <v>0</v>
      </c>
      <c r="M117" s="17">
        <f t="shared" si="10"/>
        <v>0</v>
      </c>
    </row>
    <row r="118" spans="1:13" ht="14.4" x14ac:dyDescent="0.25">
      <c r="A118" s="192" t="str">
        <f t="shared" si="9"/>
        <v/>
      </c>
      <c r="B118" s="20"/>
      <c r="C118" s="193"/>
      <c r="D118" s="193"/>
      <c r="E118" s="206"/>
      <c r="F118" s="209"/>
      <c r="G118" s="13"/>
      <c r="H118" s="31"/>
      <c r="I118" s="31"/>
      <c r="J118" s="213"/>
      <c r="K118" s="19"/>
      <c r="L118" s="17">
        <f t="shared" si="7"/>
        <v>0</v>
      </c>
      <c r="M118" s="17">
        <f t="shared" si="10"/>
        <v>0</v>
      </c>
    </row>
    <row r="119" spans="1:13" ht="14.4" x14ac:dyDescent="0.25">
      <c r="A119" s="192" t="str">
        <f t="shared" si="9"/>
        <v/>
      </c>
      <c r="B119" s="20"/>
      <c r="C119" s="193"/>
      <c r="D119" s="193"/>
      <c r="E119" s="206"/>
      <c r="F119" s="209"/>
      <c r="G119" s="13"/>
      <c r="H119" s="31"/>
      <c r="I119" s="31"/>
      <c r="J119" s="213"/>
      <c r="K119" s="19"/>
      <c r="L119" s="17">
        <f t="shared" si="7"/>
        <v>0</v>
      </c>
      <c r="M119" s="17">
        <f t="shared" si="10"/>
        <v>0</v>
      </c>
    </row>
    <row r="120" spans="1:13" ht="14.4" x14ac:dyDescent="0.25">
      <c r="A120" s="192" t="str">
        <f t="shared" si="9"/>
        <v/>
      </c>
      <c r="B120" s="20"/>
      <c r="C120" s="193"/>
      <c r="D120" s="193"/>
      <c r="E120" s="206"/>
      <c r="F120" s="209"/>
      <c r="G120" s="13"/>
      <c r="H120" s="31"/>
      <c r="I120" s="31"/>
      <c r="J120" s="213"/>
      <c r="K120" s="19"/>
      <c r="L120" s="17">
        <f t="shared" si="7"/>
        <v>0</v>
      </c>
      <c r="M120" s="17">
        <f t="shared" si="10"/>
        <v>0</v>
      </c>
    </row>
    <row r="121" spans="1:13" ht="14.4" x14ac:dyDescent="0.25">
      <c r="A121" s="192" t="str">
        <f t="shared" si="9"/>
        <v/>
      </c>
      <c r="B121" s="20"/>
      <c r="C121" s="193"/>
      <c r="D121" s="193"/>
      <c r="E121" s="206"/>
      <c r="F121" s="209"/>
      <c r="G121" s="13"/>
      <c r="H121" s="31"/>
      <c r="I121" s="31"/>
      <c r="J121" s="213"/>
      <c r="K121" s="19"/>
      <c r="L121" s="17">
        <f t="shared" si="7"/>
        <v>0</v>
      </c>
      <c r="M121" s="17">
        <f t="shared" si="10"/>
        <v>0</v>
      </c>
    </row>
    <row r="122" spans="1:13" ht="14.4" x14ac:dyDescent="0.25">
      <c r="A122" s="192" t="str">
        <f t="shared" si="9"/>
        <v/>
      </c>
      <c r="B122" s="20"/>
      <c r="C122" s="193"/>
      <c r="D122" s="193"/>
      <c r="E122" s="206"/>
      <c r="F122" s="209"/>
      <c r="G122" s="207"/>
      <c r="H122" s="31"/>
      <c r="I122" s="31"/>
      <c r="J122" s="213"/>
      <c r="K122" s="19"/>
      <c r="L122" s="17">
        <f t="shared" si="7"/>
        <v>0</v>
      </c>
      <c r="M122" s="17">
        <f t="shared" si="10"/>
        <v>0</v>
      </c>
    </row>
    <row r="123" spans="1:13" ht="14.4" x14ac:dyDescent="0.25">
      <c r="A123" s="192" t="str">
        <f t="shared" si="9"/>
        <v/>
      </c>
      <c r="B123" s="20"/>
      <c r="C123" s="193"/>
      <c r="D123" s="193"/>
      <c r="E123" s="206"/>
      <c r="F123" s="209"/>
      <c r="G123" s="13"/>
      <c r="H123" s="31"/>
      <c r="I123" s="31"/>
      <c r="J123" s="213"/>
      <c r="K123" s="19"/>
      <c r="L123" s="17">
        <f t="shared" si="7"/>
        <v>0</v>
      </c>
      <c r="M123" s="17">
        <f t="shared" si="10"/>
        <v>0</v>
      </c>
    </row>
    <row r="124" spans="1:13" ht="14.4" x14ac:dyDescent="0.25">
      <c r="A124" s="192" t="str">
        <f t="shared" si="9"/>
        <v/>
      </c>
      <c r="B124" s="20"/>
      <c r="C124" s="193"/>
      <c r="D124" s="193"/>
      <c r="E124" s="206"/>
      <c r="F124" s="209"/>
      <c r="G124" s="13"/>
      <c r="H124" s="31"/>
      <c r="I124" s="31"/>
      <c r="J124" s="213"/>
      <c r="K124" s="19"/>
      <c r="L124" s="17">
        <f t="shared" si="7"/>
        <v>0</v>
      </c>
      <c r="M124" s="17">
        <f t="shared" si="10"/>
        <v>0</v>
      </c>
    </row>
    <row r="125" spans="1:13" ht="14.4" x14ac:dyDescent="0.25">
      <c r="A125" s="192" t="str">
        <f t="shared" si="9"/>
        <v/>
      </c>
      <c r="B125" s="20"/>
      <c r="C125" s="193"/>
      <c r="D125" s="193"/>
      <c r="E125" s="206"/>
      <c r="F125" s="209"/>
      <c r="G125" s="13"/>
      <c r="H125" s="31"/>
      <c r="I125" s="31"/>
      <c r="J125" s="213"/>
      <c r="K125" s="19"/>
      <c r="L125" s="17">
        <f t="shared" si="7"/>
        <v>0</v>
      </c>
      <c r="M125" s="17">
        <f t="shared" si="10"/>
        <v>0</v>
      </c>
    </row>
    <row r="126" spans="1:13" ht="14.4" x14ac:dyDescent="0.25">
      <c r="A126" s="192" t="str">
        <f t="shared" ref="A126:A157" si="11">CONCATENATE(B126,C126,D126)</f>
        <v/>
      </c>
      <c r="B126" s="20"/>
      <c r="C126" s="193"/>
      <c r="D126" s="193"/>
      <c r="E126" s="206"/>
      <c r="F126" s="209"/>
      <c r="G126" s="13"/>
      <c r="H126" s="31"/>
      <c r="I126" s="31"/>
      <c r="J126" s="213"/>
      <c r="K126" s="19"/>
      <c r="L126" s="17">
        <f t="shared" si="7"/>
        <v>0</v>
      </c>
      <c r="M126" s="17">
        <f t="shared" si="10"/>
        <v>0</v>
      </c>
    </row>
    <row r="127" spans="1:13" ht="14.4" x14ac:dyDescent="0.25">
      <c r="A127" s="192" t="str">
        <f t="shared" si="11"/>
        <v/>
      </c>
      <c r="B127" s="20"/>
      <c r="C127" s="193"/>
      <c r="D127" s="193"/>
      <c r="E127" s="206"/>
      <c r="F127" s="209"/>
      <c r="G127" s="13"/>
      <c r="H127" s="31"/>
      <c r="I127" s="31"/>
      <c r="J127" s="213"/>
      <c r="K127" s="19"/>
      <c r="L127" s="17">
        <f t="shared" si="7"/>
        <v>0</v>
      </c>
      <c r="M127" s="17">
        <f t="shared" si="10"/>
        <v>0</v>
      </c>
    </row>
    <row r="128" spans="1:13" ht="14.4" x14ac:dyDescent="0.25">
      <c r="A128" s="192" t="str">
        <f t="shared" si="11"/>
        <v/>
      </c>
      <c r="B128" s="20"/>
      <c r="C128" s="193"/>
      <c r="D128" s="193"/>
      <c r="E128" s="206"/>
      <c r="F128" s="16"/>
      <c r="G128" s="13"/>
      <c r="H128" s="31"/>
      <c r="I128" s="31"/>
      <c r="J128" s="213"/>
      <c r="K128" s="19"/>
      <c r="L128" s="17">
        <f t="shared" si="7"/>
        <v>0</v>
      </c>
      <c r="M128" s="17">
        <f t="shared" si="10"/>
        <v>0</v>
      </c>
    </row>
    <row r="129" spans="1:13" ht="14.4" x14ac:dyDescent="0.25">
      <c r="A129" s="192" t="str">
        <f t="shared" si="11"/>
        <v/>
      </c>
      <c r="B129" s="20"/>
      <c r="C129" s="193"/>
      <c r="D129" s="193"/>
      <c r="E129" s="206"/>
      <c r="F129" s="209"/>
      <c r="G129" s="206"/>
      <c r="H129" s="31"/>
      <c r="I129" s="31"/>
      <c r="J129" s="213"/>
      <c r="K129" s="19"/>
      <c r="L129" s="17">
        <f t="shared" si="7"/>
        <v>0</v>
      </c>
      <c r="M129" s="17">
        <f t="shared" si="10"/>
        <v>0</v>
      </c>
    </row>
    <row r="130" spans="1:13" ht="14.4" x14ac:dyDescent="0.25">
      <c r="A130" s="192" t="str">
        <f t="shared" si="11"/>
        <v/>
      </c>
      <c r="B130" s="20"/>
      <c r="C130" s="193"/>
      <c r="D130" s="193"/>
      <c r="E130" s="206"/>
      <c r="F130" s="209"/>
      <c r="G130" s="13"/>
      <c r="H130" s="31"/>
      <c r="I130" s="31"/>
      <c r="J130" s="213"/>
      <c r="K130" s="19"/>
      <c r="L130" s="17">
        <f t="shared" si="7"/>
        <v>0</v>
      </c>
      <c r="M130" s="17">
        <f t="shared" si="10"/>
        <v>0</v>
      </c>
    </row>
    <row r="131" spans="1:13" ht="14.4" x14ac:dyDescent="0.25">
      <c r="A131" s="192" t="str">
        <f t="shared" si="11"/>
        <v/>
      </c>
      <c r="B131" s="20"/>
      <c r="C131" s="193"/>
      <c r="D131" s="193"/>
      <c r="E131" s="206"/>
      <c r="F131" s="209"/>
      <c r="G131" s="206"/>
      <c r="H131" s="31"/>
      <c r="I131" s="31"/>
      <c r="J131" s="213"/>
      <c r="K131" s="19"/>
      <c r="L131" s="17">
        <f t="shared" si="7"/>
        <v>0</v>
      </c>
      <c r="M131" s="17">
        <f t="shared" si="10"/>
        <v>0</v>
      </c>
    </row>
    <row r="132" spans="1:13" ht="14.4" x14ac:dyDescent="0.25">
      <c r="A132" s="192" t="str">
        <f t="shared" si="11"/>
        <v/>
      </c>
      <c r="B132" s="20"/>
      <c r="C132" s="193"/>
      <c r="D132" s="193"/>
      <c r="E132" s="206"/>
      <c r="F132" s="209"/>
      <c r="G132" s="13"/>
      <c r="H132" s="31"/>
      <c r="I132" s="31"/>
      <c r="J132" s="213"/>
      <c r="K132" s="19"/>
      <c r="L132" s="17">
        <f t="shared" si="7"/>
        <v>0</v>
      </c>
      <c r="M132" s="17">
        <f t="shared" si="10"/>
        <v>0</v>
      </c>
    </row>
    <row r="133" spans="1:13" ht="14.4" x14ac:dyDescent="0.25">
      <c r="A133" s="192" t="str">
        <f t="shared" si="11"/>
        <v/>
      </c>
      <c r="B133" s="20"/>
      <c r="C133" s="193"/>
      <c r="D133" s="193"/>
      <c r="E133" s="206"/>
      <c r="F133" s="209"/>
      <c r="G133" s="13"/>
      <c r="H133" s="31"/>
      <c r="I133" s="31"/>
      <c r="J133" s="213"/>
      <c r="K133" s="19"/>
      <c r="L133" s="17">
        <f t="shared" si="7"/>
        <v>0</v>
      </c>
      <c r="M133" s="17">
        <f t="shared" si="10"/>
        <v>0</v>
      </c>
    </row>
    <row r="134" spans="1:13" ht="14.4" x14ac:dyDescent="0.25">
      <c r="A134" s="192" t="str">
        <f t="shared" si="11"/>
        <v/>
      </c>
      <c r="B134" s="20"/>
      <c r="C134" s="193"/>
      <c r="D134" s="193"/>
      <c r="E134" s="206"/>
      <c r="F134" s="209"/>
      <c r="G134" s="206"/>
      <c r="H134" s="31"/>
      <c r="I134" s="31"/>
      <c r="J134" s="213"/>
      <c r="K134" s="19"/>
      <c r="L134" s="17">
        <f t="shared" ref="L134:L137" si="12">IF(K134=1,7,IF(K134=2,6,IF(K134=3,5,IF(K134=4,4,IF(K134=5,3,IF(K134=6,2,IF(K134&gt;=6,1,0)))))))</f>
        <v>0</v>
      </c>
      <c r="M134" s="17">
        <f t="shared" si="10"/>
        <v>0</v>
      </c>
    </row>
    <row r="135" spans="1:13" ht="14.4" x14ac:dyDescent="0.25">
      <c r="A135" s="192" t="str">
        <f t="shared" si="11"/>
        <v/>
      </c>
      <c r="B135" s="20"/>
      <c r="C135" s="193"/>
      <c r="D135" s="193"/>
      <c r="E135" s="206"/>
      <c r="F135" s="16"/>
      <c r="G135" s="13"/>
      <c r="H135" s="31"/>
      <c r="I135" s="31"/>
      <c r="J135" s="213"/>
      <c r="K135" s="19"/>
      <c r="L135" s="17">
        <f t="shared" si="12"/>
        <v>0</v>
      </c>
      <c r="M135" s="17">
        <f t="shared" si="10"/>
        <v>0</v>
      </c>
    </row>
    <row r="136" spans="1:13" ht="14.4" x14ac:dyDescent="0.25">
      <c r="A136" s="192" t="str">
        <f t="shared" si="11"/>
        <v/>
      </c>
      <c r="B136" s="20"/>
      <c r="C136" s="193"/>
      <c r="D136" s="193"/>
      <c r="E136" s="206"/>
      <c r="F136" s="209"/>
      <c r="G136" s="207"/>
      <c r="H136" s="31"/>
      <c r="I136" s="31"/>
      <c r="J136" s="213"/>
      <c r="K136" s="19"/>
      <c r="L136" s="17">
        <f t="shared" si="12"/>
        <v>0</v>
      </c>
      <c r="M136" s="17">
        <f t="shared" ref="M136:M167" si="13">SUM(L136+$M$5)</f>
        <v>0</v>
      </c>
    </row>
    <row r="137" spans="1:13" ht="14.4" x14ac:dyDescent="0.25">
      <c r="A137" s="192" t="str">
        <f t="shared" si="11"/>
        <v/>
      </c>
      <c r="B137" s="20"/>
      <c r="C137" s="193"/>
      <c r="D137" s="193"/>
      <c r="E137" s="206"/>
      <c r="F137" s="209"/>
      <c r="G137" s="206"/>
      <c r="H137" s="31"/>
      <c r="I137" s="31"/>
      <c r="J137" s="213"/>
      <c r="K137" s="19"/>
      <c r="L137" s="17">
        <f t="shared" si="12"/>
        <v>0</v>
      </c>
      <c r="M137" s="17">
        <f t="shared" si="13"/>
        <v>0</v>
      </c>
    </row>
    <row r="138" spans="1:13" ht="14.4" x14ac:dyDescent="0.25">
      <c r="A138" s="192" t="str">
        <f t="shared" si="11"/>
        <v/>
      </c>
      <c r="B138" s="20"/>
      <c r="C138" s="193"/>
      <c r="D138" s="193"/>
      <c r="E138" s="206"/>
      <c r="F138" s="16"/>
      <c r="G138" s="13"/>
      <c r="H138" s="31"/>
      <c r="I138" s="31"/>
      <c r="J138" s="213"/>
      <c r="K138" s="19"/>
      <c r="L138" s="17">
        <f t="shared" ref="L138:L167" si="14">IF(K138=1,7,IF(K138=2,6,IF(K138=3,5,IF(K138=4,4,IF(K138=5,3,IF(K138=6,2,IF(K138&gt;=6,1,0)))))))</f>
        <v>0</v>
      </c>
      <c r="M138" s="17">
        <f t="shared" si="13"/>
        <v>0</v>
      </c>
    </row>
    <row r="139" spans="1:13" ht="14.4" x14ac:dyDescent="0.25">
      <c r="A139" s="192" t="str">
        <f t="shared" si="11"/>
        <v/>
      </c>
      <c r="B139" s="20"/>
      <c r="C139" s="193"/>
      <c r="D139" s="193"/>
      <c r="E139" s="206"/>
      <c r="F139" s="16"/>
      <c r="G139" s="13"/>
      <c r="H139" s="31"/>
      <c r="I139" s="31"/>
      <c r="J139" s="213"/>
      <c r="K139" s="19"/>
      <c r="L139" s="17">
        <f t="shared" si="14"/>
        <v>0</v>
      </c>
      <c r="M139" s="17">
        <f t="shared" si="13"/>
        <v>0</v>
      </c>
    </row>
    <row r="140" spans="1:13" ht="14.4" x14ac:dyDescent="0.25">
      <c r="A140" s="192" t="str">
        <f t="shared" si="11"/>
        <v/>
      </c>
      <c r="B140" s="20"/>
      <c r="C140" s="193"/>
      <c r="D140" s="193"/>
      <c r="E140" s="206"/>
      <c r="F140" s="16"/>
      <c r="G140" s="13"/>
      <c r="H140" s="31"/>
      <c r="I140" s="31"/>
      <c r="J140" s="213"/>
      <c r="K140" s="19"/>
      <c r="L140" s="17">
        <f t="shared" si="14"/>
        <v>0</v>
      </c>
      <c r="M140" s="17">
        <f t="shared" si="13"/>
        <v>0</v>
      </c>
    </row>
    <row r="141" spans="1:13" ht="14.4" x14ac:dyDescent="0.25">
      <c r="A141" s="192" t="str">
        <f t="shared" si="11"/>
        <v/>
      </c>
      <c r="B141" s="20"/>
      <c r="C141" s="193"/>
      <c r="D141" s="193"/>
      <c r="E141" s="206"/>
      <c r="F141" s="16"/>
      <c r="G141" s="13"/>
      <c r="H141" s="31"/>
      <c r="I141" s="31"/>
      <c r="J141" s="213"/>
      <c r="K141" s="19"/>
      <c r="L141" s="17">
        <f t="shared" si="14"/>
        <v>0</v>
      </c>
      <c r="M141" s="17">
        <f t="shared" si="13"/>
        <v>0</v>
      </c>
    </row>
    <row r="142" spans="1:13" ht="14.4" x14ac:dyDescent="0.25">
      <c r="A142" s="192" t="str">
        <f t="shared" si="11"/>
        <v/>
      </c>
      <c r="B142" s="20"/>
      <c r="C142" s="193"/>
      <c r="D142" s="193"/>
      <c r="E142" s="206"/>
      <c r="F142" s="16"/>
      <c r="G142" s="13"/>
      <c r="H142" s="31"/>
      <c r="I142" s="31"/>
      <c r="J142" s="213"/>
      <c r="K142" s="19"/>
      <c r="L142" s="17">
        <f t="shared" si="14"/>
        <v>0</v>
      </c>
      <c r="M142" s="17">
        <f t="shared" si="13"/>
        <v>0</v>
      </c>
    </row>
    <row r="143" spans="1:13" ht="14.4" x14ac:dyDescent="0.25">
      <c r="A143" s="192" t="str">
        <f t="shared" si="11"/>
        <v/>
      </c>
      <c r="B143" s="20"/>
      <c r="C143" s="193"/>
      <c r="D143" s="193"/>
      <c r="E143" s="206"/>
      <c r="F143" s="16"/>
      <c r="G143" s="13"/>
      <c r="H143" s="31"/>
      <c r="I143" s="31"/>
      <c r="J143" s="213"/>
      <c r="K143" s="19"/>
      <c r="L143" s="17">
        <f t="shared" si="14"/>
        <v>0</v>
      </c>
      <c r="M143" s="17">
        <f t="shared" si="13"/>
        <v>0</v>
      </c>
    </row>
    <row r="144" spans="1:13" ht="14.4" x14ac:dyDescent="0.25">
      <c r="A144" s="192" t="str">
        <f t="shared" si="11"/>
        <v/>
      </c>
      <c r="B144" s="20"/>
      <c r="C144" s="193"/>
      <c r="D144" s="193"/>
      <c r="E144" s="206"/>
      <c r="F144" s="209"/>
      <c r="G144" s="13"/>
      <c r="H144" s="31"/>
      <c r="I144" s="31"/>
      <c r="J144" s="213"/>
      <c r="K144" s="19"/>
      <c r="L144" s="17">
        <f t="shared" si="14"/>
        <v>0</v>
      </c>
      <c r="M144" s="17">
        <f t="shared" si="13"/>
        <v>0</v>
      </c>
    </row>
    <row r="145" spans="1:13" ht="14.4" x14ac:dyDescent="0.25">
      <c r="A145" s="192" t="str">
        <f t="shared" si="11"/>
        <v/>
      </c>
      <c r="B145" s="20"/>
      <c r="C145" s="193"/>
      <c r="D145" s="193"/>
      <c r="E145" s="206"/>
      <c r="F145" s="16"/>
      <c r="G145" s="13"/>
      <c r="H145" s="31"/>
      <c r="I145" s="31"/>
      <c r="J145" s="213"/>
      <c r="K145" s="19"/>
      <c r="L145" s="17">
        <f t="shared" si="14"/>
        <v>0</v>
      </c>
      <c r="M145" s="17">
        <f t="shared" si="13"/>
        <v>0</v>
      </c>
    </row>
    <row r="146" spans="1:13" ht="14.4" x14ac:dyDescent="0.25">
      <c r="A146" s="192" t="str">
        <f t="shared" si="11"/>
        <v/>
      </c>
      <c r="B146" s="20"/>
      <c r="C146" s="193"/>
      <c r="D146" s="193"/>
      <c r="E146" s="206"/>
      <c r="F146" s="16"/>
      <c r="G146" s="13"/>
      <c r="H146" s="31"/>
      <c r="I146" s="31"/>
      <c r="J146" s="213"/>
      <c r="K146" s="19"/>
      <c r="L146" s="17">
        <f t="shared" si="14"/>
        <v>0</v>
      </c>
      <c r="M146" s="17">
        <f t="shared" si="13"/>
        <v>0</v>
      </c>
    </row>
    <row r="147" spans="1:13" ht="14.4" x14ac:dyDescent="0.25">
      <c r="A147" s="192" t="str">
        <f t="shared" si="11"/>
        <v/>
      </c>
      <c r="B147" s="20"/>
      <c r="C147" s="193"/>
      <c r="D147" s="193"/>
      <c r="E147" s="206"/>
      <c r="F147" s="16"/>
      <c r="G147" s="13"/>
      <c r="H147" s="31"/>
      <c r="I147" s="31"/>
      <c r="J147" s="213"/>
      <c r="K147" s="19"/>
      <c r="L147" s="17">
        <f t="shared" si="14"/>
        <v>0</v>
      </c>
      <c r="M147" s="17">
        <f t="shared" si="13"/>
        <v>0</v>
      </c>
    </row>
    <row r="148" spans="1:13" ht="14.4" x14ac:dyDescent="0.25">
      <c r="A148" s="192" t="str">
        <f t="shared" si="11"/>
        <v/>
      </c>
      <c r="B148" s="20"/>
      <c r="C148" s="193"/>
      <c r="D148" s="193"/>
      <c r="E148" s="206"/>
      <c r="F148" s="16"/>
      <c r="G148" s="13"/>
      <c r="H148" s="31"/>
      <c r="I148" s="31"/>
      <c r="J148" s="213"/>
      <c r="K148" s="19"/>
      <c r="L148" s="17">
        <f t="shared" si="14"/>
        <v>0</v>
      </c>
      <c r="M148" s="17">
        <f t="shared" si="13"/>
        <v>0</v>
      </c>
    </row>
    <row r="149" spans="1:13" ht="14.4" x14ac:dyDescent="0.25">
      <c r="A149" s="192" t="str">
        <f t="shared" si="11"/>
        <v/>
      </c>
      <c r="B149" s="20"/>
      <c r="C149" s="193"/>
      <c r="D149" s="193"/>
      <c r="E149" s="206"/>
      <c r="F149" s="16"/>
      <c r="G149" s="13"/>
      <c r="H149" s="31"/>
      <c r="I149" s="31"/>
      <c r="J149" s="213"/>
      <c r="K149" s="19"/>
      <c r="L149" s="17">
        <f t="shared" si="14"/>
        <v>0</v>
      </c>
      <c r="M149" s="17">
        <f t="shared" si="13"/>
        <v>0</v>
      </c>
    </row>
    <row r="150" spans="1:13" ht="14.4" x14ac:dyDescent="0.25">
      <c r="A150" s="192" t="str">
        <f t="shared" si="11"/>
        <v/>
      </c>
      <c r="B150" s="20"/>
      <c r="C150" s="193"/>
      <c r="D150" s="193"/>
      <c r="E150" s="206"/>
      <c r="F150" s="209"/>
      <c r="G150" s="13"/>
      <c r="H150" s="31"/>
      <c r="I150" s="31"/>
      <c r="J150" s="213"/>
      <c r="K150" s="19"/>
      <c r="L150" s="17">
        <f t="shared" si="14"/>
        <v>0</v>
      </c>
      <c r="M150" s="17">
        <f t="shared" si="13"/>
        <v>0</v>
      </c>
    </row>
    <row r="151" spans="1:13" ht="14.4" x14ac:dyDescent="0.25">
      <c r="A151" s="192" t="str">
        <f t="shared" si="11"/>
        <v/>
      </c>
      <c r="B151" s="20"/>
      <c r="C151" s="193"/>
      <c r="D151" s="193"/>
      <c r="E151" s="206"/>
      <c r="F151" s="16"/>
      <c r="G151" s="13"/>
      <c r="H151" s="31"/>
      <c r="I151" s="31"/>
      <c r="J151" s="213"/>
      <c r="K151" s="19"/>
      <c r="L151" s="17">
        <f t="shared" si="14"/>
        <v>0</v>
      </c>
      <c r="M151" s="17">
        <f t="shared" si="13"/>
        <v>0</v>
      </c>
    </row>
    <row r="152" spans="1:13" ht="14.4" x14ac:dyDescent="0.25">
      <c r="A152" s="192" t="str">
        <f t="shared" si="11"/>
        <v/>
      </c>
      <c r="B152" s="20"/>
      <c r="C152" s="193"/>
      <c r="D152" s="193"/>
      <c r="E152" s="206"/>
      <c r="F152" s="16"/>
      <c r="G152" s="13"/>
      <c r="H152" s="31"/>
      <c r="I152" s="31"/>
      <c r="J152" s="213"/>
      <c r="K152" s="19"/>
      <c r="L152" s="17">
        <f t="shared" si="14"/>
        <v>0</v>
      </c>
      <c r="M152" s="17">
        <f t="shared" si="13"/>
        <v>0</v>
      </c>
    </row>
    <row r="153" spans="1:13" ht="14.4" x14ac:dyDescent="0.25">
      <c r="A153" s="192" t="str">
        <f t="shared" si="11"/>
        <v/>
      </c>
      <c r="B153" s="20"/>
      <c r="C153" s="193"/>
      <c r="D153" s="193"/>
      <c r="E153" s="206"/>
      <c r="F153" s="209"/>
      <c r="G153" s="13"/>
      <c r="H153" s="31"/>
      <c r="I153" s="31"/>
      <c r="J153" s="213"/>
      <c r="K153" s="19"/>
      <c r="L153" s="17">
        <f t="shared" si="14"/>
        <v>0</v>
      </c>
      <c r="M153" s="17">
        <f t="shared" si="13"/>
        <v>0</v>
      </c>
    </row>
    <row r="154" spans="1:13" ht="14.4" x14ac:dyDescent="0.25">
      <c r="A154" s="192" t="str">
        <f t="shared" si="11"/>
        <v/>
      </c>
      <c r="B154" s="20"/>
      <c r="C154" s="193"/>
      <c r="D154" s="193"/>
      <c r="E154" s="206"/>
      <c r="F154" s="209"/>
      <c r="G154" s="13"/>
      <c r="H154" s="31"/>
      <c r="I154" s="31"/>
      <c r="J154" s="213"/>
      <c r="K154" s="19"/>
      <c r="L154" s="17">
        <f t="shared" si="14"/>
        <v>0</v>
      </c>
      <c r="M154" s="17">
        <f t="shared" si="13"/>
        <v>0</v>
      </c>
    </row>
    <row r="155" spans="1:13" ht="14.4" x14ac:dyDescent="0.25">
      <c r="A155" s="192" t="str">
        <f t="shared" si="11"/>
        <v/>
      </c>
      <c r="B155" s="20"/>
      <c r="C155" s="193"/>
      <c r="D155" s="193"/>
      <c r="E155" s="206"/>
      <c r="F155" s="209"/>
      <c r="G155" s="13"/>
      <c r="H155" s="31"/>
      <c r="I155" s="31"/>
      <c r="J155" s="213"/>
      <c r="K155" s="19"/>
      <c r="L155" s="17">
        <f t="shared" si="14"/>
        <v>0</v>
      </c>
      <c r="M155" s="17">
        <f t="shared" si="13"/>
        <v>0</v>
      </c>
    </row>
    <row r="156" spans="1:13" ht="14.4" x14ac:dyDescent="0.25">
      <c r="A156" s="192" t="str">
        <f t="shared" si="11"/>
        <v/>
      </c>
      <c r="B156" s="20"/>
      <c r="C156" s="193"/>
      <c r="D156" s="193"/>
      <c r="E156" s="206"/>
      <c r="F156" s="209"/>
      <c r="G156" s="13"/>
      <c r="H156" s="31"/>
      <c r="I156" s="31"/>
      <c r="J156" s="213"/>
      <c r="K156" s="19"/>
      <c r="L156" s="17">
        <f t="shared" si="14"/>
        <v>0</v>
      </c>
      <c r="M156" s="17">
        <f t="shared" si="13"/>
        <v>0</v>
      </c>
    </row>
    <row r="157" spans="1:13" ht="14.4" x14ac:dyDescent="0.25">
      <c r="A157" s="192" t="str">
        <f t="shared" si="11"/>
        <v/>
      </c>
      <c r="B157" s="20"/>
      <c r="C157" s="193"/>
      <c r="D157" s="193"/>
      <c r="E157" s="206"/>
      <c r="F157" s="209"/>
      <c r="G157" s="206"/>
      <c r="H157" s="31"/>
      <c r="I157" s="31"/>
      <c r="J157" s="213"/>
      <c r="K157" s="19"/>
      <c r="L157" s="17">
        <f t="shared" si="14"/>
        <v>0</v>
      </c>
      <c r="M157" s="17">
        <f t="shared" si="13"/>
        <v>0</v>
      </c>
    </row>
    <row r="158" spans="1:13" ht="14.4" x14ac:dyDescent="0.25">
      <c r="A158" s="192" t="str">
        <f t="shared" ref="A158:A189" si="15">CONCATENATE(B158,C158,D158)</f>
        <v/>
      </c>
      <c r="B158" s="20"/>
      <c r="C158" s="193"/>
      <c r="D158" s="193"/>
      <c r="E158" s="206"/>
      <c r="F158" s="209"/>
      <c r="G158" s="13"/>
      <c r="H158" s="31"/>
      <c r="I158" s="31"/>
      <c r="J158" s="213"/>
      <c r="K158" s="19"/>
      <c r="L158" s="17">
        <f t="shared" si="14"/>
        <v>0</v>
      </c>
      <c r="M158" s="17">
        <f t="shared" si="13"/>
        <v>0</v>
      </c>
    </row>
    <row r="159" spans="1:13" ht="14.4" x14ac:dyDescent="0.25">
      <c r="A159" s="192" t="str">
        <f t="shared" si="15"/>
        <v/>
      </c>
      <c r="B159" s="20"/>
      <c r="C159" s="193"/>
      <c r="D159" s="193"/>
      <c r="E159" s="206"/>
      <c r="F159" s="209"/>
      <c r="G159" s="207"/>
      <c r="H159" s="31"/>
      <c r="I159" s="31"/>
      <c r="J159" s="213"/>
      <c r="K159" s="19"/>
      <c r="L159" s="17">
        <f t="shared" si="14"/>
        <v>0</v>
      </c>
      <c r="M159" s="17">
        <f t="shared" si="13"/>
        <v>0</v>
      </c>
    </row>
    <row r="160" spans="1:13" ht="14.4" x14ac:dyDescent="0.25">
      <c r="A160" s="192" t="str">
        <f t="shared" si="15"/>
        <v/>
      </c>
      <c r="B160" s="20"/>
      <c r="C160" s="193"/>
      <c r="D160" s="193"/>
      <c r="E160" s="206"/>
      <c r="F160" s="209"/>
      <c r="G160" s="13"/>
      <c r="H160" s="31"/>
      <c r="I160" s="31"/>
      <c r="J160" s="213"/>
      <c r="K160" s="19"/>
      <c r="L160" s="17">
        <f t="shared" si="14"/>
        <v>0</v>
      </c>
      <c r="M160" s="17">
        <f t="shared" si="13"/>
        <v>0</v>
      </c>
    </row>
    <row r="161" spans="1:13" ht="14.4" x14ac:dyDescent="0.25">
      <c r="A161" s="192" t="str">
        <f t="shared" si="15"/>
        <v/>
      </c>
      <c r="B161" s="20"/>
      <c r="C161" s="193"/>
      <c r="D161" s="193"/>
      <c r="E161" s="206"/>
      <c r="F161" s="16"/>
      <c r="G161" s="13"/>
      <c r="H161" s="31"/>
      <c r="I161" s="31"/>
      <c r="J161" s="213"/>
      <c r="K161" s="19"/>
      <c r="L161" s="17">
        <f t="shared" si="14"/>
        <v>0</v>
      </c>
      <c r="M161" s="17">
        <f t="shared" si="13"/>
        <v>0</v>
      </c>
    </row>
    <row r="162" spans="1:13" ht="14.4" x14ac:dyDescent="0.25">
      <c r="A162" s="192" t="str">
        <f t="shared" si="15"/>
        <v/>
      </c>
      <c r="B162" s="20"/>
      <c r="C162" s="193"/>
      <c r="D162" s="193"/>
      <c r="E162" s="206"/>
      <c r="F162" s="209"/>
      <c r="G162" s="13"/>
      <c r="H162" s="31"/>
      <c r="I162" s="31"/>
      <c r="J162" s="213"/>
      <c r="K162" s="19"/>
      <c r="L162" s="17">
        <f t="shared" si="14"/>
        <v>0</v>
      </c>
      <c r="M162" s="17">
        <f t="shared" si="13"/>
        <v>0</v>
      </c>
    </row>
    <row r="163" spans="1:13" ht="14.4" x14ac:dyDescent="0.25">
      <c r="A163" s="192" t="str">
        <f t="shared" si="15"/>
        <v/>
      </c>
      <c r="B163" s="20"/>
      <c r="C163" s="193"/>
      <c r="D163" s="193"/>
      <c r="E163" s="206"/>
      <c r="F163" s="209"/>
      <c r="G163" s="13"/>
      <c r="H163" s="31"/>
      <c r="I163" s="31"/>
      <c r="J163" s="213"/>
      <c r="K163" s="19"/>
      <c r="L163" s="17">
        <f t="shared" si="14"/>
        <v>0</v>
      </c>
      <c r="M163" s="17">
        <f t="shared" si="13"/>
        <v>0</v>
      </c>
    </row>
    <row r="164" spans="1:13" ht="14.4" x14ac:dyDescent="0.25">
      <c r="A164" s="192" t="str">
        <f t="shared" si="15"/>
        <v/>
      </c>
      <c r="B164" s="20"/>
      <c r="C164" s="193"/>
      <c r="D164" s="193"/>
      <c r="E164" s="206"/>
      <c r="F164" s="209"/>
      <c r="G164" s="13"/>
      <c r="H164" s="31"/>
      <c r="I164" s="31"/>
      <c r="J164" s="213"/>
      <c r="K164" s="19"/>
      <c r="L164" s="17">
        <f t="shared" si="14"/>
        <v>0</v>
      </c>
      <c r="M164" s="17">
        <f t="shared" si="13"/>
        <v>0</v>
      </c>
    </row>
    <row r="165" spans="1:13" ht="14.4" x14ac:dyDescent="0.25">
      <c r="A165" s="192" t="str">
        <f t="shared" si="15"/>
        <v/>
      </c>
      <c r="B165" s="20"/>
      <c r="C165" s="193"/>
      <c r="D165" s="193"/>
      <c r="E165" s="206"/>
      <c r="F165" s="209"/>
      <c r="G165" s="13"/>
      <c r="H165" s="31"/>
      <c r="I165" s="31"/>
      <c r="J165" s="213"/>
      <c r="K165" s="19"/>
      <c r="L165" s="17">
        <f t="shared" si="14"/>
        <v>0</v>
      </c>
      <c r="M165" s="17">
        <f t="shared" si="13"/>
        <v>0</v>
      </c>
    </row>
    <row r="166" spans="1:13" ht="14.4" x14ac:dyDescent="0.25">
      <c r="A166" s="192" t="str">
        <f t="shared" si="15"/>
        <v/>
      </c>
      <c r="B166" s="20"/>
      <c r="C166" s="193"/>
      <c r="D166" s="193"/>
      <c r="E166" s="206"/>
      <c r="F166" s="209"/>
      <c r="G166" s="13"/>
      <c r="H166" s="31"/>
      <c r="I166" s="31"/>
      <c r="J166" s="213"/>
      <c r="K166" s="19"/>
      <c r="L166" s="17">
        <f t="shared" si="14"/>
        <v>0</v>
      </c>
      <c r="M166" s="17">
        <f t="shared" si="13"/>
        <v>0</v>
      </c>
    </row>
    <row r="167" spans="1:13" ht="14.4" x14ac:dyDescent="0.25">
      <c r="A167" s="192" t="str">
        <f t="shared" si="15"/>
        <v/>
      </c>
      <c r="B167" s="20"/>
      <c r="C167" s="193"/>
      <c r="D167" s="193"/>
      <c r="E167" s="206"/>
      <c r="F167" s="16"/>
      <c r="G167" s="13"/>
      <c r="H167" s="31"/>
      <c r="I167" s="31"/>
      <c r="J167" s="213"/>
      <c r="K167" s="19"/>
      <c r="L167" s="17">
        <f t="shared" si="14"/>
        <v>0</v>
      </c>
      <c r="M167" s="17">
        <f t="shared" si="13"/>
        <v>0</v>
      </c>
    </row>
    <row r="168" spans="1:13" ht="14.4" x14ac:dyDescent="0.25">
      <c r="A168" s="192" t="str">
        <f t="shared" si="15"/>
        <v/>
      </c>
      <c r="B168" s="20"/>
      <c r="C168" s="193"/>
      <c r="D168" s="193"/>
      <c r="E168" s="206"/>
      <c r="F168" s="16"/>
      <c r="G168" s="13"/>
      <c r="H168" s="31"/>
      <c r="I168" s="31"/>
      <c r="J168" s="213"/>
      <c r="K168" s="19"/>
      <c r="L168" s="17">
        <f t="shared" ref="L168:L199" si="16">IF(K168=1,7,IF(K168=2,6,IF(K168=3,5,IF(K168=4,4,IF(K168=5,3,IF(K168=6,2,IF(K168&gt;=6,1,0)))))))</f>
        <v>0</v>
      </c>
      <c r="M168" s="17">
        <f t="shared" ref="M168:M199" si="17">SUM(L168+$M$5)</f>
        <v>0</v>
      </c>
    </row>
    <row r="169" spans="1:13" ht="14.4" x14ac:dyDescent="0.25">
      <c r="A169" s="192" t="str">
        <f t="shared" si="15"/>
        <v/>
      </c>
      <c r="B169" s="20"/>
      <c r="C169" s="193"/>
      <c r="D169" s="193"/>
      <c r="E169" s="206"/>
      <c r="F169" s="209"/>
      <c r="G169" s="13"/>
      <c r="H169" s="31"/>
      <c r="I169" s="31"/>
      <c r="J169" s="213"/>
      <c r="K169" s="19"/>
      <c r="L169" s="17">
        <f t="shared" si="16"/>
        <v>0</v>
      </c>
      <c r="M169" s="17">
        <f t="shared" si="17"/>
        <v>0</v>
      </c>
    </row>
    <row r="170" spans="1:13" ht="14.4" x14ac:dyDescent="0.25">
      <c r="A170" s="192" t="str">
        <f t="shared" si="15"/>
        <v/>
      </c>
      <c r="B170" s="20"/>
      <c r="C170" s="193"/>
      <c r="D170" s="193"/>
      <c r="E170" s="206"/>
      <c r="F170" s="209"/>
      <c r="G170" s="13"/>
      <c r="H170" s="31"/>
      <c r="I170" s="31"/>
      <c r="J170" s="213"/>
      <c r="K170" s="19"/>
      <c r="L170" s="17">
        <f t="shared" si="16"/>
        <v>0</v>
      </c>
      <c r="M170" s="17">
        <f t="shared" si="17"/>
        <v>0</v>
      </c>
    </row>
    <row r="171" spans="1:13" ht="14.4" x14ac:dyDescent="0.25">
      <c r="A171" s="192" t="str">
        <f t="shared" si="15"/>
        <v/>
      </c>
      <c r="B171" s="20"/>
      <c r="C171" s="193"/>
      <c r="D171" s="193"/>
      <c r="E171" s="206"/>
      <c r="F171" s="209"/>
      <c r="G171" s="13"/>
      <c r="H171" s="31"/>
      <c r="I171" s="31"/>
      <c r="J171" s="213"/>
      <c r="K171" s="19"/>
      <c r="L171" s="17">
        <f t="shared" si="16"/>
        <v>0</v>
      </c>
      <c r="M171" s="17">
        <f t="shared" si="17"/>
        <v>0</v>
      </c>
    </row>
    <row r="172" spans="1:13" ht="14.4" x14ac:dyDescent="0.25">
      <c r="A172" s="192" t="str">
        <f t="shared" si="15"/>
        <v/>
      </c>
      <c r="B172" s="20"/>
      <c r="C172" s="193"/>
      <c r="D172" s="193"/>
      <c r="E172" s="206"/>
      <c r="F172" s="209"/>
      <c r="G172" s="13"/>
      <c r="H172" s="31"/>
      <c r="I172" s="31"/>
      <c r="J172" s="213"/>
      <c r="K172" s="19"/>
      <c r="L172" s="17">
        <f t="shared" si="16"/>
        <v>0</v>
      </c>
      <c r="M172" s="17">
        <f t="shared" si="17"/>
        <v>0</v>
      </c>
    </row>
    <row r="173" spans="1:13" ht="14.4" x14ac:dyDescent="0.25">
      <c r="A173" s="192" t="str">
        <f t="shared" si="15"/>
        <v/>
      </c>
      <c r="B173" s="20"/>
      <c r="C173" s="193"/>
      <c r="D173" s="193"/>
      <c r="E173" s="206"/>
      <c r="F173" s="16"/>
      <c r="G173" s="13"/>
      <c r="H173" s="31"/>
      <c r="I173" s="31"/>
      <c r="J173" s="213"/>
      <c r="K173" s="19"/>
      <c r="L173" s="17">
        <f t="shared" si="16"/>
        <v>0</v>
      </c>
      <c r="M173" s="17">
        <f t="shared" si="17"/>
        <v>0</v>
      </c>
    </row>
    <row r="174" spans="1:13" ht="14.4" x14ac:dyDescent="0.25">
      <c r="A174" s="192" t="str">
        <f t="shared" si="15"/>
        <v/>
      </c>
      <c r="B174" s="20"/>
      <c r="C174" s="193"/>
      <c r="D174" s="284"/>
      <c r="E174" s="206"/>
      <c r="F174" s="16"/>
      <c r="G174" s="13"/>
      <c r="H174" s="31"/>
      <c r="I174" s="31"/>
      <c r="J174" s="213"/>
      <c r="K174" s="19"/>
      <c r="L174" s="17">
        <f t="shared" si="16"/>
        <v>0</v>
      </c>
      <c r="M174" s="17">
        <f t="shared" si="17"/>
        <v>0</v>
      </c>
    </row>
    <row r="175" spans="1:13" ht="14.4" x14ac:dyDescent="0.25">
      <c r="A175" s="192" t="str">
        <f t="shared" si="15"/>
        <v/>
      </c>
      <c r="B175" s="20"/>
      <c r="C175" s="193"/>
      <c r="D175" s="284"/>
      <c r="E175" s="206"/>
      <c r="F175" s="16"/>
      <c r="G175" s="13"/>
      <c r="H175" s="31"/>
      <c r="I175" s="31"/>
      <c r="J175" s="213"/>
      <c r="K175" s="19"/>
      <c r="L175" s="17">
        <f t="shared" si="16"/>
        <v>0</v>
      </c>
      <c r="M175" s="17">
        <f t="shared" si="17"/>
        <v>0</v>
      </c>
    </row>
    <row r="176" spans="1:13" ht="14.4" x14ac:dyDescent="0.25">
      <c r="A176" s="192" t="str">
        <f t="shared" si="15"/>
        <v/>
      </c>
      <c r="B176" s="20"/>
      <c r="C176" s="193"/>
      <c r="D176" s="193"/>
      <c r="E176" s="206"/>
      <c r="F176" s="16"/>
      <c r="G176" s="13"/>
      <c r="H176" s="31"/>
      <c r="I176" s="31"/>
      <c r="J176" s="213"/>
      <c r="K176" s="19"/>
      <c r="L176" s="17">
        <f t="shared" si="16"/>
        <v>0</v>
      </c>
      <c r="M176" s="17">
        <f t="shared" si="17"/>
        <v>0</v>
      </c>
    </row>
    <row r="177" spans="1:13" ht="14.4" x14ac:dyDescent="0.25">
      <c r="A177" s="192" t="str">
        <f t="shared" si="15"/>
        <v/>
      </c>
      <c r="B177" s="20"/>
      <c r="C177" s="295"/>
      <c r="D177" s="327"/>
      <c r="E177" s="206"/>
      <c r="F177" s="16"/>
      <c r="G177" s="13"/>
      <c r="H177" s="31"/>
      <c r="I177" s="31"/>
      <c r="J177" s="213"/>
      <c r="K177" s="19"/>
      <c r="L177" s="17">
        <f t="shared" si="16"/>
        <v>0</v>
      </c>
      <c r="M177" s="17">
        <f t="shared" si="17"/>
        <v>0</v>
      </c>
    </row>
    <row r="178" spans="1:13" ht="14.4" x14ac:dyDescent="0.25">
      <c r="A178" s="192" t="str">
        <f t="shared" si="15"/>
        <v/>
      </c>
      <c r="B178" s="20"/>
      <c r="C178" s="193"/>
      <c r="D178" s="193"/>
      <c r="E178" s="206"/>
      <c r="F178" s="209"/>
      <c r="G178" s="13"/>
      <c r="H178" s="31"/>
      <c r="I178" s="31"/>
      <c r="J178" s="213"/>
      <c r="K178" s="19"/>
      <c r="L178" s="17">
        <f t="shared" si="16"/>
        <v>0</v>
      </c>
      <c r="M178" s="17">
        <f t="shared" si="17"/>
        <v>0</v>
      </c>
    </row>
    <row r="179" spans="1:13" ht="14.4" x14ac:dyDescent="0.25">
      <c r="A179" s="192" t="str">
        <f t="shared" si="15"/>
        <v/>
      </c>
      <c r="B179" s="20"/>
      <c r="C179" s="193"/>
      <c r="D179" s="193"/>
      <c r="E179" s="206"/>
      <c r="F179" s="209"/>
      <c r="G179" s="206"/>
      <c r="H179" s="31"/>
      <c r="I179" s="31"/>
      <c r="J179" s="213"/>
      <c r="K179" s="19"/>
      <c r="L179" s="17">
        <f t="shared" si="16"/>
        <v>0</v>
      </c>
      <c r="M179" s="17">
        <f t="shared" si="17"/>
        <v>0</v>
      </c>
    </row>
    <row r="180" spans="1:13" ht="14.4" x14ac:dyDescent="0.25">
      <c r="A180" s="192" t="str">
        <f t="shared" si="15"/>
        <v/>
      </c>
      <c r="B180" s="20"/>
      <c r="C180" s="193"/>
      <c r="D180" s="193"/>
      <c r="E180" s="206"/>
      <c r="F180" s="209"/>
      <c r="G180" s="13"/>
      <c r="H180" s="31"/>
      <c r="I180" s="31"/>
      <c r="J180" s="213"/>
      <c r="K180" s="19"/>
      <c r="L180" s="17">
        <f t="shared" si="16"/>
        <v>0</v>
      </c>
      <c r="M180" s="17">
        <f t="shared" si="17"/>
        <v>0</v>
      </c>
    </row>
    <row r="181" spans="1:13" ht="14.4" x14ac:dyDescent="0.25">
      <c r="A181" s="192" t="str">
        <f t="shared" si="15"/>
        <v/>
      </c>
      <c r="B181" s="20"/>
      <c r="C181" s="193"/>
      <c r="D181" s="416"/>
      <c r="E181" s="208"/>
      <c r="F181" s="209"/>
      <c r="G181" s="206"/>
      <c r="H181" s="31"/>
      <c r="I181" s="31"/>
      <c r="J181" s="213"/>
      <c r="K181" s="19"/>
      <c r="L181" s="17">
        <f t="shared" si="16"/>
        <v>0</v>
      </c>
      <c r="M181" s="17">
        <f t="shared" si="17"/>
        <v>0</v>
      </c>
    </row>
    <row r="182" spans="1:13" ht="14.4" x14ac:dyDescent="0.25">
      <c r="A182" s="192" t="str">
        <f t="shared" si="15"/>
        <v/>
      </c>
      <c r="B182" s="20"/>
      <c r="C182" s="193"/>
      <c r="D182" s="203"/>
      <c r="E182" s="208"/>
      <c r="F182" s="209"/>
      <c r="G182" s="206"/>
      <c r="H182" s="31"/>
      <c r="I182" s="31"/>
      <c r="J182" s="213"/>
      <c r="K182" s="19"/>
      <c r="L182" s="17">
        <f t="shared" si="16"/>
        <v>0</v>
      </c>
      <c r="M182" s="17">
        <f t="shared" si="17"/>
        <v>0</v>
      </c>
    </row>
    <row r="183" spans="1:13" ht="14.4" x14ac:dyDescent="0.25">
      <c r="A183" s="192" t="str">
        <f t="shared" si="15"/>
        <v/>
      </c>
      <c r="B183" s="20"/>
      <c r="C183" s="193"/>
      <c r="D183" s="203"/>
      <c r="E183" s="208"/>
      <c r="F183" s="16"/>
      <c r="G183" s="13"/>
      <c r="H183" s="31"/>
      <c r="I183" s="31"/>
      <c r="J183" s="213"/>
      <c r="K183" s="19"/>
      <c r="L183" s="17">
        <f t="shared" si="16"/>
        <v>0</v>
      </c>
      <c r="M183" s="17">
        <f t="shared" si="17"/>
        <v>0</v>
      </c>
    </row>
    <row r="184" spans="1:13" ht="14.4" x14ac:dyDescent="0.25">
      <c r="A184" s="192" t="str">
        <f t="shared" si="15"/>
        <v/>
      </c>
      <c r="B184" s="20"/>
      <c r="C184" s="193"/>
      <c r="D184" s="203"/>
      <c r="E184" s="208"/>
      <c r="F184" s="209"/>
      <c r="G184" s="13"/>
      <c r="H184" s="31"/>
      <c r="I184" s="31"/>
      <c r="J184" s="213"/>
      <c r="K184" s="19"/>
      <c r="L184" s="17">
        <f t="shared" si="16"/>
        <v>0</v>
      </c>
      <c r="M184" s="17">
        <f t="shared" si="17"/>
        <v>0</v>
      </c>
    </row>
    <row r="185" spans="1:13" ht="14.4" x14ac:dyDescent="0.25">
      <c r="A185" s="192" t="str">
        <f t="shared" si="15"/>
        <v/>
      </c>
      <c r="B185" s="20"/>
      <c r="C185" s="193"/>
      <c r="D185" s="203"/>
      <c r="E185" s="208"/>
      <c r="F185" s="209"/>
      <c r="G185" s="13"/>
      <c r="H185" s="31"/>
      <c r="I185" s="31"/>
      <c r="J185" s="213"/>
      <c r="K185" s="19"/>
      <c r="L185" s="17">
        <f t="shared" si="16"/>
        <v>0</v>
      </c>
      <c r="M185" s="17">
        <f t="shared" si="17"/>
        <v>0</v>
      </c>
    </row>
    <row r="186" spans="1:13" ht="14.4" x14ac:dyDescent="0.25">
      <c r="A186" s="192" t="str">
        <f t="shared" si="15"/>
        <v/>
      </c>
      <c r="B186" s="20"/>
      <c r="C186" s="193"/>
      <c r="D186" s="203"/>
      <c r="E186" s="208"/>
      <c r="F186" s="209"/>
      <c r="G186" s="13"/>
      <c r="H186" s="31"/>
      <c r="I186" s="31"/>
      <c r="J186" s="213"/>
      <c r="K186" s="19"/>
      <c r="L186" s="17">
        <f t="shared" si="16"/>
        <v>0</v>
      </c>
      <c r="M186" s="17">
        <f t="shared" si="17"/>
        <v>0</v>
      </c>
    </row>
    <row r="187" spans="1:13" ht="14.4" x14ac:dyDescent="0.25">
      <c r="A187" s="192" t="str">
        <f t="shared" si="15"/>
        <v/>
      </c>
      <c r="B187" s="20"/>
      <c r="C187" s="193"/>
      <c r="D187" s="203"/>
      <c r="E187" s="208"/>
      <c r="F187" s="209"/>
      <c r="G187" s="13"/>
      <c r="H187" s="31"/>
      <c r="I187" s="31"/>
      <c r="J187" s="213"/>
      <c r="K187" s="19"/>
      <c r="L187" s="17">
        <f t="shared" si="16"/>
        <v>0</v>
      </c>
      <c r="M187" s="17">
        <f t="shared" si="17"/>
        <v>0</v>
      </c>
    </row>
    <row r="188" spans="1:13" ht="14.4" x14ac:dyDescent="0.25">
      <c r="A188" s="192" t="str">
        <f t="shared" si="15"/>
        <v/>
      </c>
      <c r="B188" s="20"/>
      <c r="C188" s="193"/>
      <c r="D188" s="203"/>
      <c r="E188" s="208"/>
      <c r="F188" s="209"/>
      <c r="G188" s="13"/>
      <c r="H188" s="31"/>
      <c r="I188" s="31"/>
      <c r="J188" s="213"/>
      <c r="K188" s="19"/>
      <c r="L188" s="17">
        <f t="shared" si="16"/>
        <v>0</v>
      </c>
      <c r="M188" s="17">
        <f t="shared" si="17"/>
        <v>0</v>
      </c>
    </row>
    <row r="189" spans="1:13" ht="14.4" x14ac:dyDescent="0.25">
      <c r="A189" s="192" t="str">
        <f t="shared" si="15"/>
        <v/>
      </c>
      <c r="B189" s="20"/>
      <c r="C189" s="193"/>
      <c r="D189" s="203"/>
      <c r="E189" s="208"/>
      <c r="F189" s="209"/>
      <c r="G189" s="207"/>
      <c r="H189" s="31"/>
      <c r="I189" s="31"/>
      <c r="J189" s="213"/>
      <c r="K189" s="19"/>
      <c r="L189" s="17">
        <f t="shared" si="16"/>
        <v>0</v>
      </c>
      <c r="M189" s="17">
        <f t="shared" si="17"/>
        <v>0</v>
      </c>
    </row>
    <row r="190" spans="1:13" ht="14.4" x14ac:dyDescent="0.25">
      <c r="A190" s="192" t="str">
        <f t="shared" ref="A190:A221" si="18">CONCATENATE(B190,C190,D190)</f>
        <v/>
      </c>
      <c r="B190" s="20"/>
      <c r="C190" s="193"/>
      <c r="D190" s="203"/>
      <c r="E190" s="208"/>
      <c r="F190" s="209"/>
      <c r="G190" s="206"/>
      <c r="H190" s="31"/>
      <c r="I190" s="31"/>
      <c r="J190" s="213"/>
      <c r="K190" s="19"/>
      <c r="L190" s="17">
        <f t="shared" si="16"/>
        <v>0</v>
      </c>
      <c r="M190" s="17">
        <f t="shared" si="17"/>
        <v>0</v>
      </c>
    </row>
    <row r="191" spans="1:13" ht="14.4" x14ac:dyDescent="0.25">
      <c r="A191" s="192" t="str">
        <f t="shared" si="18"/>
        <v/>
      </c>
      <c r="B191" s="20"/>
      <c r="C191" s="193"/>
      <c r="D191" s="203"/>
      <c r="E191" s="208"/>
      <c r="F191" s="209"/>
      <c r="G191" s="13"/>
      <c r="H191" s="31"/>
      <c r="I191" s="31"/>
      <c r="J191" s="213"/>
      <c r="K191" s="19"/>
      <c r="L191" s="17">
        <f t="shared" si="16"/>
        <v>0</v>
      </c>
      <c r="M191" s="17">
        <f t="shared" si="17"/>
        <v>0</v>
      </c>
    </row>
    <row r="192" spans="1:13" ht="14.4" x14ac:dyDescent="0.25">
      <c r="A192" s="192" t="str">
        <f t="shared" si="18"/>
        <v/>
      </c>
      <c r="B192" s="20"/>
      <c r="C192" s="193"/>
      <c r="D192" s="203"/>
      <c r="E192" s="208"/>
      <c r="F192" s="209"/>
      <c r="G192" s="207"/>
      <c r="H192" s="31"/>
      <c r="I192" s="31"/>
      <c r="J192" s="213"/>
      <c r="K192" s="19"/>
      <c r="L192" s="17">
        <f t="shared" si="16"/>
        <v>0</v>
      </c>
      <c r="M192" s="17">
        <f t="shared" si="17"/>
        <v>0</v>
      </c>
    </row>
    <row r="193" spans="1:13" ht="14.4" x14ac:dyDescent="0.25">
      <c r="A193" s="192" t="str">
        <f t="shared" si="18"/>
        <v/>
      </c>
      <c r="B193" s="20"/>
      <c r="C193" s="193"/>
      <c r="D193" s="203"/>
      <c r="E193" s="208"/>
      <c r="F193" s="16"/>
      <c r="G193" s="13"/>
      <c r="H193" s="31"/>
      <c r="I193" s="31"/>
      <c r="J193" s="213"/>
      <c r="K193" s="19"/>
      <c r="L193" s="17">
        <f t="shared" si="16"/>
        <v>0</v>
      </c>
      <c r="M193" s="17">
        <f t="shared" si="17"/>
        <v>0</v>
      </c>
    </row>
    <row r="194" spans="1:13" ht="14.4" x14ac:dyDescent="0.25">
      <c r="A194" s="192" t="str">
        <f t="shared" si="18"/>
        <v/>
      </c>
      <c r="B194" s="20"/>
      <c r="C194" s="193"/>
      <c r="D194" s="203"/>
      <c r="E194" s="208"/>
      <c r="F194" s="16"/>
      <c r="G194" s="13"/>
      <c r="H194" s="31"/>
      <c r="I194" s="31"/>
      <c r="J194" s="213"/>
      <c r="K194" s="19"/>
      <c r="L194" s="17">
        <f t="shared" si="16"/>
        <v>0</v>
      </c>
      <c r="M194" s="17">
        <f t="shared" si="17"/>
        <v>0</v>
      </c>
    </row>
    <row r="195" spans="1:13" ht="14.4" x14ac:dyDescent="0.25">
      <c r="A195" s="192" t="str">
        <f t="shared" si="18"/>
        <v/>
      </c>
      <c r="B195" s="20"/>
      <c r="C195" s="193"/>
      <c r="D195" s="203"/>
      <c r="E195" s="208"/>
      <c r="F195" s="16"/>
      <c r="G195" s="13"/>
      <c r="H195" s="31"/>
      <c r="I195" s="31"/>
      <c r="J195" s="213"/>
      <c r="K195" s="19"/>
      <c r="L195" s="17">
        <f t="shared" si="16"/>
        <v>0</v>
      </c>
      <c r="M195" s="17">
        <f t="shared" si="17"/>
        <v>0</v>
      </c>
    </row>
    <row r="196" spans="1:13" ht="14.4" x14ac:dyDescent="0.25">
      <c r="A196" s="192" t="str">
        <f t="shared" si="18"/>
        <v/>
      </c>
      <c r="B196" s="20"/>
      <c r="C196" s="193"/>
      <c r="D196" s="203"/>
      <c r="E196" s="208"/>
      <c r="F196" s="16"/>
      <c r="G196" s="13"/>
      <c r="H196" s="31"/>
      <c r="I196" s="31"/>
      <c r="J196" s="213"/>
      <c r="K196" s="19"/>
      <c r="L196" s="17">
        <f t="shared" si="16"/>
        <v>0</v>
      </c>
      <c r="M196" s="17">
        <f t="shared" si="17"/>
        <v>0</v>
      </c>
    </row>
    <row r="197" spans="1:13" ht="14.4" x14ac:dyDescent="0.25">
      <c r="A197" s="192" t="str">
        <f t="shared" si="18"/>
        <v/>
      </c>
      <c r="B197" s="20"/>
      <c r="C197" s="193"/>
      <c r="D197" s="203"/>
      <c r="E197" s="208"/>
      <c r="F197" s="209"/>
      <c r="G197" s="13"/>
      <c r="H197" s="31"/>
      <c r="I197" s="31"/>
      <c r="J197" s="213"/>
      <c r="K197" s="19"/>
      <c r="L197" s="17">
        <f t="shared" si="16"/>
        <v>0</v>
      </c>
      <c r="M197" s="17">
        <f t="shared" si="17"/>
        <v>0</v>
      </c>
    </row>
    <row r="198" spans="1:13" ht="14.4" x14ac:dyDescent="0.25">
      <c r="A198" s="192" t="str">
        <f t="shared" si="18"/>
        <v/>
      </c>
      <c r="B198" s="20"/>
      <c r="C198" s="193"/>
      <c r="D198" s="203"/>
      <c r="E198" s="208"/>
      <c r="F198" s="209"/>
      <c r="G198" s="13"/>
      <c r="H198" s="31"/>
      <c r="I198" s="31"/>
      <c r="J198" s="213"/>
      <c r="K198" s="19"/>
      <c r="L198" s="17">
        <f t="shared" si="16"/>
        <v>0</v>
      </c>
      <c r="M198" s="17">
        <f t="shared" si="17"/>
        <v>0</v>
      </c>
    </row>
    <row r="199" spans="1:13" ht="14.4" x14ac:dyDescent="0.25">
      <c r="A199" s="192" t="str">
        <f t="shared" si="18"/>
        <v/>
      </c>
      <c r="B199" s="20"/>
      <c r="C199" s="193"/>
      <c r="D199" s="203"/>
      <c r="E199" s="208"/>
      <c r="F199" s="16"/>
      <c r="G199" s="13"/>
      <c r="H199" s="31"/>
      <c r="I199" s="31"/>
      <c r="J199" s="213"/>
      <c r="K199" s="19"/>
      <c r="L199" s="17">
        <f t="shared" si="16"/>
        <v>0</v>
      </c>
      <c r="M199" s="17">
        <f t="shared" si="17"/>
        <v>0</v>
      </c>
    </row>
    <row r="200" spans="1:13" ht="14.4" x14ac:dyDescent="0.25">
      <c r="A200" s="192" t="str">
        <f t="shared" si="18"/>
        <v/>
      </c>
      <c r="B200" s="20"/>
      <c r="C200" s="193"/>
      <c r="D200" s="203"/>
      <c r="E200" s="208"/>
      <c r="F200" s="16"/>
      <c r="G200" s="13"/>
      <c r="H200" s="31"/>
      <c r="I200" s="31"/>
      <c r="J200" s="213"/>
      <c r="K200" s="19"/>
      <c r="L200" s="17">
        <f t="shared" ref="L200:L221" si="19">IF(K200=1,7,IF(K200=2,6,IF(K200=3,5,IF(K200=4,4,IF(K200=5,3,IF(K200=6,2,IF(K200&gt;=6,1,0)))))))</f>
        <v>0</v>
      </c>
      <c r="M200" s="17">
        <f t="shared" ref="M200:M221" si="20">SUM(L200+$M$5)</f>
        <v>0</v>
      </c>
    </row>
    <row r="201" spans="1:13" ht="14.4" x14ac:dyDescent="0.25">
      <c r="A201" s="192" t="str">
        <f t="shared" si="18"/>
        <v/>
      </c>
      <c r="B201" s="20"/>
      <c r="C201" s="193"/>
      <c r="D201" s="203"/>
      <c r="E201" s="208"/>
      <c r="F201" s="209"/>
      <c r="G201" s="13"/>
      <c r="H201" s="31"/>
      <c r="I201" s="31"/>
      <c r="J201" s="213"/>
      <c r="K201" s="19"/>
      <c r="L201" s="17">
        <f t="shared" si="19"/>
        <v>0</v>
      </c>
      <c r="M201" s="17">
        <f t="shared" si="20"/>
        <v>0</v>
      </c>
    </row>
    <row r="202" spans="1:13" ht="14.4" x14ac:dyDescent="0.25">
      <c r="A202" s="192" t="str">
        <f t="shared" si="18"/>
        <v/>
      </c>
      <c r="B202" s="20"/>
      <c r="C202" s="193"/>
      <c r="D202" s="203"/>
      <c r="E202" s="208"/>
      <c r="F202" s="209"/>
      <c r="G202" s="13"/>
      <c r="H202" s="31"/>
      <c r="I202" s="31"/>
      <c r="J202" s="213"/>
      <c r="K202" s="19"/>
      <c r="L202" s="17">
        <f t="shared" si="19"/>
        <v>0</v>
      </c>
      <c r="M202" s="17">
        <f t="shared" si="20"/>
        <v>0</v>
      </c>
    </row>
    <row r="203" spans="1:13" ht="14.4" x14ac:dyDescent="0.25">
      <c r="A203" s="192" t="str">
        <f t="shared" si="18"/>
        <v/>
      </c>
      <c r="B203" s="20"/>
      <c r="C203" s="193"/>
      <c r="D203" s="203"/>
      <c r="E203" s="208"/>
      <c r="F203" s="209"/>
      <c r="G203" s="13"/>
      <c r="H203" s="31"/>
      <c r="I203" s="31"/>
      <c r="J203" s="213"/>
      <c r="K203" s="19"/>
      <c r="L203" s="17">
        <f t="shared" si="19"/>
        <v>0</v>
      </c>
      <c r="M203" s="17">
        <f t="shared" si="20"/>
        <v>0</v>
      </c>
    </row>
    <row r="204" spans="1:13" ht="14.4" x14ac:dyDescent="0.25">
      <c r="A204" s="192" t="str">
        <f t="shared" si="18"/>
        <v/>
      </c>
      <c r="B204" s="20"/>
      <c r="C204" s="193"/>
      <c r="D204" s="203"/>
      <c r="E204" s="208"/>
      <c r="F204" s="209"/>
      <c r="G204" s="206"/>
      <c r="H204" s="31"/>
      <c r="I204" s="31"/>
      <c r="J204" s="213"/>
      <c r="K204" s="19"/>
      <c r="L204" s="17">
        <f t="shared" si="19"/>
        <v>0</v>
      </c>
      <c r="M204" s="17">
        <f t="shared" si="20"/>
        <v>0</v>
      </c>
    </row>
    <row r="205" spans="1:13" ht="14.4" x14ac:dyDescent="0.25">
      <c r="A205" s="192" t="str">
        <f t="shared" si="18"/>
        <v/>
      </c>
      <c r="B205" s="20"/>
      <c r="C205" s="193"/>
      <c r="D205" s="203"/>
      <c r="E205" s="208"/>
      <c r="F205" s="209"/>
      <c r="G205" s="13"/>
      <c r="H205" s="31"/>
      <c r="I205" s="31"/>
      <c r="J205" s="213"/>
      <c r="K205" s="19"/>
      <c r="L205" s="17">
        <f t="shared" si="19"/>
        <v>0</v>
      </c>
      <c r="M205" s="17">
        <f t="shared" si="20"/>
        <v>0</v>
      </c>
    </row>
    <row r="206" spans="1:13" ht="14.4" x14ac:dyDescent="0.25">
      <c r="A206" s="192" t="str">
        <f t="shared" si="18"/>
        <v/>
      </c>
      <c r="B206" s="20"/>
      <c r="C206" s="193"/>
      <c r="D206" s="203"/>
      <c r="E206" s="208"/>
      <c r="F206" s="16"/>
      <c r="G206" s="13"/>
      <c r="H206" s="31"/>
      <c r="I206" s="31"/>
      <c r="J206" s="213"/>
      <c r="K206" s="19"/>
      <c r="L206" s="17">
        <f t="shared" si="19"/>
        <v>0</v>
      </c>
      <c r="M206" s="17">
        <f t="shared" si="20"/>
        <v>0</v>
      </c>
    </row>
    <row r="207" spans="1:13" ht="14.4" x14ac:dyDescent="0.25">
      <c r="A207" s="192" t="str">
        <f t="shared" si="18"/>
        <v/>
      </c>
      <c r="B207" s="20"/>
      <c r="C207" s="193"/>
      <c r="D207" s="203"/>
      <c r="E207" s="208"/>
      <c r="F207" s="16"/>
      <c r="G207" s="13"/>
      <c r="H207" s="31"/>
      <c r="I207" s="31"/>
      <c r="J207" s="213"/>
      <c r="K207" s="19"/>
      <c r="L207" s="17">
        <f t="shared" si="19"/>
        <v>0</v>
      </c>
      <c r="M207" s="17">
        <f t="shared" si="20"/>
        <v>0</v>
      </c>
    </row>
    <row r="208" spans="1:13" ht="14.4" x14ac:dyDescent="0.25">
      <c r="A208" s="192" t="str">
        <f t="shared" si="18"/>
        <v/>
      </c>
      <c r="B208" s="20"/>
      <c r="C208" s="193"/>
      <c r="D208" s="203"/>
      <c r="E208" s="208"/>
      <c r="F208" s="16"/>
      <c r="G208" s="13"/>
      <c r="H208" s="31"/>
      <c r="I208" s="31"/>
      <c r="J208" s="213"/>
      <c r="K208" s="19"/>
      <c r="L208" s="17">
        <f t="shared" si="19"/>
        <v>0</v>
      </c>
      <c r="M208" s="17">
        <f t="shared" si="20"/>
        <v>0</v>
      </c>
    </row>
    <row r="209" spans="1:13" ht="14.4" x14ac:dyDescent="0.25">
      <c r="A209" s="192" t="str">
        <f t="shared" si="18"/>
        <v/>
      </c>
      <c r="B209" s="20"/>
      <c r="C209" s="193"/>
      <c r="D209" s="203"/>
      <c r="E209" s="208"/>
      <c r="F209" s="16"/>
      <c r="G209" s="13"/>
      <c r="H209" s="31"/>
      <c r="I209" s="31"/>
      <c r="J209" s="213"/>
      <c r="K209" s="19"/>
      <c r="L209" s="17">
        <f t="shared" si="19"/>
        <v>0</v>
      </c>
      <c r="M209" s="17">
        <f t="shared" si="20"/>
        <v>0</v>
      </c>
    </row>
    <row r="210" spans="1:13" ht="14.4" x14ac:dyDescent="0.25">
      <c r="A210" s="192" t="str">
        <f t="shared" si="18"/>
        <v/>
      </c>
      <c r="B210" s="20"/>
      <c r="C210" s="193"/>
      <c r="D210" s="203"/>
      <c r="E210" s="208"/>
      <c r="F210" s="16"/>
      <c r="G210" s="13"/>
      <c r="H210" s="31"/>
      <c r="I210" s="31"/>
      <c r="J210" s="213"/>
      <c r="K210" s="19"/>
      <c r="L210" s="17">
        <f t="shared" si="19"/>
        <v>0</v>
      </c>
      <c r="M210" s="17">
        <f t="shared" si="20"/>
        <v>0</v>
      </c>
    </row>
    <row r="211" spans="1:13" ht="14.4" x14ac:dyDescent="0.25">
      <c r="A211" s="192" t="str">
        <f t="shared" si="18"/>
        <v/>
      </c>
      <c r="B211" s="20"/>
      <c r="C211" s="193"/>
      <c r="D211" s="203"/>
      <c r="E211" s="208"/>
      <c r="F211" s="16"/>
      <c r="G211" s="13"/>
      <c r="H211" s="31"/>
      <c r="I211" s="31"/>
      <c r="J211" s="213"/>
      <c r="K211" s="19"/>
      <c r="L211" s="17">
        <f t="shared" si="19"/>
        <v>0</v>
      </c>
      <c r="M211" s="17">
        <f t="shared" si="20"/>
        <v>0</v>
      </c>
    </row>
    <row r="212" spans="1:13" ht="14.4" x14ac:dyDescent="0.25">
      <c r="A212" s="192" t="str">
        <f t="shared" si="18"/>
        <v/>
      </c>
      <c r="B212" s="20"/>
      <c r="C212" s="193"/>
      <c r="D212" s="203"/>
      <c r="E212" s="208"/>
      <c r="F212" s="16"/>
      <c r="G212" s="13"/>
      <c r="H212" s="31"/>
      <c r="I212" s="31"/>
      <c r="J212" s="213"/>
      <c r="K212" s="19"/>
      <c r="L212" s="17">
        <f t="shared" si="19"/>
        <v>0</v>
      </c>
      <c r="M212" s="17">
        <f t="shared" si="20"/>
        <v>0</v>
      </c>
    </row>
    <row r="213" spans="1:13" ht="14.4" x14ac:dyDescent="0.25">
      <c r="A213" s="192" t="str">
        <f t="shared" si="18"/>
        <v/>
      </c>
      <c r="B213" s="20"/>
      <c r="C213" s="193"/>
      <c r="D213" s="203"/>
      <c r="E213" s="208"/>
      <c r="F213" s="16"/>
      <c r="G213" s="13"/>
      <c r="H213" s="31"/>
      <c r="I213" s="31"/>
      <c r="J213" s="213"/>
      <c r="K213" s="19"/>
      <c r="L213" s="17">
        <f t="shared" si="19"/>
        <v>0</v>
      </c>
      <c r="M213" s="17">
        <f t="shared" si="20"/>
        <v>0</v>
      </c>
    </row>
    <row r="214" spans="1:13" ht="14.4" x14ac:dyDescent="0.25">
      <c r="A214" s="192" t="str">
        <f t="shared" si="18"/>
        <v/>
      </c>
      <c r="B214" s="20"/>
      <c r="C214" s="193"/>
      <c r="D214" s="203"/>
      <c r="E214" s="208"/>
      <c r="F214" s="16"/>
      <c r="G214" s="13"/>
      <c r="H214" s="31"/>
      <c r="I214" s="31"/>
      <c r="J214" s="213"/>
      <c r="K214" s="19"/>
      <c r="L214" s="17">
        <f t="shared" si="19"/>
        <v>0</v>
      </c>
      <c r="M214" s="17">
        <f t="shared" si="20"/>
        <v>0</v>
      </c>
    </row>
    <row r="215" spans="1:13" ht="14.4" x14ac:dyDescent="0.25">
      <c r="A215" s="192" t="str">
        <f t="shared" si="18"/>
        <v/>
      </c>
      <c r="B215" s="20"/>
      <c r="C215" s="193"/>
      <c r="D215" s="203"/>
      <c r="E215" s="208"/>
      <c r="F215" s="16"/>
      <c r="G215" s="13"/>
      <c r="H215" s="31"/>
      <c r="I215" s="31"/>
      <c r="J215" s="213"/>
      <c r="K215" s="19"/>
      <c r="L215" s="17">
        <f t="shared" si="19"/>
        <v>0</v>
      </c>
      <c r="M215" s="17">
        <f t="shared" si="20"/>
        <v>0</v>
      </c>
    </row>
    <row r="216" spans="1:13" ht="14.4" x14ac:dyDescent="0.25">
      <c r="A216" s="192" t="str">
        <f t="shared" si="18"/>
        <v/>
      </c>
      <c r="B216" s="20"/>
      <c r="C216" s="193"/>
      <c r="D216" s="203"/>
      <c r="E216" s="208"/>
      <c r="F216" s="16"/>
      <c r="G216" s="13"/>
      <c r="H216" s="31"/>
      <c r="I216" s="31"/>
      <c r="J216" s="213"/>
      <c r="K216" s="19"/>
      <c r="L216" s="17">
        <f t="shared" si="19"/>
        <v>0</v>
      </c>
      <c r="M216" s="17">
        <f t="shared" si="20"/>
        <v>0</v>
      </c>
    </row>
    <row r="217" spans="1:13" ht="14.4" x14ac:dyDescent="0.25">
      <c r="A217" s="192" t="str">
        <f t="shared" si="18"/>
        <v/>
      </c>
      <c r="B217" s="20"/>
      <c r="C217" s="193"/>
      <c r="D217" s="203"/>
      <c r="E217" s="208"/>
      <c r="F217" s="16"/>
      <c r="G217" s="13"/>
      <c r="H217" s="31"/>
      <c r="I217" s="31"/>
      <c r="J217" s="213"/>
      <c r="K217" s="19"/>
      <c r="L217" s="17">
        <f t="shared" si="19"/>
        <v>0</v>
      </c>
      <c r="M217" s="17">
        <f t="shared" si="20"/>
        <v>0</v>
      </c>
    </row>
    <row r="218" spans="1:13" ht="14.4" x14ac:dyDescent="0.25">
      <c r="A218" s="192" t="str">
        <f t="shared" si="18"/>
        <v/>
      </c>
      <c r="B218" s="20"/>
      <c r="C218" s="193"/>
      <c r="D218" s="203"/>
      <c r="E218" s="208"/>
      <c r="F218" s="16"/>
      <c r="G218" s="13"/>
      <c r="H218" s="31"/>
      <c r="I218" s="31"/>
      <c r="J218" s="213"/>
      <c r="K218" s="19"/>
      <c r="L218" s="17">
        <f t="shared" si="19"/>
        <v>0</v>
      </c>
      <c r="M218" s="17">
        <f t="shared" si="20"/>
        <v>0</v>
      </c>
    </row>
    <row r="219" spans="1:13" ht="14.4" x14ac:dyDescent="0.25">
      <c r="A219" s="192" t="str">
        <f t="shared" si="18"/>
        <v/>
      </c>
      <c r="B219" s="20"/>
      <c r="C219" s="193"/>
      <c r="D219" s="203"/>
      <c r="E219" s="208"/>
      <c r="F219" s="209"/>
      <c r="G219" s="13"/>
      <c r="H219" s="31"/>
      <c r="I219" s="31"/>
      <c r="J219" s="213"/>
      <c r="K219" s="19"/>
      <c r="L219" s="17">
        <f t="shared" si="19"/>
        <v>0</v>
      </c>
      <c r="M219" s="17">
        <f t="shared" si="20"/>
        <v>0</v>
      </c>
    </row>
    <row r="220" spans="1:13" ht="14.4" x14ac:dyDescent="0.25">
      <c r="A220" s="192" t="str">
        <f t="shared" si="18"/>
        <v/>
      </c>
      <c r="B220" s="20"/>
      <c r="C220" s="193"/>
      <c r="D220" s="203"/>
      <c r="E220" s="208"/>
      <c r="F220" s="209"/>
      <c r="G220" s="13"/>
      <c r="H220" s="31"/>
      <c r="I220" s="31"/>
      <c r="J220" s="213"/>
      <c r="K220" s="19"/>
      <c r="L220" s="17">
        <f t="shared" si="19"/>
        <v>0</v>
      </c>
      <c r="M220" s="17">
        <f t="shared" si="20"/>
        <v>0</v>
      </c>
    </row>
    <row r="221" spans="1:13" ht="15" thickBot="1" x14ac:dyDescent="0.3">
      <c r="A221" s="199" t="str">
        <f t="shared" si="18"/>
        <v/>
      </c>
      <c r="B221" s="24"/>
      <c r="C221" s="197"/>
      <c r="D221" s="204"/>
      <c r="E221" s="210"/>
      <c r="F221" s="211"/>
      <c r="G221" s="21"/>
      <c r="H221" s="33"/>
      <c r="I221" s="33"/>
      <c r="J221" s="214"/>
      <c r="K221" s="28"/>
      <c r="L221" s="26">
        <f t="shared" si="19"/>
        <v>0</v>
      </c>
      <c r="M221" s="26">
        <f t="shared" si="20"/>
        <v>0</v>
      </c>
    </row>
  </sheetData>
  <protectedRanges>
    <protectedRange sqref="E1:L1" name="Front Page"/>
  </protectedRanges>
  <autoFilter ref="A3:M221" xr:uid="{9C20A6D4-2DE0-45B4-8BC9-FA66E74025EF}">
    <filterColumn colId="6" showButton="0"/>
    <filterColumn colId="7" showButton="0"/>
    <filterColumn colId="8" showButton="0"/>
    <sortState xmlns:xlrd2="http://schemas.microsoft.com/office/spreadsheetml/2017/richdata2" ref="A8:M221">
      <sortCondition ref="C3:C221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B2:L2"/>
    <mergeCell ref="F3:F4"/>
    <mergeCell ref="G3:J3"/>
    <mergeCell ref="K3:K5"/>
    <mergeCell ref="L3:L5"/>
    <mergeCell ref="G4:G5"/>
    <mergeCell ref="H4:H5"/>
    <mergeCell ref="E1:I1"/>
    <mergeCell ref="K1:L1"/>
  </mergeCells>
  <conditionalFormatting sqref="D1:D6 D95:D1048576 D67:D82">
    <cfRule type="duplicateValues" dxfId="108" priority="1261"/>
  </conditionalFormatting>
  <conditionalFormatting sqref="D6">
    <cfRule type="duplicateValues" dxfId="107" priority="1259"/>
  </conditionalFormatting>
  <conditionalFormatting sqref="D61:D85">
    <cfRule type="duplicateValues" dxfId="106" priority="2"/>
  </conditionalFormatting>
  <conditionalFormatting sqref="D72:D82">
    <cfRule type="duplicateValues" dxfId="105" priority="5"/>
  </conditionalFormatting>
  <conditionalFormatting sqref="D87:D98">
    <cfRule type="duplicateValues" dxfId="104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0FAC2-315E-49B1-B5D8-711F77B5366E}">
  <sheetPr>
    <tabColor rgb="FFA3E7FF"/>
  </sheetPr>
  <dimension ref="A1:M62"/>
  <sheetViews>
    <sheetView workbookViewId="0">
      <selection activeCell="C6" sqref="C6:D6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20.33203125" style="9" customWidth="1"/>
    <col min="4" max="4" width="29.6640625" style="194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71">
        <f>SUM(A2-1)</f>
        <v>24</v>
      </c>
      <c r="B1" s="901" t="s">
        <v>401</v>
      </c>
      <c r="C1" s="902"/>
      <c r="D1" s="7" t="s">
        <v>402</v>
      </c>
      <c r="E1" s="881" t="s">
        <v>105</v>
      </c>
      <c r="F1" s="882"/>
      <c r="G1" s="882"/>
      <c r="H1" s="882"/>
      <c r="I1" s="882"/>
      <c r="J1" s="8" t="s">
        <v>404</v>
      </c>
      <c r="K1" s="903">
        <v>45388</v>
      </c>
      <c r="L1" s="904"/>
      <c r="M1" s="8" t="s">
        <v>405</v>
      </c>
    </row>
    <row r="2" spans="1:13" ht="22.5" customHeight="1" thickBot="1" x14ac:dyDescent="0.3">
      <c r="A2" s="1">
        <f>COUNTA(_xlfn.UNIQUE(D7:D160))</f>
        <v>25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12" t="str">
        <f t="shared" ref="A6:A37" si="0">CONCATENATE(B6,C6,D6)</f>
        <v>60Sienna BalinskiTamblyn Park Image</v>
      </c>
      <c r="B6" s="13">
        <v>60</v>
      </c>
      <c r="C6" s="14" t="s">
        <v>308</v>
      </c>
      <c r="D6" s="15" t="s">
        <v>474</v>
      </c>
      <c r="E6" s="20"/>
      <c r="F6" s="16" t="s">
        <v>105</v>
      </c>
      <c r="G6" s="20">
        <v>1</v>
      </c>
      <c r="H6" s="13"/>
      <c r="I6" s="31"/>
      <c r="J6" s="34"/>
      <c r="K6" s="17">
        <v>1</v>
      </c>
      <c r="L6" s="18">
        <f t="shared" ref="L6:L37" si="1">IF(K6=1,7,IF(K6=2,6,IF(K6=3,5,IF(K6=4,4,IF(K6=5,3,IF(K6=6,2,IF(K6&gt;=6,1,0)))))))</f>
        <v>7</v>
      </c>
      <c r="M6" s="19">
        <f t="shared" ref="M6:M37" si="2">SUM(L6+$M$5)</f>
        <v>7</v>
      </c>
    </row>
    <row r="7" spans="1:13" ht="14.4" x14ac:dyDescent="0.25">
      <c r="A7" s="12" t="str">
        <f t="shared" si="0"/>
        <v>60Lexi O'NeillTiaja Park Foxy</v>
      </c>
      <c r="B7" s="13">
        <v>60</v>
      </c>
      <c r="C7" s="14" t="s">
        <v>330</v>
      </c>
      <c r="D7" s="15" t="s">
        <v>331</v>
      </c>
      <c r="E7" s="20"/>
      <c r="F7" s="297" t="s">
        <v>105</v>
      </c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19">
        <f t="shared" si="2"/>
        <v>6</v>
      </c>
    </row>
    <row r="8" spans="1:13" ht="14.4" x14ac:dyDescent="0.25">
      <c r="A8" s="12" t="str">
        <f t="shared" si="0"/>
        <v>60Ava RobinsonWindy Hills Ginger Rocks</v>
      </c>
      <c r="B8" s="13">
        <v>60</v>
      </c>
      <c r="C8" s="14" t="s">
        <v>535</v>
      </c>
      <c r="D8" s="15" t="s">
        <v>536</v>
      </c>
      <c r="E8" s="20"/>
      <c r="F8" s="16"/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</row>
    <row r="9" spans="1:13" ht="14.4" x14ac:dyDescent="0.25">
      <c r="A9" s="12" t="str">
        <f t="shared" si="0"/>
        <v>60Hazel HartGem Park Surprise</v>
      </c>
      <c r="B9" s="13">
        <v>60</v>
      </c>
      <c r="C9" s="295" t="s">
        <v>448</v>
      </c>
      <c r="D9" s="285" t="s">
        <v>449</v>
      </c>
      <c r="E9" s="20"/>
      <c r="F9" s="16" t="s">
        <v>162</v>
      </c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</row>
    <row r="10" spans="1:13" ht="14.4" x14ac:dyDescent="0.25">
      <c r="A10" s="12" t="str">
        <f t="shared" si="0"/>
        <v>60Nyah TwomeyKarma Pair Fair Song</v>
      </c>
      <c r="B10" s="13">
        <v>60</v>
      </c>
      <c r="C10" s="295" t="s">
        <v>537</v>
      </c>
      <c r="D10" s="285" t="s">
        <v>538</v>
      </c>
      <c r="E10" s="20"/>
      <c r="F10" s="16" t="s">
        <v>539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</row>
    <row r="11" spans="1:13" ht="14.4" x14ac:dyDescent="0.25">
      <c r="A11" s="12" t="str">
        <f t="shared" si="0"/>
        <v>60Charlee Cooper</v>
      </c>
      <c r="B11" s="13">
        <v>60</v>
      </c>
      <c r="C11" s="14" t="s">
        <v>540</v>
      </c>
      <c r="D11" s="15"/>
      <c r="E11" s="20"/>
      <c r="F11" s="16"/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</row>
    <row r="12" spans="1:13" ht="14.4" x14ac:dyDescent="0.25">
      <c r="A12" s="12" t="str">
        <f t="shared" si="0"/>
        <v>60Ellie GilberdJayleigh Sensation</v>
      </c>
      <c r="B12" s="13">
        <v>60</v>
      </c>
      <c r="C12" s="14" t="s">
        <v>541</v>
      </c>
      <c r="D12" s="285" t="s">
        <v>542</v>
      </c>
      <c r="E12" s="20"/>
      <c r="F12" s="16"/>
      <c r="G12" s="20">
        <v>1</v>
      </c>
      <c r="H12" s="13"/>
      <c r="I12" s="31"/>
      <c r="J12" s="34"/>
      <c r="K12" s="17">
        <v>1</v>
      </c>
      <c r="L12" s="18">
        <f t="shared" si="1"/>
        <v>7</v>
      </c>
      <c r="M12" s="19">
        <f t="shared" si="2"/>
        <v>7</v>
      </c>
    </row>
    <row r="13" spans="1:13" ht="14.4" x14ac:dyDescent="0.25">
      <c r="A13" s="12" t="str">
        <f t="shared" si="0"/>
        <v>60Imogen O'hehirOutlaw King</v>
      </c>
      <c r="B13" s="13">
        <v>60</v>
      </c>
      <c r="C13" s="14" t="s">
        <v>543</v>
      </c>
      <c r="D13" s="15" t="s">
        <v>544</v>
      </c>
      <c r="E13" s="20"/>
      <c r="F13" s="16" t="s">
        <v>545</v>
      </c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</row>
    <row r="14" spans="1:13" ht="14.4" x14ac:dyDescent="0.25">
      <c r="A14" s="12" t="str">
        <f t="shared" si="0"/>
        <v>60Emilia ScheffnerCourage to Live</v>
      </c>
      <c r="B14" s="13">
        <v>60</v>
      </c>
      <c r="C14" s="14" t="s">
        <v>546</v>
      </c>
      <c r="D14" s="15" t="s">
        <v>547</v>
      </c>
      <c r="E14" s="20"/>
      <c r="F14" s="16"/>
      <c r="G14" s="20">
        <v>3</v>
      </c>
      <c r="H14" s="13"/>
      <c r="I14" s="31"/>
      <c r="J14" s="34"/>
      <c r="K14" s="17">
        <v>3</v>
      </c>
      <c r="L14" s="18">
        <f t="shared" si="1"/>
        <v>5</v>
      </c>
      <c r="M14" s="19">
        <f t="shared" si="2"/>
        <v>5</v>
      </c>
    </row>
    <row r="15" spans="1:13" ht="14.4" x14ac:dyDescent="0.25">
      <c r="A15" s="12" t="str">
        <f t="shared" si="0"/>
        <v>60Jasmine FisherMaraahn El Shamae Sr</v>
      </c>
      <c r="B15" s="13">
        <v>60</v>
      </c>
      <c r="C15" s="14" t="s">
        <v>548</v>
      </c>
      <c r="D15" s="15" t="s">
        <v>549</v>
      </c>
      <c r="E15" s="20"/>
      <c r="F15" s="16" t="s">
        <v>105</v>
      </c>
      <c r="G15" s="20">
        <v>4</v>
      </c>
      <c r="H15" s="13"/>
      <c r="I15" s="31"/>
      <c r="J15" s="34"/>
      <c r="K15" s="17">
        <v>4</v>
      </c>
      <c r="L15" s="18">
        <f t="shared" si="1"/>
        <v>4</v>
      </c>
      <c r="M15" s="19">
        <f t="shared" si="2"/>
        <v>4</v>
      </c>
    </row>
    <row r="16" spans="1:13" ht="14.4" x14ac:dyDescent="0.25">
      <c r="A16" s="12" t="str">
        <f t="shared" si="0"/>
        <v>60Madelyn McdonaghArdi</v>
      </c>
      <c r="B16" s="13">
        <v>60</v>
      </c>
      <c r="C16" s="14" t="s">
        <v>550</v>
      </c>
      <c r="D16" s="15" t="s">
        <v>259</v>
      </c>
      <c r="E16" s="20"/>
      <c r="F16" s="16" t="s">
        <v>105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</row>
    <row r="17" spans="1:13" ht="14.4" x14ac:dyDescent="0.25">
      <c r="A17" s="12" t="str">
        <f t="shared" si="0"/>
        <v>70Anya JohnstonTauton Vale Calimero</v>
      </c>
      <c r="B17" s="13">
        <v>70</v>
      </c>
      <c r="C17" s="14" t="s">
        <v>551</v>
      </c>
      <c r="D17" s="15" t="s">
        <v>552</v>
      </c>
      <c r="E17" s="20"/>
      <c r="F17" s="16" t="s">
        <v>105</v>
      </c>
      <c r="G17" s="20">
        <v>1</v>
      </c>
      <c r="H17" s="13"/>
      <c r="I17" s="31"/>
      <c r="J17" s="34"/>
      <c r="K17" s="17">
        <v>1</v>
      </c>
      <c r="L17" s="18">
        <f t="shared" si="1"/>
        <v>7</v>
      </c>
      <c r="M17" s="19">
        <f t="shared" si="2"/>
        <v>7</v>
      </c>
    </row>
    <row r="18" spans="1:13" ht="14.4" x14ac:dyDescent="0.25">
      <c r="A18" s="12" t="str">
        <f t="shared" si="0"/>
        <v>70Ruby GilberdKirralea Cabaret</v>
      </c>
      <c r="B18" s="13">
        <v>70</v>
      </c>
      <c r="C18" s="14" t="s">
        <v>221</v>
      </c>
      <c r="D18" s="15" t="s">
        <v>222</v>
      </c>
      <c r="E18" s="20"/>
      <c r="F18" s="16"/>
      <c r="G18" s="20">
        <v>2</v>
      </c>
      <c r="H18" s="13"/>
      <c r="I18" s="31"/>
      <c r="J18" s="34"/>
      <c r="K18" s="17">
        <v>2</v>
      </c>
      <c r="L18" s="18">
        <f t="shared" si="1"/>
        <v>6</v>
      </c>
      <c r="M18" s="19">
        <f t="shared" si="2"/>
        <v>6</v>
      </c>
    </row>
    <row r="19" spans="1:13" ht="14.4" x14ac:dyDescent="0.25">
      <c r="A19" s="12" t="str">
        <f t="shared" si="0"/>
        <v>70Jax ReillyTia</v>
      </c>
      <c r="B19" s="13">
        <v>70</v>
      </c>
      <c r="C19" s="14" t="s">
        <v>505</v>
      </c>
      <c r="D19" s="15" t="s">
        <v>553</v>
      </c>
      <c r="E19" s="20"/>
      <c r="F19" s="16"/>
      <c r="G19" s="20">
        <v>3</v>
      </c>
      <c r="H19" s="13"/>
      <c r="I19" s="31"/>
      <c r="J19" s="34"/>
      <c r="K19" s="17">
        <v>3</v>
      </c>
      <c r="L19" s="18">
        <f t="shared" si="1"/>
        <v>5</v>
      </c>
      <c r="M19" s="19">
        <f t="shared" si="2"/>
        <v>5</v>
      </c>
    </row>
    <row r="20" spans="1:13" ht="14.4" x14ac:dyDescent="0.25">
      <c r="A20" s="12" t="str">
        <f t="shared" si="0"/>
        <v>70Zara OfficerGwynnellie Downs Bonnie Brae</v>
      </c>
      <c r="B20" s="13">
        <v>70</v>
      </c>
      <c r="C20" s="14" t="s">
        <v>554</v>
      </c>
      <c r="D20" s="15" t="s">
        <v>555</v>
      </c>
      <c r="E20" s="20"/>
      <c r="F20" s="16"/>
      <c r="G20" s="20">
        <v>4</v>
      </c>
      <c r="H20" s="13"/>
      <c r="I20" s="31"/>
      <c r="J20" s="34"/>
      <c r="K20" s="17">
        <v>4</v>
      </c>
      <c r="L20" s="18">
        <f t="shared" si="1"/>
        <v>4</v>
      </c>
      <c r="M20" s="19">
        <f t="shared" si="2"/>
        <v>4</v>
      </c>
    </row>
    <row r="21" spans="1:13" ht="14.4" x14ac:dyDescent="0.25">
      <c r="A21" s="12" t="str">
        <f t="shared" si="0"/>
        <v>70Emmi KnealeMiss Miracle</v>
      </c>
      <c r="B21" s="13">
        <v>70</v>
      </c>
      <c r="C21" s="14" t="s">
        <v>192</v>
      </c>
      <c r="D21" s="15" t="s">
        <v>193</v>
      </c>
      <c r="E21" s="20"/>
      <c r="F21" s="16" t="s">
        <v>115</v>
      </c>
      <c r="G21" s="20">
        <v>1</v>
      </c>
      <c r="H21" s="13"/>
      <c r="I21" s="31"/>
      <c r="J21" s="34"/>
      <c r="K21" s="17">
        <v>1</v>
      </c>
      <c r="L21" s="18">
        <f t="shared" si="1"/>
        <v>7</v>
      </c>
      <c r="M21" s="19">
        <f t="shared" si="2"/>
        <v>7</v>
      </c>
    </row>
    <row r="22" spans="1:13" ht="14.4" x14ac:dyDescent="0.25">
      <c r="A22" s="12" t="str">
        <f t="shared" si="0"/>
        <v>70Jackie AlfieriEthereal Rhapsody</v>
      </c>
      <c r="B22" s="13">
        <v>70</v>
      </c>
      <c r="C22" s="14" t="s">
        <v>556</v>
      </c>
      <c r="D22" s="15" t="s">
        <v>557</v>
      </c>
      <c r="E22" s="20"/>
      <c r="F22" s="16" t="s">
        <v>558</v>
      </c>
      <c r="G22" s="20">
        <v>2</v>
      </c>
      <c r="H22" s="13"/>
      <c r="I22" s="31"/>
      <c r="J22" s="34"/>
      <c r="K22" s="17">
        <v>2</v>
      </c>
      <c r="L22" s="18">
        <f t="shared" si="1"/>
        <v>6</v>
      </c>
      <c r="M22" s="19">
        <f t="shared" si="2"/>
        <v>6</v>
      </c>
    </row>
    <row r="23" spans="1:13" ht="14.4" x14ac:dyDescent="0.25">
      <c r="A23" s="12" t="str">
        <f t="shared" si="0"/>
        <v>70Jasmine FisherMaraahn El Shamae</v>
      </c>
      <c r="B23" s="13">
        <v>70</v>
      </c>
      <c r="C23" s="14" t="s">
        <v>548</v>
      </c>
      <c r="D23" s="15" t="s">
        <v>559</v>
      </c>
      <c r="E23" s="20"/>
      <c r="F23" s="16" t="s">
        <v>105</v>
      </c>
      <c r="G23" s="20">
        <v>3</v>
      </c>
      <c r="H23" s="13"/>
      <c r="I23" s="31"/>
      <c r="J23" s="34"/>
      <c r="K23" s="17">
        <v>3</v>
      </c>
      <c r="L23" s="18">
        <f t="shared" si="1"/>
        <v>5</v>
      </c>
      <c r="M23" s="19">
        <f t="shared" si="2"/>
        <v>5</v>
      </c>
    </row>
    <row r="24" spans="1:13" ht="14.4" x14ac:dyDescent="0.25">
      <c r="A24" s="12" t="str">
        <f t="shared" si="0"/>
        <v>70Imogen O'hehirLuvash Cassie</v>
      </c>
      <c r="B24" s="13">
        <v>70</v>
      </c>
      <c r="C24" s="14" t="s">
        <v>543</v>
      </c>
      <c r="D24" s="15" t="s">
        <v>560</v>
      </c>
      <c r="E24" s="20"/>
      <c r="F24" s="16" t="s">
        <v>105</v>
      </c>
      <c r="G24" s="20">
        <v>4</v>
      </c>
      <c r="H24" s="13"/>
      <c r="I24" s="31"/>
      <c r="J24" s="34"/>
      <c r="K24" s="17">
        <v>4</v>
      </c>
      <c r="L24" s="18">
        <f t="shared" si="1"/>
        <v>4</v>
      </c>
      <c r="M24" s="19">
        <f t="shared" si="2"/>
        <v>4</v>
      </c>
    </row>
    <row r="25" spans="1:13" ht="14.4" x14ac:dyDescent="0.25">
      <c r="A25" s="12" t="str">
        <f t="shared" si="0"/>
        <v>70Michala GibsoneRemrah Rocher</v>
      </c>
      <c r="B25" s="13">
        <v>70</v>
      </c>
      <c r="C25" s="14" t="s">
        <v>561</v>
      </c>
      <c r="D25" s="15" t="s">
        <v>562</v>
      </c>
      <c r="E25" s="20"/>
      <c r="F25" s="16" t="s">
        <v>563</v>
      </c>
      <c r="G25" s="20">
        <v>5</v>
      </c>
      <c r="H25" s="13"/>
      <c r="I25" s="31"/>
      <c r="J25" s="34"/>
      <c r="K25" s="17">
        <v>5</v>
      </c>
      <c r="L25" s="18">
        <f t="shared" si="1"/>
        <v>3</v>
      </c>
      <c r="M25" s="19">
        <f t="shared" si="2"/>
        <v>3</v>
      </c>
    </row>
    <row r="26" spans="1:13" ht="14.4" x14ac:dyDescent="0.25">
      <c r="A26" s="12" t="str">
        <f t="shared" si="0"/>
        <v>70Zarli CurtisProtectable</v>
      </c>
      <c r="B26" s="13">
        <v>70</v>
      </c>
      <c r="C26" s="14" t="s">
        <v>564</v>
      </c>
      <c r="D26" s="15" t="s">
        <v>565</v>
      </c>
      <c r="E26" s="20"/>
      <c r="F26" s="16"/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3" ht="14.4" x14ac:dyDescent="0.25">
      <c r="A27" s="12" t="str">
        <f t="shared" si="0"/>
        <v>80Ruby GilberdKirralea Cabaret</v>
      </c>
      <c r="B27" s="13">
        <v>80</v>
      </c>
      <c r="C27" s="14" t="s">
        <v>221</v>
      </c>
      <c r="D27" s="15" t="s">
        <v>222</v>
      </c>
      <c r="E27" s="20"/>
      <c r="F27" s="16"/>
      <c r="G27" s="20"/>
      <c r="H27" s="13">
        <v>1</v>
      </c>
      <c r="I27" s="31"/>
      <c r="J27" s="34"/>
      <c r="K27" s="17">
        <v>1</v>
      </c>
      <c r="L27" s="18">
        <f t="shared" si="1"/>
        <v>7</v>
      </c>
      <c r="M27" s="19">
        <f t="shared" si="2"/>
        <v>7</v>
      </c>
    </row>
    <row r="28" spans="1:13" ht="14.4" x14ac:dyDescent="0.25">
      <c r="A28" s="12" t="str">
        <f t="shared" si="0"/>
        <v>80Anya JohnstonTauton Vale Calimero</v>
      </c>
      <c r="B28" s="13">
        <v>80</v>
      </c>
      <c r="C28" s="14" t="s">
        <v>551</v>
      </c>
      <c r="D28" s="15" t="s">
        <v>552</v>
      </c>
      <c r="E28" s="20"/>
      <c r="F28" s="16" t="s">
        <v>105</v>
      </c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3" ht="14.4" x14ac:dyDescent="0.25">
      <c r="A29" s="12" t="str">
        <f t="shared" si="0"/>
        <v>80Jax ReillyTia</v>
      </c>
      <c r="B29" s="13">
        <v>80</v>
      </c>
      <c r="C29" s="14" t="s">
        <v>505</v>
      </c>
      <c r="D29" s="15" t="s">
        <v>553</v>
      </c>
      <c r="E29" s="20"/>
      <c r="F29" s="16"/>
      <c r="G29" s="20"/>
      <c r="H29" s="13">
        <v>3</v>
      </c>
      <c r="I29" s="31"/>
      <c r="J29" s="34"/>
      <c r="K29" s="17">
        <v>3</v>
      </c>
      <c r="L29" s="18">
        <f t="shared" si="1"/>
        <v>5</v>
      </c>
      <c r="M29" s="19">
        <f t="shared" si="2"/>
        <v>5</v>
      </c>
    </row>
    <row r="30" spans="1:13" ht="14.4" x14ac:dyDescent="0.25">
      <c r="A30" s="12" t="str">
        <f t="shared" si="0"/>
        <v>80Zara OfficerGwynnellie Downs Bonnie Brae</v>
      </c>
      <c r="B30" s="13">
        <v>80</v>
      </c>
      <c r="C30" s="14" t="s">
        <v>554</v>
      </c>
      <c r="D30" s="15" t="s">
        <v>555</v>
      </c>
      <c r="E30" s="20"/>
      <c r="F30" s="16"/>
      <c r="G30" s="20"/>
      <c r="H30" s="13">
        <v>4</v>
      </c>
      <c r="I30" s="31"/>
      <c r="J30" s="34"/>
      <c r="K30" s="17">
        <v>4</v>
      </c>
      <c r="L30" s="18">
        <f t="shared" si="1"/>
        <v>4</v>
      </c>
      <c r="M30" s="19">
        <f t="shared" si="2"/>
        <v>4</v>
      </c>
    </row>
    <row r="31" spans="1:13" ht="14.4" x14ac:dyDescent="0.25">
      <c r="A31" s="12" t="str">
        <f t="shared" si="0"/>
        <v>80Emmi KnealeMiss Miracle</v>
      </c>
      <c r="B31" s="13">
        <v>80</v>
      </c>
      <c r="C31" s="14" t="s">
        <v>192</v>
      </c>
      <c r="D31" s="15" t="s">
        <v>193</v>
      </c>
      <c r="E31" s="20"/>
      <c r="F31" s="16" t="s">
        <v>115</v>
      </c>
      <c r="G31" s="20"/>
      <c r="H31" s="13">
        <v>1</v>
      </c>
      <c r="I31" s="31"/>
      <c r="J31" s="34"/>
      <c r="K31" s="17">
        <v>1</v>
      </c>
      <c r="L31" s="18">
        <f t="shared" si="1"/>
        <v>7</v>
      </c>
      <c r="M31" s="19">
        <f t="shared" si="2"/>
        <v>7</v>
      </c>
    </row>
    <row r="32" spans="1:13" ht="14.4" x14ac:dyDescent="0.25">
      <c r="A32" s="12" t="str">
        <f t="shared" si="0"/>
        <v>80Jasmine ElliottIcarus Jolly James</v>
      </c>
      <c r="B32" s="13">
        <v>80</v>
      </c>
      <c r="C32" s="14" t="s">
        <v>160</v>
      </c>
      <c r="D32" s="15" t="s">
        <v>161</v>
      </c>
      <c r="E32" s="20"/>
      <c r="F32" s="16"/>
      <c r="G32" s="20"/>
      <c r="H32" s="13">
        <v>2</v>
      </c>
      <c r="I32" s="31"/>
      <c r="J32" s="34"/>
      <c r="K32" s="17">
        <v>2</v>
      </c>
      <c r="L32" s="18">
        <f t="shared" si="1"/>
        <v>6</v>
      </c>
      <c r="M32" s="19">
        <f t="shared" si="2"/>
        <v>6</v>
      </c>
    </row>
    <row r="33" spans="1:13" ht="14.4" x14ac:dyDescent="0.25">
      <c r="A33" s="12" t="str">
        <f t="shared" si="0"/>
        <v>80Jackie AlfieriEthereal Rhapsody</v>
      </c>
      <c r="B33" s="13">
        <v>80</v>
      </c>
      <c r="C33" s="14" t="s">
        <v>556</v>
      </c>
      <c r="D33" s="15" t="s">
        <v>557</v>
      </c>
      <c r="E33" s="20"/>
      <c r="F33" s="16" t="s">
        <v>558</v>
      </c>
      <c r="G33" s="20"/>
      <c r="H33" s="13">
        <v>3</v>
      </c>
      <c r="I33" s="31"/>
      <c r="J33" s="34"/>
      <c r="K33" s="17">
        <v>3</v>
      </c>
      <c r="L33" s="18">
        <f t="shared" si="1"/>
        <v>5</v>
      </c>
      <c r="M33" s="19">
        <f t="shared" si="2"/>
        <v>5</v>
      </c>
    </row>
    <row r="34" spans="1:13" ht="14.4" x14ac:dyDescent="0.25">
      <c r="A34" s="12" t="str">
        <f t="shared" si="0"/>
        <v>80Sophie DeBritoTiaja Park Folly</v>
      </c>
      <c r="B34" s="13">
        <v>80</v>
      </c>
      <c r="C34" s="14" t="s">
        <v>155</v>
      </c>
      <c r="D34" s="15" t="s">
        <v>156</v>
      </c>
      <c r="E34" s="20"/>
      <c r="F34" s="16" t="s">
        <v>105</v>
      </c>
      <c r="G34" s="20"/>
      <c r="H34" s="13">
        <v>4</v>
      </c>
      <c r="I34" s="31"/>
      <c r="J34" s="34"/>
      <c r="K34" s="17">
        <v>4</v>
      </c>
      <c r="L34" s="18">
        <f t="shared" si="1"/>
        <v>4</v>
      </c>
      <c r="M34" s="19">
        <f t="shared" si="2"/>
        <v>4</v>
      </c>
    </row>
    <row r="35" spans="1:13" ht="14.4" x14ac:dyDescent="0.25">
      <c r="A35" s="12" t="str">
        <f t="shared" si="0"/>
        <v>80Michala GibsoneRemrah Rocher</v>
      </c>
      <c r="B35" s="13">
        <v>80</v>
      </c>
      <c r="C35" s="14" t="s">
        <v>561</v>
      </c>
      <c r="D35" s="15" t="s">
        <v>562</v>
      </c>
      <c r="E35" s="20"/>
      <c r="F35" s="16" t="s">
        <v>563</v>
      </c>
      <c r="G35" s="20"/>
      <c r="H35" s="13">
        <v>5</v>
      </c>
      <c r="I35" s="31"/>
      <c r="J35" s="34"/>
      <c r="K35" s="17">
        <v>5</v>
      </c>
      <c r="L35" s="18">
        <f t="shared" si="1"/>
        <v>3</v>
      </c>
      <c r="M35" s="19">
        <f t="shared" si="2"/>
        <v>3</v>
      </c>
    </row>
    <row r="36" spans="1:13" ht="14.4" x14ac:dyDescent="0.25">
      <c r="A36" s="12" t="str">
        <f t="shared" si="0"/>
        <v>80Zarli CurtisProtectable</v>
      </c>
      <c r="B36" s="13">
        <v>80</v>
      </c>
      <c r="C36" s="14" t="s">
        <v>564</v>
      </c>
      <c r="D36" s="15" t="s">
        <v>565</v>
      </c>
      <c r="E36" s="20"/>
      <c r="F36" s="16"/>
      <c r="G36" s="20"/>
      <c r="H36" s="13">
        <v>1</v>
      </c>
      <c r="I36" s="31"/>
      <c r="J36" s="34"/>
      <c r="K36" s="17">
        <v>1</v>
      </c>
      <c r="L36" s="18">
        <f t="shared" si="1"/>
        <v>7</v>
      </c>
      <c r="M36" s="19">
        <f t="shared" si="2"/>
        <v>7</v>
      </c>
    </row>
    <row r="37" spans="1:13" ht="14.4" x14ac:dyDescent="0.25">
      <c r="A37" s="12" t="str">
        <f t="shared" si="0"/>
        <v>90Jasmine ElliottIcarus Jolly James</v>
      </c>
      <c r="B37" s="13">
        <v>90</v>
      </c>
      <c r="C37" s="14" t="s">
        <v>160</v>
      </c>
      <c r="D37" s="15" t="s">
        <v>161</v>
      </c>
      <c r="E37" s="20"/>
      <c r="F37" s="16"/>
      <c r="G37" s="20"/>
      <c r="H37" s="13"/>
      <c r="I37" s="31">
        <v>1</v>
      </c>
      <c r="J37" s="34"/>
      <c r="K37" s="17">
        <v>1</v>
      </c>
      <c r="L37" s="18">
        <f t="shared" si="1"/>
        <v>7</v>
      </c>
      <c r="M37" s="19">
        <f t="shared" si="2"/>
        <v>7</v>
      </c>
    </row>
    <row r="38" spans="1:13" ht="14.4" x14ac:dyDescent="0.25">
      <c r="A38" s="12" t="str">
        <f t="shared" ref="A38:A62" si="3">CONCATENATE(B38,C38,D38)</f>
        <v>90Sophie DeBritoTiaja Park Folly</v>
      </c>
      <c r="B38" s="13">
        <v>90</v>
      </c>
      <c r="C38" s="14" t="s">
        <v>155</v>
      </c>
      <c r="D38" s="15" t="s">
        <v>156</v>
      </c>
      <c r="E38" s="20"/>
      <c r="F38" s="16" t="s">
        <v>105</v>
      </c>
      <c r="G38" s="20"/>
      <c r="H38" s="13"/>
      <c r="I38" s="31">
        <v>2</v>
      </c>
      <c r="J38" s="34"/>
      <c r="K38" s="17">
        <v>2</v>
      </c>
      <c r="L38" s="18">
        <f t="shared" ref="L38:L62" si="4">IF(K38=1,7,IF(K38=2,6,IF(K38=3,5,IF(K38=4,4,IF(K38=5,3,IF(K38=6,2,IF(K38&gt;=6,1,0)))))))</f>
        <v>6</v>
      </c>
      <c r="M38" s="19">
        <f t="shared" ref="M38:M62" si="5">SUM(L38+$M$5)</f>
        <v>6</v>
      </c>
    </row>
    <row r="39" spans="1:13" ht="14.4" x14ac:dyDescent="0.25">
      <c r="A39" s="12" t="str">
        <f t="shared" si="3"/>
        <v>90Ava DebritoShame n Scandal</v>
      </c>
      <c r="B39" s="13">
        <v>90</v>
      </c>
      <c r="C39" s="14" t="s">
        <v>485</v>
      </c>
      <c r="D39" s="15" t="s">
        <v>486</v>
      </c>
      <c r="E39" s="20"/>
      <c r="F39" s="16" t="s">
        <v>105</v>
      </c>
      <c r="G39" s="31"/>
      <c r="H39" s="13"/>
      <c r="I39" s="31">
        <v>1</v>
      </c>
      <c r="J39" s="34"/>
      <c r="K39" s="17">
        <v>1</v>
      </c>
      <c r="L39" s="18">
        <f t="shared" si="4"/>
        <v>7</v>
      </c>
      <c r="M39" s="19">
        <f t="shared" si="5"/>
        <v>7</v>
      </c>
    </row>
    <row r="40" spans="1:13" ht="14.4" x14ac:dyDescent="0.25">
      <c r="A40" s="12" t="str">
        <f t="shared" si="3"/>
        <v>90Mia StainesThe Chorister SR</v>
      </c>
      <c r="B40" s="13">
        <v>90</v>
      </c>
      <c r="C40" s="14" t="s">
        <v>469</v>
      </c>
      <c r="D40" s="15" t="s">
        <v>566</v>
      </c>
      <c r="E40" s="20"/>
      <c r="F40" s="16"/>
      <c r="G40" s="31"/>
      <c r="H40" s="13"/>
      <c r="I40" s="31">
        <v>2</v>
      </c>
      <c r="J40" s="34"/>
      <c r="K40" s="17">
        <v>2</v>
      </c>
      <c r="L40" s="18">
        <f t="shared" si="4"/>
        <v>6</v>
      </c>
      <c r="M40" s="19">
        <f t="shared" si="5"/>
        <v>6</v>
      </c>
    </row>
    <row r="41" spans="1:13" ht="14.4" x14ac:dyDescent="0.25">
      <c r="A41" s="12" t="str">
        <f t="shared" si="3"/>
        <v>100Mia StainesThe Chorister</v>
      </c>
      <c r="B41" s="13">
        <v>100</v>
      </c>
      <c r="C41" s="14" t="s">
        <v>469</v>
      </c>
      <c r="D41" s="15" t="s">
        <v>470</v>
      </c>
      <c r="E41" s="20"/>
      <c r="F41" s="16"/>
      <c r="G41" s="31"/>
      <c r="H41" s="13"/>
      <c r="I41" s="31"/>
      <c r="J41" s="34">
        <v>1</v>
      </c>
      <c r="K41" s="17">
        <v>1</v>
      </c>
      <c r="L41" s="18">
        <f t="shared" si="4"/>
        <v>7</v>
      </c>
      <c r="M41" s="19">
        <f t="shared" si="5"/>
        <v>7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225"/>
      <c r="G42" s="31"/>
      <c r="H42" s="13"/>
      <c r="I42" s="31"/>
      <c r="J42" s="34"/>
      <c r="K42" s="17">
        <v>0</v>
      </c>
      <c r="L42" s="18">
        <f t="shared" si="4"/>
        <v>0</v>
      </c>
      <c r="M42" s="19">
        <f t="shared" si="5"/>
        <v>0</v>
      </c>
    </row>
    <row r="43" spans="1:13" ht="14.4" x14ac:dyDescent="0.25">
      <c r="A43" s="12" t="str">
        <f t="shared" si="3"/>
        <v/>
      </c>
      <c r="B43" s="13"/>
      <c r="D43" s="15"/>
      <c r="E43" s="20"/>
      <c r="F43" s="225"/>
      <c r="G43" s="31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20"/>
      <c r="F44" s="16"/>
      <c r="G44" s="31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4"/>
        <v>0</v>
      </c>
      <c r="M50" s="19">
        <f t="shared" si="5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4"/>
        <v>0</v>
      </c>
      <c r="M51" s="19">
        <f t="shared" si="5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19">
        <f t="shared" si="5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19">
        <f t="shared" si="5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4"/>
        <v>0</v>
      </c>
      <c r="M55" s="19">
        <f t="shared" si="5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4"/>
        <v>0</v>
      </c>
      <c r="M56" s="19">
        <f t="shared" si="5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4"/>
        <v>0</v>
      </c>
      <c r="M57" s="19">
        <f t="shared" si="5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4"/>
        <v>0</v>
      </c>
      <c r="M58" s="19">
        <f t="shared" si="5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4"/>
        <v>0</v>
      </c>
      <c r="M59" s="19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>
        <f t="shared" si="5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J62" s="31"/>
      <c r="K62" s="17"/>
      <c r="L62" s="18">
        <f t="shared" si="4"/>
        <v>0</v>
      </c>
      <c r="M62" s="19">
        <f t="shared" si="5"/>
        <v>0</v>
      </c>
    </row>
  </sheetData>
  <autoFilter ref="A3:M62" xr:uid="{F250FAC2-315E-49B1-B5D8-711F77B5366E}">
    <filterColumn colId="6" showButton="0"/>
    <filterColumn colId="7" showButton="0"/>
    <filterColumn colId="8" showButton="0"/>
    <sortState xmlns:xlrd2="http://schemas.microsoft.com/office/spreadsheetml/2017/richdata2" ref="A8:M62">
      <sortCondition ref="B3:B62"/>
    </sortState>
  </autoFilter>
  <sortState xmlns:xlrd2="http://schemas.microsoft.com/office/spreadsheetml/2017/richdata2" ref="A6:M62">
    <sortCondition ref="D6:D62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3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B271-FAB5-4730-AEC7-F1D9FE412562}">
  <sheetPr codeName="Sheet30">
    <tabColor rgb="FFA3E7FF"/>
  </sheetPr>
  <dimension ref="A1:P60"/>
  <sheetViews>
    <sheetView workbookViewId="0">
      <selection activeCell="M5" sqref="M5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16.8867187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12</v>
      </c>
      <c r="B1" s="901" t="s">
        <v>401</v>
      </c>
      <c r="C1" s="902"/>
      <c r="D1" s="7" t="s">
        <v>402</v>
      </c>
      <c r="E1" s="881" t="s">
        <v>429</v>
      </c>
      <c r="F1" s="882"/>
      <c r="G1" s="882"/>
      <c r="H1" s="882"/>
      <c r="I1" s="882"/>
      <c r="J1" s="8" t="s">
        <v>404</v>
      </c>
      <c r="K1" s="905">
        <v>44766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COUNTA(_xlfn.UNIQUE(D8:D125))</f>
        <v>13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/>
    </row>
    <row r="6" spans="1:16" ht="14.4" x14ac:dyDescent="0.25">
      <c r="A6" s="72"/>
      <c r="B6" s="73"/>
      <c r="C6" s="74"/>
      <c r="D6" s="75"/>
      <c r="E6" s="76"/>
      <c r="F6" s="77"/>
      <c r="G6" s="76"/>
      <c r="H6" s="73"/>
      <c r="I6" s="78"/>
      <c r="J6" s="79"/>
      <c r="K6" s="80"/>
      <c r="L6" s="81"/>
      <c r="M6" s="82"/>
      <c r="N6" s="30"/>
      <c r="O6" s="30"/>
      <c r="P6" s="30"/>
    </row>
    <row r="7" spans="1:16" ht="14.4" x14ac:dyDescent="0.25">
      <c r="A7" s="12"/>
      <c r="B7" s="83"/>
      <c r="C7" s="84"/>
      <c r="D7" s="85"/>
      <c r="E7" s="86"/>
      <c r="F7" s="87"/>
      <c r="G7" s="86"/>
      <c r="H7" s="83"/>
      <c r="I7" s="88"/>
      <c r="J7" s="89"/>
      <c r="K7" s="90"/>
      <c r="L7" s="91"/>
      <c r="M7" s="92"/>
      <c r="N7" s="30"/>
      <c r="O7" s="30"/>
      <c r="P7" s="30"/>
    </row>
    <row r="8" spans="1:16" ht="14.4" x14ac:dyDescent="0.25">
      <c r="A8" s="12" t="str">
        <f t="shared" ref="A8:A39" si="0">CONCATENATE(B8,C8,D8)</f>
        <v>60Ella AtwellKarma Park Tops Delight</v>
      </c>
      <c r="B8" s="437">
        <v>60</v>
      </c>
      <c r="C8" s="14" t="s">
        <v>1331</v>
      </c>
      <c r="D8" s="15" t="s">
        <v>1332</v>
      </c>
      <c r="E8" s="20"/>
      <c r="F8" s="16"/>
      <c r="G8" s="20">
        <v>1</v>
      </c>
      <c r="H8" s="13"/>
      <c r="I8" s="31"/>
      <c r="J8" s="34"/>
      <c r="K8" s="17">
        <v>1</v>
      </c>
      <c r="L8" s="18">
        <f t="shared" ref="L8:L22" si="1">IF(K8=1,7,IF(K8=2,6,IF(K8=3,5,IF(K8=4,4,IF(K8=5,3,IF(K8=6,2,IF(K8&gt;=6,1,0)))))))</f>
        <v>7</v>
      </c>
      <c r="M8" s="19">
        <f>SUM(L8+$M$5)</f>
        <v>7</v>
      </c>
      <c r="N8" s="30"/>
      <c r="O8" s="30"/>
      <c r="P8" s="30"/>
    </row>
    <row r="9" spans="1:16" ht="14.4" x14ac:dyDescent="0.25">
      <c r="A9" s="12" t="str">
        <f t="shared" si="0"/>
        <v>60Lexie UrenSpooky</v>
      </c>
      <c r="B9" s="437">
        <v>60</v>
      </c>
      <c r="C9" s="14" t="s">
        <v>518</v>
      </c>
      <c r="D9" s="15" t="s">
        <v>1333</v>
      </c>
      <c r="E9" s="20"/>
      <c r="F9" s="16"/>
      <c r="G9" s="1">
        <v>1</v>
      </c>
      <c r="H9" s="31"/>
      <c r="I9" s="31"/>
      <c r="J9" s="34"/>
      <c r="K9" s="17">
        <v>1</v>
      </c>
      <c r="L9" s="18">
        <f t="shared" si="1"/>
        <v>7</v>
      </c>
      <c r="M9" s="19">
        <f t="shared" ref="M9:M52" si="2">SUM(L9+$M$5)</f>
        <v>7</v>
      </c>
      <c r="N9" s="30"/>
      <c r="O9" s="30"/>
      <c r="P9" s="30"/>
    </row>
    <row r="10" spans="1:16" ht="14.4" x14ac:dyDescent="0.25">
      <c r="A10" s="12" t="str">
        <f t="shared" si="0"/>
        <v>60Portia AllanEsb Irish Consultant</v>
      </c>
      <c r="B10" s="437">
        <v>60</v>
      </c>
      <c r="C10" s="14" t="s">
        <v>1334</v>
      </c>
      <c r="D10" s="285" t="s">
        <v>1343</v>
      </c>
      <c r="E10" s="20"/>
      <c r="F10" s="16"/>
      <c r="G10" s="20">
        <v>2</v>
      </c>
      <c r="H10" s="13"/>
      <c r="I10" s="31"/>
      <c r="J10" s="34"/>
      <c r="K10" s="17">
        <v>2</v>
      </c>
      <c r="L10" s="18">
        <f t="shared" si="1"/>
        <v>6</v>
      </c>
      <c r="M10" s="19">
        <f t="shared" si="2"/>
        <v>6</v>
      </c>
      <c r="N10" s="30"/>
      <c r="O10" s="30"/>
      <c r="P10" s="30"/>
    </row>
    <row r="11" spans="1:16" ht="14.4" x14ac:dyDescent="0.25">
      <c r="A11" s="12" t="str">
        <f t="shared" si="0"/>
        <v>60Emily CarpenterFabulistic Sr</v>
      </c>
      <c r="B11" s="437">
        <v>60</v>
      </c>
      <c r="C11" s="14" t="s">
        <v>1335</v>
      </c>
      <c r="D11" s="15" t="s">
        <v>1344</v>
      </c>
      <c r="E11" s="20"/>
      <c r="F11" s="16"/>
      <c r="G11" s="20">
        <v>3</v>
      </c>
      <c r="H11" s="13"/>
      <c r="I11" s="31"/>
      <c r="J11" s="34"/>
      <c r="K11" s="17">
        <v>3</v>
      </c>
      <c r="L11" s="18">
        <f t="shared" si="1"/>
        <v>5</v>
      </c>
      <c r="M11" s="19">
        <f t="shared" si="2"/>
        <v>5</v>
      </c>
      <c r="N11" s="30"/>
      <c r="O11" s="30"/>
      <c r="P11" s="30"/>
    </row>
    <row r="12" spans="1:16" ht="14.4" x14ac:dyDescent="0.25">
      <c r="A12" s="12" t="str">
        <f t="shared" si="0"/>
        <v>60 OpenNicole ComptonTalmaree Ruby</v>
      </c>
      <c r="B12" s="430" t="s">
        <v>1336</v>
      </c>
      <c r="C12" s="14" t="s">
        <v>1337</v>
      </c>
      <c r="D12" s="285" t="s">
        <v>1338</v>
      </c>
      <c r="E12" s="20"/>
      <c r="F12" s="16"/>
      <c r="G12" s="20">
        <v>1</v>
      </c>
      <c r="H12" s="13"/>
      <c r="I12" s="31"/>
      <c r="J12" s="34"/>
      <c r="K12" s="17">
        <v>1</v>
      </c>
      <c r="L12" s="18">
        <f t="shared" si="1"/>
        <v>7</v>
      </c>
      <c r="M12" s="19">
        <f t="shared" si="2"/>
        <v>7</v>
      </c>
      <c r="N12" s="30"/>
      <c r="O12" s="30"/>
      <c r="P12" s="30"/>
    </row>
    <row r="13" spans="1:16" ht="14.4" x14ac:dyDescent="0.25">
      <c r="A13" s="12" t="str">
        <f t="shared" si="0"/>
        <v>70Ruth ElsegoodKarlinda Gusimmons</v>
      </c>
      <c r="B13" s="437">
        <v>70</v>
      </c>
      <c r="C13" s="14" t="s">
        <v>976</v>
      </c>
      <c r="D13" s="15" t="s">
        <v>1295</v>
      </c>
      <c r="E13" s="20"/>
      <c r="F13" s="16"/>
      <c r="G13" s="20" t="s">
        <v>621</v>
      </c>
      <c r="H13" s="13"/>
      <c r="I13" s="31"/>
      <c r="J13" s="34"/>
      <c r="K13" s="17">
        <v>0</v>
      </c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4" x14ac:dyDescent="0.25">
      <c r="A14" s="12" t="str">
        <f t="shared" si="0"/>
        <v>70Tahlia BurkeUpward Others</v>
      </c>
      <c r="B14" s="437">
        <v>70</v>
      </c>
      <c r="C14" s="14" t="s">
        <v>646</v>
      </c>
      <c r="D14" s="15" t="s">
        <v>688</v>
      </c>
      <c r="E14" s="20"/>
      <c r="F14" s="16"/>
      <c r="G14" s="20">
        <v>1</v>
      </c>
      <c r="H14" s="13"/>
      <c r="I14" s="31"/>
      <c r="J14" s="34"/>
      <c r="K14" s="17">
        <v>1</v>
      </c>
      <c r="L14" s="18">
        <f t="shared" si="1"/>
        <v>7</v>
      </c>
      <c r="M14" s="19">
        <f t="shared" si="2"/>
        <v>7</v>
      </c>
      <c r="N14" s="30"/>
      <c r="O14" s="30"/>
      <c r="P14" s="30"/>
    </row>
    <row r="15" spans="1:16" ht="14.4" x14ac:dyDescent="0.25">
      <c r="A15" s="12" t="str">
        <f t="shared" si="0"/>
        <v>70Emily CarpenterFabulistic</v>
      </c>
      <c r="B15" s="437">
        <v>70</v>
      </c>
      <c r="C15" s="14" t="s">
        <v>1335</v>
      </c>
      <c r="D15" s="285" t="s">
        <v>177</v>
      </c>
      <c r="E15" s="20"/>
      <c r="F15" s="16"/>
      <c r="G15" s="20">
        <v>2</v>
      </c>
      <c r="H15" s="13"/>
      <c r="I15" s="31"/>
      <c r="J15" s="34"/>
      <c r="K15" s="17">
        <v>2</v>
      </c>
      <c r="L15" s="18">
        <f t="shared" si="1"/>
        <v>6</v>
      </c>
      <c r="M15" s="19">
        <f t="shared" si="2"/>
        <v>6</v>
      </c>
      <c r="N15" s="30"/>
      <c r="O15" s="30"/>
      <c r="P15" s="30"/>
    </row>
    <row r="16" spans="1:16" ht="14.4" x14ac:dyDescent="0.25">
      <c r="A16" s="12" t="str">
        <f t="shared" si="0"/>
        <v>70Vanessa DavisOkies Little Anya</v>
      </c>
      <c r="B16" s="437">
        <v>70</v>
      </c>
      <c r="C16" s="14" t="s">
        <v>141</v>
      </c>
      <c r="D16" s="285" t="s">
        <v>142</v>
      </c>
      <c r="E16" s="20"/>
      <c r="F16" s="16"/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N16" s="30"/>
      <c r="O16" s="30"/>
      <c r="P16" s="30"/>
    </row>
    <row r="17" spans="1:16" ht="14.4" x14ac:dyDescent="0.25">
      <c r="A17" s="12" t="str">
        <f t="shared" si="0"/>
        <v>70 OpenNicole ComptonTalmaree Ruby</v>
      </c>
      <c r="B17" s="437" t="s">
        <v>1339</v>
      </c>
      <c r="C17" s="14" t="s">
        <v>1337</v>
      </c>
      <c r="D17" s="285" t="s">
        <v>1338</v>
      </c>
      <c r="E17" s="20"/>
      <c r="F17" s="16"/>
      <c r="G17" s="20">
        <v>1</v>
      </c>
      <c r="H17" s="13"/>
      <c r="I17" s="31"/>
      <c r="J17" s="34"/>
      <c r="K17" s="17">
        <v>1</v>
      </c>
      <c r="L17" s="18">
        <f t="shared" si="1"/>
        <v>7</v>
      </c>
      <c r="M17" s="19">
        <f t="shared" si="2"/>
        <v>7</v>
      </c>
      <c r="N17" s="30"/>
      <c r="O17" s="30"/>
      <c r="P17" s="30"/>
    </row>
    <row r="18" spans="1:16" ht="14.4" x14ac:dyDescent="0.25">
      <c r="A18" s="12" t="str">
        <f t="shared" si="0"/>
        <v>80Emily CarpenterFabulistic</v>
      </c>
      <c r="B18" s="430">
        <v>80</v>
      </c>
      <c r="C18" s="14" t="s">
        <v>1335</v>
      </c>
      <c r="D18" s="285" t="s">
        <v>177</v>
      </c>
      <c r="E18" s="20"/>
      <c r="F18" s="16"/>
      <c r="G18" s="20"/>
      <c r="H18" s="13">
        <v>2</v>
      </c>
      <c r="I18" s="31"/>
      <c r="J18" s="34"/>
      <c r="K18" s="17">
        <v>2</v>
      </c>
      <c r="L18" s="18">
        <f t="shared" si="1"/>
        <v>6</v>
      </c>
      <c r="M18" s="19">
        <f t="shared" si="2"/>
        <v>6</v>
      </c>
      <c r="P18" s="30"/>
    </row>
    <row r="19" spans="1:16" ht="14.4" x14ac:dyDescent="0.25">
      <c r="A19" s="12" t="str">
        <f t="shared" si="0"/>
        <v>80Vanessa DavisOkies Little Anya</v>
      </c>
      <c r="B19" s="437">
        <v>80</v>
      </c>
      <c r="C19" s="14" t="s">
        <v>141</v>
      </c>
      <c r="D19" s="285" t="s">
        <v>142</v>
      </c>
      <c r="E19" s="20"/>
      <c r="F19" s="16"/>
      <c r="G19" s="20"/>
      <c r="H19" s="13">
        <v>1</v>
      </c>
      <c r="I19" s="31"/>
      <c r="J19" s="34"/>
      <c r="K19" s="17">
        <v>1</v>
      </c>
      <c r="L19" s="18">
        <f t="shared" si="1"/>
        <v>7</v>
      </c>
      <c r="M19" s="19">
        <f t="shared" si="2"/>
        <v>7</v>
      </c>
      <c r="P19" s="30"/>
    </row>
    <row r="20" spans="1:16" ht="14.4" x14ac:dyDescent="0.25">
      <c r="A20" s="12" t="str">
        <f t="shared" si="0"/>
        <v>80Tahlia BurkeUpward Others</v>
      </c>
      <c r="B20" s="437">
        <v>80</v>
      </c>
      <c r="C20" s="14" t="s">
        <v>646</v>
      </c>
      <c r="D20" s="285" t="s">
        <v>688</v>
      </c>
      <c r="E20" s="20"/>
      <c r="F20" s="16"/>
      <c r="G20" s="20"/>
      <c r="H20" s="13">
        <v>3</v>
      </c>
      <c r="I20" s="31"/>
      <c r="J20" s="34"/>
      <c r="K20" s="17">
        <v>3</v>
      </c>
      <c r="L20" s="18">
        <f t="shared" si="1"/>
        <v>5</v>
      </c>
      <c r="M20" s="19">
        <f t="shared" si="2"/>
        <v>5</v>
      </c>
    </row>
    <row r="21" spans="1:16" ht="14.4" x14ac:dyDescent="0.25">
      <c r="A21" s="12" t="str">
        <f t="shared" si="0"/>
        <v>90 Open Kaitlin GossVintage Valley Dark Knight</v>
      </c>
      <c r="B21" s="437" t="s">
        <v>1340</v>
      </c>
      <c r="C21" s="14" t="s">
        <v>1342</v>
      </c>
      <c r="D21" s="285" t="s">
        <v>1341</v>
      </c>
      <c r="E21" s="20"/>
      <c r="F21" s="16"/>
      <c r="G21" s="20"/>
      <c r="H21" s="13"/>
      <c r="I21" s="31">
        <v>3</v>
      </c>
      <c r="J21" s="34"/>
      <c r="K21" s="17">
        <v>3</v>
      </c>
      <c r="L21" s="18">
        <f t="shared" si="1"/>
        <v>5</v>
      </c>
      <c r="M21" s="19">
        <f t="shared" si="2"/>
        <v>5</v>
      </c>
    </row>
    <row r="22" spans="1:16" ht="14.4" x14ac:dyDescent="0.25">
      <c r="A22" s="12" t="str">
        <f t="shared" si="0"/>
        <v>90Lexie UrenViking</v>
      </c>
      <c r="B22" s="437">
        <v>90</v>
      </c>
      <c r="C22" s="14" t="s">
        <v>518</v>
      </c>
      <c r="D22" s="285" t="s">
        <v>530</v>
      </c>
      <c r="E22" s="20"/>
      <c r="F22" s="16"/>
      <c r="G22" s="20"/>
      <c r="H22" s="13"/>
      <c r="I22" s="31">
        <v>1</v>
      </c>
      <c r="J22" s="34"/>
      <c r="K22" s="17">
        <v>1</v>
      </c>
      <c r="L22" s="18">
        <f t="shared" si="1"/>
        <v>7</v>
      </c>
      <c r="M22" s="19">
        <f t="shared" si="2"/>
        <v>7</v>
      </c>
    </row>
    <row r="23" spans="1:16" ht="14.4" x14ac:dyDescent="0.25">
      <c r="A23" s="12" t="str">
        <f t="shared" si="0"/>
        <v>90Vanessa DavisOkies Little Anya</v>
      </c>
      <c r="B23" s="13">
        <v>90</v>
      </c>
      <c r="C23" s="14" t="s">
        <v>141</v>
      </c>
      <c r="D23" s="285" t="s">
        <v>142</v>
      </c>
      <c r="E23" s="20"/>
      <c r="F23" s="16"/>
      <c r="G23" s="20"/>
      <c r="H23" s="13"/>
      <c r="I23" s="31">
        <v>2</v>
      </c>
      <c r="J23" s="34"/>
      <c r="K23" s="17">
        <v>2</v>
      </c>
      <c r="L23" s="18">
        <f t="shared" ref="L23:L52" si="3">IF(K23=1,7,IF(K23=2,6,IF(K23=3,5,IF(K23=4,4,IF(K23=5,3,IF(K23=6,2,IF(K23&gt;=6,1,0)))))))</f>
        <v>6</v>
      </c>
      <c r="M23" s="19">
        <f t="shared" si="2"/>
        <v>6</v>
      </c>
    </row>
    <row r="24" spans="1:16" ht="14.4" x14ac:dyDescent="0.25">
      <c r="A24" s="12" t="str">
        <f t="shared" si="0"/>
        <v>100Kaitlin GossVintage Valley Dark Knight</v>
      </c>
      <c r="B24" s="13">
        <v>100</v>
      </c>
      <c r="C24" s="14" t="s">
        <v>1342</v>
      </c>
      <c r="D24" s="285" t="s">
        <v>1341</v>
      </c>
      <c r="E24" s="20"/>
      <c r="F24" s="16"/>
      <c r="G24" s="20"/>
      <c r="H24" s="13"/>
      <c r="I24" s="31">
        <v>2</v>
      </c>
      <c r="J24" s="34"/>
      <c r="K24" s="17">
        <v>2</v>
      </c>
      <c r="L24" s="18">
        <f t="shared" si="3"/>
        <v>6</v>
      </c>
      <c r="M24" s="19">
        <f t="shared" si="2"/>
        <v>6</v>
      </c>
    </row>
    <row r="25" spans="1:16" ht="14.4" x14ac:dyDescent="0.25">
      <c r="A25" s="12" t="str">
        <f t="shared" si="0"/>
        <v>100Lexie UrenViking</v>
      </c>
      <c r="B25" s="13">
        <v>100</v>
      </c>
      <c r="C25" s="14" t="s">
        <v>518</v>
      </c>
      <c r="D25" s="15" t="s">
        <v>530</v>
      </c>
      <c r="E25" s="20"/>
      <c r="F25" s="16"/>
      <c r="G25" s="20"/>
      <c r="H25" s="13"/>
      <c r="I25" s="31">
        <v>1</v>
      </c>
      <c r="J25" s="34"/>
      <c r="K25" s="17">
        <v>1</v>
      </c>
      <c r="L25" s="18">
        <f t="shared" si="3"/>
        <v>7</v>
      </c>
      <c r="M25" s="19">
        <f t="shared" si="2"/>
        <v>7</v>
      </c>
    </row>
    <row r="26" spans="1:16" ht="14.4" x14ac:dyDescent="0.25">
      <c r="A26" s="12" t="str">
        <f t="shared" si="0"/>
        <v/>
      </c>
      <c r="B26" s="13"/>
      <c r="C26" s="14" t="s">
        <v>43</v>
      </c>
      <c r="D26" s="15" t="s">
        <v>43</v>
      </c>
      <c r="E26" s="20"/>
      <c r="F26" s="16"/>
      <c r="G26" s="20"/>
      <c r="H26" s="13"/>
      <c r="I26" s="31"/>
      <c r="J26" s="34"/>
      <c r="K26" s="17">
        <v>0</v>
      </c>
      <c r="L26" s="18">
        <f t="shared" si="3"/>
        <v>0</v>
      </c>
      <c r="M26" s="19">
        <f t="shared" si="2"/>
        <v>0</v>
      </c>
    </row>
    <row r="27" spans="1:16" ht="14.4" x14ac:dyDescent="0.25">
      <c r="A27" s="12" t="str">
        <f t="shared" si="0"/>
        <v/>
      </c>
      <c r="B27" s="13"/>
      <c r="C27" s="14" t="s">
        <v>43</v>
      </c>
      <c r="D27" s="15"/>
      <c r="E27" s="20"/>
      <c r="F27" s="16"/>
      <c r="G27" s="20"/>
      <c r="H27" s="13"/>
      <c r="I27" s="31"/>
      <c r="J27" s="34"/>
      <c r="K27" s="17"/>
      <c r="L27" s="18">
        <f t="shared" si="3"/>
        <v>0</v>
      </c>
      <c r="M27" s="19">
        <f t="shared" si="2"/>
        <v>0</v>
      </c>
    </row>
    <row r="28" spans="1:16" ht="14.4" x14ac:dyDescent="0.25">
      <c r="A28" s="12" t="str">
        <f t="shared" si="0"/>
        <v/>
      </c>
      <c r="B28" s="13"/>
      <c r="C28" s="14"/>
      <c r="D28" s="285"/>
      <c r="E28" s="20"/>
      <c r="F28" s="16"/>
      <c r="G28" s="20"/>
      <c r="H28" s="13"/>
      <c r="I28" s="31"/>
      <c r="J28" s="34"/>
      <c r="K28" s="17"/>
      <c r="L28" s="18">
        <f t="shared" si="3"/>
        <v>0</v>
      </c>
      <c r="M28" s="19">
        <f t="shared" si="2"/>
        <v>0</v>
      </c>
    </row>
    <row r="29" spans="1:16" ht="14.4" x14ac:dyDescent="0.25">
      <c r="A29" s="12" t="str">
        <f t="shared" si="0"/>
        <v/>
      </c>
      <c r="B29" s="13"/>
      <c r="C29" s="14"/>
      <c r="D29" s="285"/>
      <c r="E29" s="20"/>
      <c r="F29" s="16"/>
      <c r="G29" s="20"/>
      <c r="H29" s="13"/>
      <c r="I29" s="31"/>
      <c r="J29" s="34"/>
      <c r="K29" s="17"/>
      <c r="L29" s="18">
        <f t="shared" si="3"/>
        <v>0</v>
      </c>
      <c r="M29" s="19">
        <f t="shared" si="2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3"/>
        <v>0</v>
      </c>
      <c r="M30" s="19">
        <f t="shared" si="2"/>
        <v>0</v>
      </c>
    </row>
    <row r="31" spans="1:16" ht="14.4" x14ac:dyDescent="0.25">
      <c r="A31" s="12" t="str">
        <f t="shared" si="0"/>
        <v/>
      </c>
      <c r="B31" s="13"/>
      <c r="C31" s="14"/>
      <c r="D31" s="285"/>
      <c r="E31" s="20"/>
      <c r="F31" s="16"/>
      <c r="G31" s="20"/>
      <c r="H31" s="13"/>
      <c r="I31" s="31"/>
      <c r="J31" s="34"/>
      <c r="K31" s="17"/>
      <c r="L31" s="18">
        <f t="shared" si="3"/>
        <v>0</v>
      </c>
      <c r="M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3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si="3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3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3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285"/>
      <c r="E36" s="20"/>
      <c r="F36" s="16"/>
      <c r="G36" s="20"/>
      <c r="H36" s="13"/>
      <c r="I36" s="31"/>
      <c r="J36" s="34"/>
      <c r="K36" s="17"/>
      <c r="L36" s="18">
        <f t="shared" si="3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3"/>
        <v>0</v>
      </c>
      <c r="M37" s="19">
        <v>0</v>
      </c>
    </row>
    <row r="38" spans="1:13" ht="14.4" x14ac:dyDescent="0.25">
      <c r="A38" s="12" t="str">
        <f t="shared" si="0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3"/>
        <v>0</v>
      </c>
      <c r="M38" s="19">
        <v>0</v>
      </c>
    </row>
    <row r="39" spans="1:13" ht="14.4" x14ac:dyDescent="0.25">
      <c r="A39" s="12" t="str">
        <f t="shared" si="0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3"/>
        <v>0</v>
      </c>
      <c r="M39" s="19">
        <f t="shared" si="2"/>
        <v>0</v>
      </c>
    </row>
    <row r="40" spans="1:13" ht="14.4" x14ac:dyDescent="0.25">
      <c r="A40" s="12" t="str">
        <f t="shared" ref="A40:A60" si="4">CONCATENATE(B40,C40,D40)</f>
        <v/>
      </c>
      <c r="B40" s="13"/>
      <c r="C40" s="14"/>
      <c r="D40" s="285"/>
      <c r="E40" s="20"/>
      <c r="F40" s="16"/>
      <c r="G40" s="20"/>
      <c r="H40" s="13"/>
      <c r="I40" s="31"/>
      <c r="J40" s="34"/>
      <c r="K40" s="17"/>
      <c r="L40" s="18">
        <f t="shared" si="3"/>
        <v>0</v>
      </c>
      <c r="M40" s="19">
        <f t="shared" si="2"/>
        <v>0</v>
      </c>
    </row>
    <row r="41" spans="1:13" ht="14.4" x14ac:dyDescent="0.25">
      <c r="A41" s="12" t="str">
        <f t="shared" si="4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3"/>
        <v>0</v>
      </c>
      <c r="M41" s="19">
        <f t="shared" si="2"/>
        <v>0</v>
      </c>
    </row>
    <row r="42" spans="1:13" ht="14.4" x14ac:dyDescent="0.25">
      <c r="A42" s="12" t="str">
        <f t="shared" si="4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3"/>
        <v>0</v>
      </c>
      <c r="M42" s="19">
        <f t="shared" si="2"/>
        <v>0</v>
      </c>
    </row>
    <row r="43" spans="1:13" ht="14.4" x14ac:dyDescent="0.25">
      <c r="A43" s="12" t="str">
        <f t="shared" si="4"/>
        <v/>
      </c>
      <c r="B43" s="13"/>
      <c r="C43" s="14"/>
      <c r="D43" s="285"/>
      <c r="E43" s="20"/>
      <c r="F43" s="16"/>
      <c r="G43" s="20"/>
      <c r="H43" s="13"/>
      <c r="I43" s="31"/>
      <c r="J43" s="34"/>
      <c r="K43" s="17"/>
      <c r="L43" s="18">
        <f t="shared" si="3"/>
        <v>0</v>
      </c>
      <c r="M43" s="19">
        <f t="shared" si="2"/>
        <v>0</v>
      </c>
    </row>
    <row r="44" spans="1:13" ht="14.4" x14ac:dyDescent="0.25">
      <c r="A44" s="12" t="str">
        <f t="shared" si="4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3"/>
        <v>0</v>
      </c>
      <c r="M44" s="19">
        <f t="shared" si="2"/>
        <v>0</v>
      </c>
    </row>
    <row r="45" spans="1:13" ht="14.4" x14ac:dyDescent="0.25">
      <c r="A45" s="12" t="str">
        <f t="shared" si="4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3"/>
        <v>0</v>
      </c>
      <c r="M45" s="19">
        <f t="shared" si="2"/>
        <v>0</v>
      </c>
    </row>
    <row r="46" spans="1:13" ht="14.4" x14ac:dyDescent="0.25">
      <c r="A46" s="12" t="str">
        <f t="shared" si="4"/>
        <v/>
      </c>
      <c r="B46" s="13"/>
      <c r="C46" s="14"/>
      <c r="D46" s="285"/>
      <c r="E46" s="20"/>
      <c r="F46" s="16"/>
      <c r="G46" s="20"/>
      <c r="H46" s="13"/>
      <c r="I46" s="31"/>
      <c r="J46" s="34"/>
      <c r="K46" s="17"/>
      <c r="L46" s="18">
        <f t="shared" si="3"/>
        <v>0</v>
      </c>
      <c r="M46" s="19">
        <f t="shared" si="2"/>
        <v>0</v>
      </c>
    </row>
    <row r="47" spans="1:13" ht="14.4" x14ac:dyDescent="0.25">
      <c r="A47" s="12" t="str">
        <f t="shared" si="4"/>
        <v/>
      </c>
      <c r="B47" s="13"/>
      <c r="C47" s="14"/>
      <c r="D47" s="285"/>
      <c r="E47" s="20"/>
      <c r="F47" s="16"/>
      <c r="G47" s="20"/>
      <c r="H47" s="13"/>
      <c r="I47" s="31"/>
      <c r="J47" s="34"/>
      <c r="K47" s="17"/>
      <c r="L47" s="18">
        <f t="shared" si="3"/>
        <v>0</v>
      </c>
      <c r="M47" s="19">
        <f t="shared" si="2"/>
        <v>0</v>
      </c>
    </row>
    <row r="48" spans="1:13" ht="14.4" x14ac:dyDescent="0.25">
      <c r="A48" s="12" t="str">
        <f t="shared" si="4"/>
        <v/>
      </c>
      <c r="B48" s="13"/>
      <c r="C48" s="14"/>
      <c r="D48" s="285"/>
      <c r="E48" s="20"/>
      <c r="F48" s="16"/>
      <c r="G48" s="20"/>
      <c r="H48" s="13"/>
      <c r="I48" s="31"/>
      <c r="J48" s="34"/>
      <c r="K48" s="17"/>
      <c r="L48" s="18">
        <f t="shared" si="3"/>
        <v>0</v>
      </c>
      <c r="M48" s="19">
        <f t="shared" si="2"/>
        <v>0</v>
      </c>
    </row>
    <row r="49" spans="1:13" ht="14.4" x14ac:dyDescent="0.25">
      <c r="A49" s="12" t="str">
        <f t="shared" si="4"/>
        <v/>
      </c>
      <c r="B49" s="13"/>
      <c r="C49" s="14"/>
      <c r="D49" s="285"/>
      <c r="E49" s="20"/>
      <c r="F49" s="16"/>
      <c r="G49" s="20"/>
      <c r="H49" s="13"/>
      <c r="I49" s="31"/>
      <c r="J49" s="34"/>
      <c r="K49" s="17"/>
      <c r="L49" s="18">
        <f t="shared" si="3"/>
        <v>0</v>
      </c>
      <c r="M49" s="19">
        <f t="shared" si="2"/>
        <v>0</v>
      </c>
    </row>
    <row r="50" spans="1:13" ht="14.4" x14ac:dyDescent="0.25">
      <c r="A50" s="12" t="str">
        <f t="shared" si="4"/>
        <v/>
      </c>
      <c r="B50" s="13"/>
      <c r="C50" s="14"/>
      <c r="D50" s="285"/>
      <c r="E50" s="20"/>
      <c r="F50" s="16"/>
      <c r="G50" s="20"/>
      <c r="H50" s="13"/>
      <c r="I50" s="31"/>
      <c r="J50" s="34"/>
      <c r="K50" s="17"/>
      <c r="L50" s="18">
        <f t="shared" si="3"/>
        <v>0</v>
      </c>
      <c r="M50" s="19">
        <f t="shared" si="2"/>
        <v>0</v>
      </c>
    </row>
    <row r="51" spans="1:13" ht="14.4" x14ac:dyDescent="0.25">
      <c r="A51" s="12" t="str">
        <f t="shared" si="4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3"/>
        <v>0</v>
      </c>
      <c r="M51" s="19">
        <f t="shared" si="2"/>
        <v>0</v>
      </c>
    </row>
    <row r="52" spans="1:13" ht="14.4" x14ac:dyDescent="0.25">
      <c r="A52" s="12" t="str">
        <f t="shared" si="4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3"/>
        <v>0</v>
      </c>
      <c r="M52" s="19">
        <f t="shared" si="2"/>
        <v>0</v>
      </c>
    </row>
    <row r="53" spans="1:13" ht="14.4" x14ac:dyDescent="0.25">
      <c r="A53" s="12" t="str">
        <f t="shared" si="4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ref="L53:L56" si="5">IF(K53=1,7,IF(K53=2,6,IF(K53=3,5,IF(K53=4,4,IF(K53=5,3,IF(K53=6,2,IF(K53&gt;=6,1,0)))))))</f>
        <v>0</v>
      </c>
      <c r="M53" s="19">
        <f t="shared" ref="M53:M56" si="6">SUM(L53+$M$5)</f>
        <v>0</v>
      </c>
    </row>
    <row r="54" spans="1:13" ht="14.4" x14ac:dyDescent="0.25">
      <c r="A54" s="12" t="str">
        <f t="shared" si="4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5"/>
        <v>0</v>
      </c>
      <c r="M54" s="19">
        <f t="shared" si="6"/>
        <v>0</v>
      </c>
    </row>
    <row r="55" spans="1:13" ht="14.4" x14ac:dyDescent="0.25">
      <c r="A55" s="12" t="str">
        <f t="shared" si="4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5"/>
        <v>0</v>
      </c>
      <c r="M55" s="19">
        <f t="shared" si="6"/>
        <v>0</v>
      </c>
    </row>
    <row r="56" spans="1:13" ht="14.4" x14ac:dyDescent="0.25">
      <c r="A56" s="12" t="str">
        <f t="shared" si="4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5"/>
        <v>0</v>
      </c>
      <c r="M56" s="19">
        <f t="shared" si="6"/>
        <v>0</v>
      </c>
    </row>
    <row r="57" spans="1:13" ht="14.4" x14ac:dyDescent="0.25">
      <c r="A57" s="12" t="str">
        <f t="shared" si="4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/>
      <c r="M57" s="19"/>
    </row>
    <row r="58" spans="1:13" ht="14.4" x14ac:dyDescent="0.25">
      <c r="A58" s="12" t="str">
        <f t="shared" si="4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/>
      <c r="M58" s="19"/>
    </row>
    <row r="59" spans="1:13" ht="14.4" x14ac:dyDescent="0.25">
      <c r="A59" s="12" t="str">
        <f t="shared" si="4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/>
      <c r="M59" s="19"/>
    </row>
    <row r="60" spans="1:13" ht="14.4" x14ac:dyDescent="0.25">
      <c r="A60" s="12" t="str">
        <f t="shared" si="4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/>
      <c r="M60" s="19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02" priority="1268"/>
  </conditionalFormatting>
  <conditionalFormatting sqref="C8:D25">
    <cfRule type="duplicateValues" dxfId="101" priority="1270"/>
  </conditionalFormatting>
  <conditionalFormatting sqref="C8:D56">
    <cfRule type="duplicateValues" dxfId="100" priority="1272"/>
  </conditionalFormatting>
  <conditionalFormatting sqref="C26:D26">
    <cfRule type="duplicateValues" dxfId="99" priority="1274"/>
  </conditionalFormatting>
  <conditionalFormatting sqref="C26:D38">
    <cfRule type="duplicateValues" dxfId="98" priority="1276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8DE58-3E7E-44E3-A885-8C19BF01D92D}">
  <sheetPr>
    <tabColor rgb="FFA3E7FF"/>
  </sheetPr>
  <dimension ref="A1:M98"/>
  <sheetViews>
    <sheetView topLeftCell="B1" workbookViewId="0">
      <selection activeCell="G12" sqref="G12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18.6640625" style="9" bestFit="1" customWidth="1"/>
    <col min="4" max="4" width="17.88671875" style="194" bestFit="1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71">
        <f>SUM(A2-1)</f>
        <v>0</v>
      </c>
      <c r="B1" s="901" t="s">
        <v>401</v>
      </c>
      <c r="C1" s="902"/>
      <c r="D1" s="7" t="s">
        <v>402</v>
      </c>
      <c r="E1" s="881" t="s">
        <v>430</v>
      </c>
      <c r="F1" s="882"/>
      <c r="G1" s="882"/>
      <c r="H1" s="882"/>
      <c r="I1" s="882"/>
      <c r="J1" s="8" t="s">
        <v>404</v>
      </c>
      <c r="K1" s="903">
        <v>45479</v>
      </c>
      <c r="L1" s="904"/>
      <c r="M1" s="8" t="s">
        <v>405</v>
      </c>
    </row>
    <row r="2" spans="1:13" ht="22.5" customHeight="1" thickBot="1" x14ac:dyDescent="0.3">
      <c r="A2" s="1">
        <f>COUNTA(_xlfn.UNIQUE(D6:D198))</f>
        <v>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12" t="str">
        <f t="shared" ref="A6:A23" si="0">CONCATENATE(B6,C6,D6)</f>
        <v/>
      </c>
      <c r="B6" s="409"/>
      <c r="C6" s="411"/>
      <c r="D6" s="410"/>
      <c r="E6" s="405"/>
      <c r="F6" s="408"/>
      <c r="G6" s="405"/>
      <c r="H6" s="409"/>
      <c r="I6" s="404"/>
      <c r="J6" s="406"/>
      <c r="K6" s="407"/>
      <c r="L6" s="18">
        <f t="shared" ref="L6:L23" si="1">IF(K6=1,7,IF(K6=2,6,IF(K6=3,5,IF(K6=4,4,IF(K6=5,3,IF(K6=6,2,IF(K6&gt;=6,1,0)))))))</f>
        <v>0</v>
      </c>
      <c r="M6" s="19">
        <f t="shared" ref="M6:M23" si="2">SUM(L6+$M$5)</f>
        <v>0</v>
      </c>
    </row>
    <row r="7" spans="1:13" ht="14.4" x14ac:dyDescent="0.25">
      <c r="A7" s="12" t="str">
        <f t="shared" si="0"/>
        <v/>
      </c>
      <c r="B7" s="409"/>
      <c r="C7" s="411"/>
      <c r="D7" s="410"/>
      <c r="E7" s="405"/>
      <c r="F7" s="408"/>
      <c r="G7" s="405"/>
      <c r="H7" s="409"/>
      <c r="I7" s="404"/>
      <c r="J7" s="406"/>
      <c r="K7" s="407"/>
      <c r="L7" s="18">
        <f t="shared" si="1"/>
        <v>0</v>
      </c>
      <c r="M7" s="19">
        <f t="shared" si="2"/>
        <v>0</v>
      </c>
    </row>
    <row r="8" spans="1:13" ht="14.4" x14ac:dyDescent="0.25">
      <c r="A8" s="12" t="str">
        <f t="shared" si="0"/>
        <v/>
      </c>
      <c r="B8" s="409"/>
      <c r="C8" s="411"/>
      <c r="D8" s="410"/>
      <c r="E8" s="405"/>
      <c r="F8" s="408"/>
      <c r="G8" s="405"/>
      <c r="H8" s="409"/>
      <c r="I8" s="404"/>
      <c r="J8" s="406"/>
      <c r="K8" s="407"/>
      <c r="L8" s="18">
        <f t="shared" si="1"/>
        <v>0</v>
      </c>
      <c r="M8" s="19">
        <f t="shared" si="2"/>
        <v>0</v>
      </c>
    </row>
    <row r="9" spans="1:13" ht="14.4" x14ac:dyDescent="0.25">
      <c r="A9" s="12" t="str">
        <f t="shared" si="0"/>
        <v/>
      </c>
      <c r="B9" s="409"/>
      <c r="C9" s="411"/>
      <c r="D9" s="410"/>
      <c r="E9" s="405"/>
      <c r="F9" s="408"/>
      <c r="G9" s="405"/>
      <c r="H9" s="409"/>
      <c r="I9" s="404"/>
      <c r="J9" s="406"/>
      <c r="K9" s="407"/>
      <c r="L9" s="18">
        <f t="shared" si="1"/>
        <v>0</v>
      </c>
      <c r="M9" s="19">
        <f t="shared" si="2"/>
        <v>0</v>
      </c>
    </row>
    <row r="10" spans="1:13" ht="14.4" x14ac:dyDescent="0.25">
      <c r="A10" s="12" t="str">
        <f t="shared" si="0"/>
        <v/>
      </c>
      <c r="B10" s="409"/>
      <c r="C10" s="411"/>
      <c r="D10" s="410"/>
      <c r="E10" s="405"/>
      <c r="F10" s="408"/>
      <c r="G10" s="405"/>
      <c r="H10" s="409"/>
      <c r="I10" s="404"/>
      <c r="J10" s="406"/>
      <c r="K10" s="407"/>
      <c r="L10" s="18">
        <f t="shared" si="1"/>
        <v>0</v>
      </c>
      <c r="M10" s="19">
        <f t="shared" si="2"/>
        <v>0</v>
      </c>
    </row>
    <row r="11" spans="1:13" ht="14.4" x14ac:dyDescent="0.25">
      <c r="A11" s="12" t="str">
        <f t="shared" si="0"/>
        <v/>
      </c>
      <c r="B11" s="409"/>
      <c r="C11" s="411"/>
      <c r="D11" s="410"/>
      <c r="E11" s="405"/>
      <c r="F11" s="408"/>
      <c r="G11" s="405"/>
      <c r="H11" s="409"/>
      <c r="I11" s="404"/>
      <c r="J11" s="406"/>
      <c r="K11" s="407"/>
      <c r="L11" s="18">
        <f t="shared" si="1"/>
        <v>0</v>
      </c>
      <c r="M11" s="19">
        <f t="shared" si="2"/>
        <v>0</v>
      </c>
    </row>
    <row r="12" spans="1:13" ht="14.4" x14ac:dyDescent="0.25">
      <c r="A12" s="12" t="str">
        <f t="shared" si="0"/>
        <v/>
      </c>
      <c r="B12" s="409"/>
      <c r="C12" s="411"/>
      <c r="D12" s="410"/>
      <c r="E12" s="405"/>
      <c r="F12" s="408"/>
      <c r="G12" s="405"/>
      <c r="H12" s="409"/>
      <c r="I12" s="404"/>
      <c r="J12" s="406"/>
      <c r="K12" s="407"/>
      <c r="L12" s="18">
        <f t="shared" si="1"/>
        <v>0</v>
      </c>
      <c r="M12" s="19">
        <f t="shared" si="2"/>
        <v>0</v>
      </c>
    </row>
    <row r="13" spans="1:13" ht="14.4" x14ac:dyDescent="0.25">
      <c r="A13" s="12" t="str">
        <f t="shared" si="0"/>
        <v/>
      </c>
      <c r="B13" s="409"/>
      <c r="C13" s="411"/>
      <c r="D13" s="410"/>
      <c r="E13" s="405"/>
      <c r="F13" s="408"/>
      <c r="G13" s="405"/>
      <c r="H13" s="409"/>
      <c r="I13" s="404"/>
      <c r="J13" s="406"/>
      <c r="K13" s="407"/>
      <c r="L13" s="18">
        <f t="shared" si="1"/>
        <v>0</v>
      </c>
      <c r="M13" s="19">
        <f t="shared" si="2"/>
        <v>0</v>
      </c>
    </row>
    <row r="14" spans="1:13" ht="14.4" x14ac:dyDescent="0.25">
      <c r="A14" s="12" t="str">
        <f t="shared" si="0"/>
        <v/>
      </c>
      <c r="B14" s="409"/>
      <c r="C14" s="411"/>
      <c r="D14" s="410"/>
      <c r="E14" s="405"/>
      <c r="F14" s="408"/>
      <c r="G14" s="405"/>
      <c r="H14" s="409"/>
      <c r="I14" s="404"/>
      <c r="J14" s="406"/>
      <c r="K14" s="407"/>
      <c r="L14" s="18">
        <f t="shared" si="1"/>
        <v>0</v>
      </c>
      <c r="M14" s="19">
        <f t="shared" si="2"/>
        <v>0</v>
      </c>
    </row>
    <row r="15" spans="1:13" ht="14.4" x14ac:dyDescent="0.25">
      <c r="A15" s="12" t="str">
        <f t="shared" si="0"/>
        <v/>
      </c>
      <c r="B15" s="409"/>
      <c r="C15" s="411"/>
      <c r="D15" s="410"/>
      <c r="E15" s="405"/>
      <c r="F15" s="408"/>
      <c r="G15" s="405"/>
      <c r="H15" s="409"/>
      <c r="I15" s="404"/>
      <c r="J15" s="406"/>
      <c r="K15" s="407"/>
      <c r="L15" s="18">
        <f t="shared" si="1"/>
        <v>0</v>
      </c>
      <c r="M15" s="19">
        <f t="shared" si="2"/>
        <v>0</v>
      </c>
    </row>
    <row r="16" spans="1:13" ht="14.4" x14ac:dyDescent="0.25">
      <c r="A16" s="12" t="str">
        <f t="shared" si="0"/>
        <v/>
      </c>
      <c r="B16" s="409"/>
      <c r="C16" s="411"/>
      <c r="D16" s="410"/>
      <c r="E16" s="405"/>
      <c r="F16" s="408"/>
      <c r="G16" s="405"/>
      <c r="H16" s="409"/>
      <c r="I16" s="404"/>
      <c r="J16" s="406"/>
      <c r="K16" s="407"/>
      <c r="L16" s="18">
        <f t="shared" si="1"/>
        <v>0</v>
      </c>
      <c r="M16" s="19">
        <f t="shared" si="2"/>
        <v>0</v>
      </c>
    </row>
    <row r="17" spans="1:13" ht="14.4" x14ac:dyDescent="0.25">
      <c r="A17" s="12" t="str">
        <f t="shared" si="0"/>
        <v/>
      </c>
      <c r="B17" s="409"/>
      <c r="C17" s="411"/>
      <c r="D17" s="410"/>
      <c r="E17" s="405"/>
      <c r="F17" s="408"/>
      <c r="G17" s="405"/>
      <c r="H17" s="409"/>
      <c r="I17" s="404"/>
      <c r="J17" s="406"/>
      <c r="K17" s="407"/>
      <c r="L17" s="18">
        <f t="shared" si="1"/>
        <v>0</v>
      </c>
      <c r="M17" s="19">
        <f t="shared" si="2"/>
        <v>0</v>
      </c>
    </row>
    <row r="18" spans="1:13" ht="14.4" x14ac:dyDescent="0.25">
      <c r="A18" s="12" t="str">
        <f t="shared" si="0"/>
        <v/>
      </c>
      <c r="B18" s="409"/>
      <c r="C18" s="411"/>
      <c r="D18" s="410"/>
      <c r="E18" s="405"/>
      <c r="F18" s="408"/>
      <c r="G18" s="405"/>
      <c r="H18" s="409"/>
      <c r="I18" s="404"/>
      <c r="J18" s="406"/>
      <c r="K18" s="407"/>
      <c r="L18" s="18">
        <f t="shared" si="1"/>
        <v>0</v>
      </c>
      <c r="M18" s="19">
        <f t="shared" si="2"/>
        <v>0</v>
      </c>
    </row>
    <row r="19" spans="1:13" ht="14.4" x14ac:dyDescent="0.25">
      <c r="A19" s="12" t="str">
        <f t="shared" si="0"/>
        <v/>
      </c>
      <c r="B19" s="409"/>
      <c r="C19" s="411"/>
      <c r="D19" s="410"/>
      <c r="E19" s="405"/>
      <c r="F19" s="408"/>
      <c r="G19" s="405"/>
      <c r="H19" s="409"/>
      <c r="I19" s="404"/>
      <c r="J19" s="406"/>
      <c r="K19" s="407"/>
      <c r="L19" s="18">
        <f t="shared" si="1"/>
        <v>0</v>
      </c>
      <c r="M19" s="19">
        <f t="shared" si="2"/>
        <v>0</v>
      </c>
    </row>
    <row r="20" spans="1:13" ht="14.4" x14ac:dyDescent="0.25">
      <c r="A20" s="12" t="str">
        <f t="shared" si="0"/>
        <v/>
      </c>
      <c r="B20" s="409"/>
      <c r="C20" s="411"/>
      <c r="D20" s="410"/>
      <c r="E20" s="405"/>
      <c r="F20" s="408"/>
      <c r="G20" s="405"/>
      <c r="H20" s="409"/>
      <c r="I20" s="404"/>
      <c r="J20" s="406"/>
      <c r="K20" s="407"/>
      <c r="L20" s="18">
        <f t="shared" si="1"/>
        <v>0</v>
      </c>
      <c r="M20" s="19">
        <f t="shared" si="2"/>
        <v>0</v>
      </c>
    </row>
    <row r="21" spans="1:13" ht="14.4" x14ac:dyDescent="0.25">
      <c r="A21" s="12" t="str">
        <f t="shared" si="0"/>
        <v/>
      </c>
      <c r="B21" s="409"/>
      <c r="C21" s="411"/>
      <c r="D21" s="410"/>
      <c r="E21" s="405"/>
      <c r="F21" s="408"/>
      <c r="G21" s="405"/>
      <c r="H21" s="409"/>
      <c r="I21" s="404"/>
      <c r="J21" s="406"/>
      <c r="K21" s="407"/>
      <c r="L21" s="18">
        <f t="shared" si="1"/>
        <v>0</v>
      </c>
      <c r="M21" s="19">
        <f t="shared" si="2"/>
        <v>0</v>
      </c>
    </row>
    <row r="22" spans="1:13" ht="14.4" x14ac:dyDescent="0.25">
      <c r="A22" s="12" t="str">
        <f t="shared" si="0"/>
        <v/>
      </c>
      <c r="B22" s="409"/>
      <c r="C22" s="411"/>
      <c r="D22" s="410"/>
      <c r="E22" s="405"/>
      <c r="F22" s="408"/>
      <c r="G22" s="405"/>
      <c r="H22" s="409"/>
      <c r="I22" s="404"/>
      <c r="J22" s="406"/>
      <c r="K22" s="407"/>
      <c r="L22" s="18">
        <f t="shared" si="1"/>
        <v>0</v>
      </c>
      <c r="M22" s="19">
        <f t="shared" si="2"/>
        <v>0</v>
      </c>
    </row>
    <row r="23" spans="1:13" ht="14.4" x14ac:dyDescent="0.25">
      <c r="A23" s="12" t="str">
        <f t="shared" si="0"/>
        <v/>
      </c>
      <c r="B23" s="409"/>
      <c r="C23" s="411"/>
      <c r="D23" s="410"/>
      <c r="E23" s="405"/>
      <c r="F23" s="408"/>
      <c r="G23" s="405"/>
      <c r="H23" s="409"/>
      <c r="I23" s="404"/>
      <c r="J23" s="406"/>
      <c r="K23" s="407"/>
      <c r="L23" s="18">
        <f t="shared" si="1"/>
        <v>0</v>
      </c>
      <c r="M23" s="19">
        <f t="shared" si="2"/>
        <v>0</v>
      </c>
    </row>
    <row r="24" spans="1:13" ht="14.4" x14ac:dyDescent="0.25">
      <c r="A24" s="12" t="str">
        <f t="shared" ref="A24:A69" si="3">CONCATENATE(B24,C24,D24)</f>
        <v/>
      </c>
      <c r="B24" s="409"/>
      <c r="C24" s="411"/>
      <c r="D24" s="410"/>
      <c r="E24" s="405"/>
      <c r="F24" s="408"/>
      <c r="G24" s="405"/>
      <c r="H24" s="409"/>
      <c r="I24" s="404"/>
      <c r="J24" s="406"/>
      <c r="K24" s="407"/>
      <c r="L24" s="18">
        <f t="shared" ref="L24:L69" si="4">IF(K24=1,7,IF(K24=2,6,IF(K24=3,5,IF(K24=4,4,IF(K24=5,3,IF(K24=6,2,IF(K24&gt;=6,1,0)))))))</f>
        <v>0</v>
      </c>
      <c r="M24" s="19">
        <f t="shared" ref="M24:M70" si="5">SUM(L24+$M$5)</f>
        <v>0</v>
      </c>
    </row>
    <row r="25" spans="1:13" ht="14.4" x14ac:dyDescent="0.25">
      <c r="A25" s="12" t="str">
        <f t="shared" si="3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4"/>
        <v>0</v>
      </c>
      <c r="M25" s="19">
        <f t="shared" si="5"/>
        <v>0</v>
      </c>
    </row>
    <row r="26" spans="1:13" ht="14.4" x14ac:dyDescent="0.25">
      <c r="A26" s="12" t="str">
        <f t="shared" si="3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4"/>
        <v>0</v>
      </c>
      <c r="M26" s="19">
        <f t="shared" si="5"/>
        <v>0</v>
      </c>
    </row>
    <row r="27" spans="1:13" ht="14.4" x14ac:dyDescent="0.25">
      <c r="A27" s="12" t="str">
        <f t="shared" si="3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>
        <f t="shared" ref="K27:K70" si="6">SUM(G27:J27)</f>
        <v>0</v>
      </c>
      <c r="L27" s="18">
        <f t="shared" si="4"/>
        <v>0</v>
      </c>
      <c r="M27" s="19">
        <f t="shared" si="5"/>
        <v>0</v>
      </c>
    </row>
    <row r="28" spans="1:13" ht="14.4" x14ac:dyDescent="0.25">
      <c r="A28" s="12" t="str">
        <f t="shared" si="3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>
        <f t="shared" si="6"/>
        <v>0</v>
      </c>
      <c r="L28" s="18">
        <f t="shared" si="4"/>
        <v>0</v>
      </c>
      <c r="M28" s="19">
        <f t="shared" si="5"/>
        <v>0</v>
      </c>
    </row>
    <row r="29" spans="1:13" ht="14.4" x14ac:dyDescent="0.25">
      <c r="A29" s="12" t="str">
        <f t="shared" si="3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>
        <f t="shared" si="6"/>
        <v>0</v>
      </c>
      <c r="L29" s="18">
        <f t="shared" si="4"/>
        <v>0</v>
      </c>
      <c r="M29" s="19">
        <f t="shared" si="5"/>
        <v>0</v>
      </c>
    </row>
    <row r="30" spans="1:13" ht="14.4" x14ac:dyDescent="0.25">
      <c r="A30" s="12" t="str">
        <f t="shared" si="3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>
        <f t="shared" si="6"/>
        <v>0</v>
      </c>
      <c r="L30" s="18">
        <f t="shared" si="4"/>
        <v>0</v>
      </c>
      <c r="M30" s="19">
        <f t="shared" si="5"/>
        <v>0</v>
      </c>
    </row>
    <row r="31" spans="1:13" ht="14.4" x14ac:dyDescent="0.25">
      <c r="A31" s="12" t="str">
        <f t="shared" si="3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>
        <f t="shared" si="6"/>
        <v>0</v>
      </c>
      <c r="L31" s="18">
        <f t="shared" si="4"/>
        <v>0</v>
      </c>
      <c r="M31" s="19">
        <f t="shared" si="5"/>
        <v>0</v>
      </c>
    </row>
    <row r="32" spans="1:13" ht="14.4" x14ac:dyDescent="0.25">
      <c r="A32" s="12" t="str">
        <f t="shared" si="3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>
        <f t="shared" si="6"/>
        <v>0</v>
      </c>
      <c r="L32" s="18">
        <f t="shared" si="4"/>
        <v>0</v>
      </c>
      <c r="M32" s="19">
        <f t="shared" si="5"/>
        <v>0</v>
      </c>
    </row>
    <row r="33" spans="1:13" ht="14.4" x14ac:dyDescent="0.25">
      <c r="A33" s="12" t="str">
        <f t="shared" si="3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>
        <f t="shared" si="6"/>
        <v>0</v>
      </c>
      <c r="L33" s="18">
        <f t="shared" si="4"/>
        <v>0</v>
      </c>
      <c r="M33" s="19">
        <f t="shared" si="5"/>
        <v>0</v>
      </c>
    </row>
    <row r="34" spans="1:13" ht="14.4" x14ac:dyDescent="0.25">
      <c r="A34" s="12" t="str">
        <f t="shared" si="3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>
        <f t="shared" si="6"/>
        <v>0</v>
      </c>
      <c r="L34" s="18">
        <f t="shared" si="4"/>
        <v>0</v>
      </c>
      <c r="M34" s="19">
        <f t="shared" si="5"/>
        <v>0</v>
      </c>
    </row>
    <row r="35" spans="1:13" ht="14.4" x14ac:dyDescent="0.25">
      <c r="A35" s="12" t="str">
        <f t="shared" si="3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>
        <f t="shared" si="6"/>
        <v>0</v>
      </c>
      <c r="L35" s="18">
        <f t="shared" si="4"/>
        <v>0</v>
      </c>
      <c r="M35" s="19">
        <f t="shared" si="5"/>
        <v>0</v>
      </c>
    </row>
    <row r="36" spans="1:13" ht="14.4" x14ac:dyDescent="0.25">
      <c r="A36" s="12" t="str">
        <f t="shared" si="3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>
        <f t="shared" si="6"/>
        <v>0</v>
      </c>
      <c r="L36" s="18">
        <f t="shared" si="4"/>
        <v>0</v>
      </c>
      <c r="M36" s="19">
        <f t="shared" si="5"/>
        <v>0</v>
      </c>
    </row>
    <row r="37" spans="1:13" ht="14.4" x14ac:dyDescent="0.25">
      <c r="A37" s="12" t="str">
        <f t="shared" si="3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>
        <f t="shared" si="6"/>
        <v>0</v>
      </c>
      <c r="L37" s="18">
        <f t="shared" si="4"/>
        <v>0</v>
      </c>
      <c r="M37" s="19">
        <f t="shared" si="5"/>
        <v>0</v>
      </c>
    </row>
    <row r="38" spans="1:13" ht="14.4" x14ac:dyDescent="0.25">
      <c r="A38" s="12" t="str">
        <f t="shared" si="3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>
        <f t="shared" si="6"/>
        <v>0</v>
      </c>
      <c r="L38" s="18">
        <f t="shared" si="4"/>
        <v>0</v>
      </c>
      <c r="M38" s="19">
        <f t="shared" si="5"/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>
        <f t="shared" si="6"/>
        <v>0</v>
      </c>
      <c r="L39" s="18">
        <f t="shared" si="4"/>
        <v>0</v>
      </c>
      <c r="M39" s="19">
        <f t="shared" si="5"/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>
        <f t="shared" si="6"/>
        <v>0</v>
      </c>
      <c r="L40" s="18">
        <f t="shared" si="4"/>
        <v>0</v>
      </c>
      <c r="M40" s="19">
        <f t="shared" si="5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>
        <f t="shared" si="6"/>
        <v>0</v>
      </c>
      <c r="L41" s="18">
        <f t="shared" si="4"/>
        <v>0</v>
      </c>
      <c r="M41" s="19">
        <f t="shared" si="5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>
        <f t="shared" si="6"/>
        <v>0</v>
      </c>
      <c r="L42" s="18">
        <f t="shared" si="4"/>
        <v>0</v>
      </c>
      <c r="M42" s="19">
        <f t="shared" si="5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>
        <f t="shared" si="6"/>
        <v>0</v>
      </c>
      <c r="L43" s="18">
        <f t="shared" si="4"/>
        <v>0</v>
      </c>
      <c r="M43" s="19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>
        <f t="shared" si="6"/>
        <v>0</v>
      </c>
      <c r="L44" s="18">
        <f t="shared" si="4"/>
        <v>0</v>
      </c>
      <c r="M44" s="19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>
        <f t="shared" si="6"/>
        <v>0</v>
      </c>
      <c r="L45" s="18">
        <f t="shared" si="4"/>
        <v>0</v>
      </c>
      <c r="M45" s="19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>
        <f t="shared" si="6"/>
        <v>0</v>
      </c>
      <c r="L46" s="18">
        <f t="shared" si="4"/>
        <v>0</v>
      </c>
      <c r="M46" s="19">
        <f t="shared" si="5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>
        <f t="shared" si="6"/>
        <v>0</v>
      </c>
      <c r="L47" s="18">
        <f t="shared" si="4"/>
        <v>0</v>
      </c>
      <c r="M47" s="19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>
        <f t="shared" si="6"/>
        <v>0</v>
      </c>
      <c r="L48" s="18">
        <f t="shared" si="4"/>
        <v>0</v>
      </c>
      <c r="M48" s="19">
        <f t="shared" si="5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>
        <f t="shared" si="6"/>
        <v>0</v>
      </c>
      <c r="L49" s="18">
        <f t="shared" si="4"/>
        <v>0</v>
      </c>
      <c r="M49" s="19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>
        <f t="shared" si="6"/>
        <v>0</v>
      </c>
      <c r="L50" s="18">
        <f t="shared" si="4"/>
        <v>0</v>
      </c>
      <c r="M50" s="19">
        <f t="shared" si="5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>
        <f t="shared" si="6"/>
        <v>0</v>
      </c>
      <c r="L51" s="18">
        <f t="shared" si="4"/>
        <v>0</v>
      </c>
      <c r="M51" s="19">
        <f t="shared" si="5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>
        <f t="shared" si="6"/>
        <v>0</v>
      </c>
      <c r="L52" s="18">
        <f t="shared" si="4"/>
        <v>0</v>
      </c>
      <c r="M52" s="19">
        <f t="shared" si="5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>
        <f t="shared" si="6"/>
        <v>0</v>
      </c>
      <c r="L53" s="18">
        <f t="shared" si="4"/>
        <v>0</v>
      </c>
      <c r="M53" s="19">
        <f t="shared" si="5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>
        <f t="shared" si="6"/>
        <v>0</v>
      </c>
      <c r="L54" s="18">
        <f t="shared" si="4"/>
        <v>0</v>
      </c>
      <c r="M54" s="19">
        <f t="shared" si="5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si="6"/>
        <v>0</v>
      </c>
      <c r="L55" s="18">
        <f t="shared" si="4"/>
        <v>0</v>
      </c>
      <c r="M55" s="19">
        <f t="shared" si="5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6"/>
        <v>0</v>
      </c>
      <c r="L56" s="18">
        <f t="shared" si="4"/>
        <v>0</v>
      </c>
      <c r="M56" s="19">
        <f t="shared" si="5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6"/>
        <v>0</v>
      </c>
      <c r="L57" s="18">
        <f t="shared" si="4"/>
        <v>0</v>
      </c>
      <c r="M57" s="19">
        <f t="shared" si="5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6"/>
        <v>0</v>
      </c>
      <c r="L58" s="18">
        <f t="shared" si="4"/>
        <v>0</v>
      </c>
      <c r="M58" s="19">
        <f t="shared" si="5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6"/>
        <v>0</v>
      </c>
      <c r="L59" s="18">
        <f t="shared" si="4"/>
        <v>0</v>
      </c>
      <c r="M59" s="19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6"/>
        <v>0</v>
      </c>
      <c r="L60" s="18">
        <f t="shared" si="4"/>
        <v>0</v>
      </c>
      <c r="M60" s="19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6"/>
        <v>0</v>
      </c>
      <c r="L61" s="18">
        <f t="shared" si="4"/>
        <v>0</v>
      </c>
      <c r="M61" s="19">
        <f t="shared" si="5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6"/>
        <v>0</v>
      </c>
      <c r="L62" s="18">
        <f t="shared" si="4"/>
        <v>0</v>
      </c>
      <c r="M62" s="19">
        <f t="shared" si="5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6"/>
        <v>0</v>
      </c>
      <c r="L63" s="18">
        <f t="shared" si="4"/>
        <v>0</v>
      </c>
      <c r="M63" s="19">
        <f t="shared" si="5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6"/>
        <v>0</v>
      </c>
      <c r="L64" s="18">
        <f t="shared" si="4"/>
        <v>0</v>
      </c>
      <c r="M64" s="19">
        <f t="shared" si="5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6"/>
        <v>0</v>
      </c>
      <c r="L65" s="18">
        <f t="shared" si="4"/>
        <v>0</v>
      </c>
      <c r="M65" s="19">
        <f t="shared" si="5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6"/>
        <v>0</v>
      </c>
      <c r="L66" s="18">
        <f t="shared" si="4"/>
        <v>0</v>
      </c>
      <c r="M66" s="19">
        <f t="shared" si="5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6"/>
        <v>0</v>
      </c>
      <c r="L67" s="18">
        <f t="shared" si="4"/>
        <v>0</v>
      </c>
      <c r="M67" s="19">
        <f t="shared" si="5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6"/>
        <v>0</v>
      </c>
      <c r="L68" s="18">
        <f t="shared" si="4"/>
        <v>0</v>
      </c>
      <c r="M68" s="19">
        <f t="shared" si="5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6"/>
        <v>0</v>
      </c>
      <c r="L69" s="18">
        <f t="shared" si="4"/>
        <v>0</v>
      </c>
      <c r="M69" s="19">
        <f t="shared" si="5"/>
        <v>0</v>
      </c>
    </row>
    <row r="70" spans="1:13" ht="14.4" x14ac:dyDescent="0.25">
      <c r="A70" s="12" t="str">
        <f t="shared" ref="A70:A98" si="7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6"/>
        <v>0</v>
      </c>
      <c r="L70" s="18">
        <f t="shared" ref="L70:L98" si="8">IF(K70=1,7,IF(K70=2,6,IF(K70=3,5,IF(K70=4,4,IF(K70=5,3,IF(K70=6,2,IF(K70&gt;=6,1,0)))))))</f>
        <v>0</v>
      </c>
      <c r="M70" s="19">
        <f t="shared" si="5"/>
        <v>0</v>
      </c>
    </row>
    <row r="71" spans="1:13" ht="14.4" x14ac:dyDescent="0.25">
      <c r="A71" s="12" t="str">
        <f t="shared" si="7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ref="K71:K98" si="9">SUM(G71:J71)</f>
        <v>0</v>
      </c>
      <c r="L71" s="18">
        <f t="shared" si="8"/>
        <v>0</v>
      </c>
      <c r="M71" s="19">
        <f t="shared" ref="M71:M98" si="10">SUM(L71+$M$5)</f>
        <v>0</v>
      </c>
    </row>
    <row r="72" spans="1:13" ht="14.4" x14ac:dyDescent="0.25">
      <c r="A72" s="12" t="str">
        <f t="shared" si="7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9"/>
        <v>0</v>
      </c>
      <c r="L72" s="18">
        <f t="shared" si="8"/>
        <v>0</v>
      </c>
      <c r="M72" s="19">
        <f t="shared" si="10"/>
        <v>0</v>
      </c>
    </row>
    <row r="73" spans="1:13" ht="14.4" x14ac:dyDescent="0.25">
      <c r="A73" s="12" t="str">
        <f t="shared" si="7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9"/>
        <v>0</v>
      </c>
      <c r="L73" s="18">
        <f t="shared" si="8"/>
        <v>0</v>
      </c>
      <c r="M73" s="19">
        <f t="shared" si="10"/>
        <v>0</v>
      </c>
    </row>
    <row r="74" spans="1:13" ht="14.4" x14ac:dyDescent="0.25">
      <c r="A74" s="12" t="str">
        <f t="shared" si="7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9"/>
        <v>0</v>
      </c>
      <c r="L74" s="18">
        <f t="shared" si="8"/>
        <v>0</v>
      </c>
      <c r="M74" s="19">
        <f t="shared" si="10"/>
        <v>0</v>
      </c>
    </row>
    <row r="75" spans="1:13" ht="14.4" x14ac:dyDescent="0.25">
      <c r="A75" s="12" t="str">
        <f t="shared" si="7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9"/>
        <v>0</v>
      </c>
      <c r="L75" s="18">
        <f t="shared" si="8"/>
        <v>0</v>
      </c>
      <c r="M75" s="19">
        <f t="shared" si="10"/>
        <v>0</v>
      </c>
    </row>
    <row r="76" spans="1:13" ht="14.4" x14ac:dyDescent="0.25">
      <c r="A76" s="12" t="str">
        <f t="shared" si="7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9"/>
        <v>0</v>
      </c>
      <c r="L76" s="18">
        <f t="shared" si="8"/>
        <v>0</v>
      </c>
      <c r="M76" s="19">
        <f t="shared" si="10"/>
        <v>0</v>
      </c>
    </row>
    <row r="77" spans="1:13" ht="14.4" x14ac:dyDescent="0.25">
      <c r="A77" s="12" t="str">
        <f t="shared" si="7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9"/>
        <v>0</v>
      </c>
      <c r="L77" s="18">
        <f t="shared" si="8"/>
        <v>0</v>
      </c>
      <c r="M77" s="19">
        <f t="shared" si="10"/>
        <v>0</v>
      </c>
    </row>
    <row r="78" spans="1:13" ht="14.4" x14ac:dyDescent="0.25">
      <c r="A78" s="12" t="str">
        <f t="shared" si="7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9"/>
        <v>0</v>
      </c>
      <c r="L78" s="18">
        <f t="shared" si="8"/>
        <v>0</v>
      </c>
      <c r="M78" s="19">
        <f t="shared" si="10"/>
        <v>0</v>
      </c>
    </row>
    <row r="79" spans="1:13" ht="14.4" x14ac:dyDescent="0.25">
      <c r="A79" s="12" t="str">
        <f t="shared" si="7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9"/>
        <v>0</v>
      </c>
      <c r="L79" s="18">
        <f t="shared" si="8"/>
        <v>0</v>
      </c>
      <c r="M79" s="19">
        <f t="shared" si="10"/>
        <v>0</v>
      </c>
    </row>
    <row r="80" spans="1:13" ht="14.4" x14ac:dyDescent="0.25">
      <c r="A80" s="12" t="str">
        <f t="shared" si="7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9"/>
        <v>0</v>
      </c>
      <c r="L80" s="18">
        <f t="shared" si="8"/>
        <v>0</v>
      </c>
      <c r="M80" s="19">
        <f t="shared" si="10"/>
        <v>0</v>
      </c>
    </row>
    <row r="81" spans="1:13" ht="14.4" x14ac:dyDescent="0.25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9"/>
        <v>0</v>
      </c>
      <c r="L81" s="18">
        <f t="shared" si="8"/>
        <v>0</v>
      </c>
      <c r="M81" s="19">
        <f t="shared" si="10"/>
        <v>0</v>
      </c>
    </row>
    <row r="82" spans="1:13" ht="14.4" x14ac:dyDescent="0.25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9"/>
        <v>0</v>
      </c>
      <c r="L82" s="18">
        <f t="shared" si="8"/>
        <v>0</v>
      </c>
      <c r="M82" s="19">
        <f t="shared" si="10"/>
        <v>0</v>
      </c>
    </row>
    <row r="83" spans="1:13" ht="14.4" x14ac:dyDescent="0.25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9"/>
        <v>0</v>
      </c>
      <c r="L83" s="18">
        <f t="shared" si="8"/>
        <v>0</v>
      </c>
      <c r="M83" s="19">
        <f t="shared" si="10"/>
        <v>0</v>
      </c>
    </row>
    <row r="84" spans="1:13" ht="14.4" x14ac:dyDescent="0.25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9"/>
        <v>0</v>
      </c>
      <c r="L84" s="18">
        <f t="shared" si="8"/>
        <v>0</v>
      </c>
      <c r="M84" s="19">
        <f t="shared" si="10"/>
        <v>0</v>
      </c>
    </row>
    <row r="85" spans="1:13" ht="14.4" x14ac:dyDescent="0.25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9"/>
        <v>0</v>
      </c>
      <c r="L85" s="18">
        <f t="shared" si="8"/>
        <v>0</v>
      </c>
      <c r="M85" s="19">
        <f t="shared" si="10"/>
        <v>0</v>
      </c>
    </row>
    <row r="86" spans="1:13" ht="14.4" x14ac:dyDescent="0.25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9"/>
        <v>0</v>
      </c>
      <c r="L86" s="18">
        <f t="shared" si="8"/>
        <v>0</v>
      </c>
      <c r="M86" s="19">
        <f t="shared" si="10"/>
        <v>0</v>
      </c>
    </row>
    <row r="87" spans="1:13" ht="14.4" x14ac:dyDescent="0.25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9"/>
        <v>0</v>
      </c>
      <c r="L87" s="18">
        <f t="shared" si="8"/>
        <v>0</v>
      </c>
      <c r="M87" s="19">
        <f t="shared" si="10"/>
        <v>0</v>
      </c>
    </row>
    <row r="88" spans="1:13" ht="14.4" x14ac:dyDescent="0.25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9"/>
        <v>0</v>
      </c>
      <c r="L88" s="18">
        <f t="shared" si="8"/>
        <v>0</v>
      </c>
      <c r="M88" s="19">
        <f t="shared" si="10"/>
        <v>0</v>
      </c>
    </row>
    <row r="89" spans="1:13" ht="14.4" x14ac:dyDescent="0.25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9"/>
        <v>0</v>
      </c>
      <c r="L89" s="18">
        <f t="shared" si="8"/>
        <v>0</v>
      </c>
      <c r="M89" s="19">
        <f t="shared" si="10"/>
        <v>0</v>
      </c>
    </row>
    <row r="90" spans="1:13" ht="14.4" x14ac:dyDescent="0.25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9"/>
        <v>0</v>
      </c>
      <c r="L90" s="18">
        <f t="shared" si="8"/>
        <v>0</v>
      </c>
      <c r="M90" s="19">
        <f t="shared" si="10"/>
        <v>0</v>
      </c>
    </row>
    <row r="91" spans="1:13" ht="14.4" x14ac:dyDescent="0.25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9"/>
        <v>0</v>
      </c>
      <c r="L91" s="18">
        <f t="shared" si="8"/>
        <v>0</v>
      </c>
      <c r="M91" s="19">
        <f t="shared" si="10"/>
        <v>0</v>
      </c>
    </row>
    <row r="92" spans="1:13" ht="14.4" x14ac:dyDescent="0.25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9"/>
        <v>0</v>
      </c>
      <c r="L92" s="18">
        <f t="shared" si="8"/>
        <v>0</v>
      </c>
      <c r="M92" s="19">
        <f t="shared" si="10"/>
        <v>0</v>
      </c>
    </row>
    <row r="93" spans="1:13" ht="14.4" x14ac:dyDescent="0.25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9"/>
        <v>0</v>
      </c>
      <c r="L93" s="18">
        <f t="shared" si="8"/>
        <v>0</v>
      </c>
      <c r="M93" s="19">
        <f t="shared" si="10"/>
        <v>0</v>
      </c>
    </row>
    <row r="94" spans="1:13" ht="14.4" x14ac:dyDescent="0.25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9"/>
        <v>0</v>
      </c>
      <c r="L94" s="18">
        <f t="shared" si="8"/>
        <v>0</v>
      </c>
      <c r="M94" s="19">
        <f t="shared" si="10"/>
        <v>0</v>
      </c>
    </row>
    <row r="95" spans="1:13" ht="14.4" x14ac:dyDescent="0.25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9"/>
        <v>0</v>
      </c>
      <c r="L95" s="18">
        <f t="shared" si="8"/>
        <v>0</v>
      </c>
      <c r="M95" s="19">
        <f t="shared" si="10"/>
        <v>0</v>
      </c>
    </row>
    <row r="96" spans="1:13" ht="14.4" x14ac:dyDescent="0.25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9"/>
        <v>0</v>
      </c>
      <c r="L96" s="18">
        <f t="shared" si="8"/>
        <v>0</v>
      </c>
      <c r="M96" s="19">
        <f t="shared" si="10"/>
        <v>0</v>
      </c>
    </row>
    <row r="97" spans="1:13" ht="14.4" x14ac:dyDescent="0.25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9"/>
        <v>0</v>
      </c>
      <c r="L97" s="18">
        <f t="shared" si="8"/>
        <v>0</v>
      </c>
      <c r="M97" s="19">
        <f t="shared" si="10"/>
        <v>0</v>
      </c>
    </row>
    <row r="98" spans="1:13" ht="15" thickBot="1" x14ac:dyDescent="0.3">
      <c r="A98" s="12" t="str">
        <f t="shared" si="7"/>
        <v/>
      </c>
      <c r="B98" s="21"/>
      <c r="C98" s="22"/>
      <c r="D98" s="23"/>
      <c r="E98" s="24"/>
      <c r="F98" s="25"/>
      <c r="G98" s="24"/>
      <c r="H98" s="21"/>
      <c r="I98" s="33"/>
      <c r="J98" s="232"/>
      <c r="K98" s="17">
        <f t="shared" si="9"/>
        <v>0</v>
      </c>
      <c r="L98" s="27">
        <f t="shared" si="8"/>
        <v>0</v>
      </c>
      <c r="M98" s="19">
        <f t="shared" si="10"/>
        <v>0</v>
      </c>
    </row>
  </sheetData>
  <sortState xmlns:xlrd2="http://schemas.microsoft.com/office/spreadsheetml/2017/richdata2" ref="A6:M23">
    <sortCondition ref="D6:D23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97" priority="2"/>
  </conditionalFormatting>
  <conditionalFormatting sqref="C6:D17">
    <cfRule type="duplicateValues" dxfId="96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F8B35-D09A-4B4D-83AD-35DABF8C4897}">
  <sheetPr codeName="Sheet33">
    <tabColor rgb="FFA3E7FF"/>
  </sheetPr>
  <dimension ref="A1:P146"/>
  <sheetViews>
    <sheetView workbookViewId="0">
      <selection activeCell="D22" sqref="D22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23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26</v>
      </c>
      <c r="B1" s="901" t="s">
        <v>401</v>
      </c>
      <c r="C1" s="902"/>
      <c r="D1" s="7" t="s">
        <v>402</v>
      </c>
      <c r="E1" s="881" t="s">
        <v>431</v>
      </c>
      <c r="F1" s="882"/>
      <c r="G1" s="882"/>
      <c r="H1" s="882"/>
      <c r="I1" s="888"/>
      <c r="J1" s="8" t="s">
        <v>404</v>
      </c>
      <c r="K1" s="903" t="s">
        <v>432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COUNTA(_xlfn.UNIQUE(D8:D187))</f>
        <v>27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97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912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/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72" t="str">
        <f t="shared" ref="A6:A37" si="0">CONCATENATE(B6,C6,D6)</f>
        <v xml:space="preserve">60Example Rider AExample Horse </v>
      </c>
      <c r="B6" s="73">
        <v>60</v>
      </c>
      <c r="C6" s="74" t="s">
        <v>433</v>
      </c>
      <c r="D6" s="75" t="s">
        <v>434</v>
      </c>
      <c r="E6" s="76">
        <v>6000000</v>
      </c>
      <c r="F6" s="77" t="s">
        <v>435</v>
      </c>
      <c r="G6" s="76">
        <v>1</v>
      </c>
      <c r="H6" s="73"/>
      <c r="I6" s="78"/>
      <c r="J6" s="79"/>
      <c r="K6" s="80">
        <f>SUM(G6:J6)</f>
        <v>1</v>
      </c>
      <c r="L6" s="81">
        <f>IF(K6=1,7,IF(K6=2,6,IF(K6=3,5,IF(K6=4,4,IF(K6=5,3,IF(K6=6,2,IF(K6&gt;=6,1,0)))))))</f>
        <v>7</v>
      </c>
      <c r="M6" s="82">
        <f>SUM(L6+$M$5)</f>
        <v>7</v>
      </c>
      <c r="N6" s="30"/>
      <c r="O6" s="30"/>
      <c r="P6" s="30"/>
    </row>
    <row r="7" spans="1:16" ht="14.4" x14ac:dyDescent="0.25">
      <c r="A7" s="12" t="str">
        <f t="shared" si="0"/>
        <v xml:space="preserve">75Example RiderExample Horse </v>
      </c>
      <c r="B7" s="83">
        <v>75</v>
      </c>
      <c r="C7" s="84" t="s">
        <v>436</v>
      </c>
      <c r="D7" s="85" t="s">
        <v>434</v>
      </c>
      <c r="E7" s="86">
        <v>6000001</v>
      </c>
      <c r="F7" s="87" t="s">
        <v>435</v>
      </c>
      <c r="G7" s="86"/>
      <c r="H7" s="83">
        <v>1</v>
      </c>
      <c r="I7" s="88"/>
      <c r="J7" s="89"/>
      <c r="K7" s="90">
        <f>SUM(G7:J7)</f>
        <v>1</v>
      </c>
      <c r="L7" s="91">
        <f>IF(K7=1,7,IF(K7=2,6,IF(K7=3,5,IF(K7=4,4,IF(K7=5,3,IF(K7=6,2,IF(K7&gt;=6,1,0)))))))</f>
        <v>7</v>
      </c>
      <c r="M7" s="92">
        <f>SUM(L7+$M$5)</f>
        <v>7</v>
      </c>
      <c r="N7" s="30"/>
      <c r="O7" s="30"/>
      <c r="P7" s="30"/>
    </row>
    <row r="8" spans="1:16" ht="14.4" x14ac:dyDescent="0.25">
      <c r="A8" s="12" t="str">
        <f t="shared" si="0"/>
        <v>60Ava StephensShilo</v>
      </c>
      <c r="B8" s="13">
        <v>60</v>
      </c>
      <c r="C8" s="14" t="s">
        <v>299</v>
      </c>
      <c r="D8" s="15" t="s">
        <v>300</v>
      </c>
      <c r="E8" s="20">
        <v>9106952</v>
      </c>
      <c r="F8" s="16" t="s">
        <v>748</v>
      </c>
      <c r="G8" s="20">
        <v>1</v>
      </c>
      <c r="H8" s="13"/>
      <c r="I8" s="31"/>
      <c r="J8" s="34"/>
      <c r="K8" s="17">
        <v>1</v>
      </c>
      <c r="L8" s="18">
        <f t="shared" ref="L8:L71" si="1">IF(K8=1,7,IF(K8=2,6,IF(K8=3,5,IF(K8=4,4,IF(K8=5,3,IF(K8=6,2,IF(K8&gt;=6,1,0)))))))</f>
        <v>7</v>
      </c>
      <c r="M8" s="19">
        <f>SUM(L8+$M$5)</f>
        <v>7</v>
      </c>
      <c r="N8" s="30"/>
      <c r="O8" s="30"/>
      <c r="P8" s="30"/>
    </row>
    <row r="9" spans="1:16" ht="14.4" x14ac:dyDescent="0.25">
      <c r="A9" s="12" t="str">
        <f t="shared" si="0"/>
        <v>60Isabella ChapmanAstra</v>
      </c>
      <c r="B9" s="13">
        <v>60</v>
      </c>
      <c r="C9" s="14" t="s">
        <v>782</v>
      </c>
      <c r="D9" s="15" t="s">
        <v>751</v>
      </c>
      <c r="E9" s="20">
        <v>9102495</v>
      </c>
      <c r="F9" s="16" t="s">
        <v>752</v>
      </c>
      <c r="G9" s="20">
        <v>2</v>
      </c>
      <c r="H9" s="13"/>
      <c r="I9" s="31"/>
      <c r="J9" s="34"/>
      <c r="K9" s="17">
        <v>2</v>
      </c>
      <c r="L9" s="18">
        <f t="shared" si="1"/>
        <v>6</v>
      </c>
      <c r="M9" s="19">
        <f t="shared" ref="M9:M72" si="2">SUM(L9+$M$5)</f>
        <v>6</v>
      </c>
      <c r="N9" s="30"/>
      <c r="O9" s="30"/>
      <c r="P9" s="30"/>
    </row>
    <row r="10" spans="1:16" ht="14.4" x14ac:dyDescent="0.25">
      <c r="A10" s="12" t="str">
        <f t="shared" si="0"/>
        <v>60Mia StephensHolland Park Geneva</v>
      </c>
      <c r="B10" s="13">
        <v>60</v>
      </c>
      <c r="C10" s="14" t="s">
        <v>295</v>
      </c>
      <c r="D10" s="15" t="s">
        <v>296</v>
      </c>
      <c r="E10" s="20">
        <v>9114813</v>
      </c>
      <c r="F10" s="16" t="s">
        <v>748</v>
      </c>
      <c r="G10" s="20">
        <v>3</v>
      </c>
      <c r="H10" s="13"/>
      <c r="I10" s="31"/>
      <c r="J10" s="34"/>
      <c r="K10" s="17">
        <v>3</v>
      </c>
      <c r="L10" s="18">
        <f t="shared" si="1"/>
        <v>5</v>
      </c>
      <c r="M10" s="19">
        <f t="shared" si="2"/>
        <v>5</v>
      </c>
      <c r="N10" s="30"/>
      <c r="O10" s="30"/>
      <c r="P10" s="30"/>
    </row>
    <row r="11" spans="1:16" ht="14.4" x14ac:dyDescent="0.25">
      <c r="A11" s="12" t="str">
        <f t="shared" si="0"/>
        <v>60Haven DickinsonRainbow Downs Samhain</v>
      </c>
      <c r="B11" s="13">
        <v>60</v>
      </c>
      <c r="C11" s="14" t="s">
        <v>783</v>
      </c>
      <c r="D11" s="15" t="s">
        <v>784</v>
      </c>
      <c r="E11" s="20">
        <v>9102653</v>
      </c>
      <c r="F11" s="16" t="s">
        <v>785</v>
      </c>
      <c r="G11" s="20">
        <v>4</v>
      </c>
      <c r="H11" s="13"/>
      <c r="I11" s="31"/>
      <c r="J11" s="34"/>
      <c r="K11" s="17">
        <v>4</v>
      </c>
      <c r="L11" s="18">
        <f t="shared" si="1"/>
        <v>4</v>
      </c>
      <c r="M11" s="19">
        <f t="shared" si="2"/>
        <v>4</v>
      </c>
      <c r="N11" s="30"/>
      <c r="O11" s="30"/>
      <c r="P11" s="30"/>
    </row>
    <row r="12" spans="1:16" ht="14.4" x14ac:dyDescent="0.25">
      <c r="A12" s="12" t="str">
        <f t="shared" si="0"/>
        <v>60Olivia Stephens Cimmeron Pocket Rocket</v>
      </c>
      <c r="B12" s="13">
        <v>60</v>
      </c>
      <c r="C12" s="14" t="s">
        <v>749</v>
      </c>
      <c r="D12" s="15" t="s">
        <v>298</v>
      </c>
      <c r="E12" s="20">
        <v>9106953</v>
      </c>
      <c r="F12" s="16" t="s">
        <v>748</v>
      </c>
      <c r="G12" s="20">
        <v>5</v>
      </c>
      <c r="H12" s="13"/>
      <c r="I12" s="31"/>
      <c r="J12" s="34"/>
      <c r="K12" s="17">
        <v>5</v>
      </c>
      <c r="L12" s="18">
        <f t="shared" si="1"/>
        <v>3</v>
      </c>
      <c r="M12" s="19">
        <f t="shared" si="2"/>
        <v>3</v>
      </c>
      <c r="N12" s="30"/>
      <c r="O12" s="30"/>
      <c r="P12" s="30"/>
    </row>
    <row r="13" spans="1:16" ht="14.4" x14ac:dyDescent="0.25">
      <c r="A13" s="12" t="str">
        <f t="shared" si="0"/>
        <v>60Jenaveve PageLyngarie Philano's Gift</v>
      </c>
      <c r="B13" s="13">
        <v>60</v>
      </c>
      <c r="C13" s="14" t="s">
        <v>232</v>
      </c>
      <c r="D13" s="15" t="s">
        <v>234</v>
      </c>
      <c r="E13" s="20">
        <v>6020436</v>
      </c>
      <c r="F13" s="16" t="s">
        <v>786</v>
      </c>
      <c r="G13" s="20">
        <v>6</v>
      </c>
      <c r="H13" s="13"/>
      <c r="I13" s="31"/>
      <c r="J13" s="34"/>
      <c r="K13" s="17">
        <v>6</v>
      </c>
      <c r="L13" s="18">
        <f t="shared" si="1"/>
        <v>2</v>
      </c>
      <c r="M13" s="19">
        <f t="shared" si="2"/>
        <v>2</v>
      </c>
      <c r="N13" s="30"/>
      <c r="O13" s="30"/>
      <c r="P13" s="30"/>
    </row>
    <row r="14" spans="1:16" ht="14.4" x14ac:dyDescent="0.25">
      <c r="A14" s="12" t="str">
        <f t="shared" si="0"/>
        <v>60Aleska WearneBERTIE DE LUX</v>
      </c>
      <c r="B14" s="13">
        <v>60</v>
      </c>
      <c r="C14" s="14" t="s">
        <v>237</v>
      </c>
      <c r="D14" s="15" t="s">
        <v>753</v>
      </c>
      <c r="E14" s="20">
        <v>6027376</v>
      </c>
      <c r="F14" s="16" t="s">
        <v>748</v>
      </c>
      <c r="G14" s="20">
        <v>7</v>
      </c>
      <c r="H14" s="13"/>
      <c r="I14" s="31"/>
      <c r="J14" s="34"/>
      <c r="K14" s="17">
        <v>7</v>
      </c>
      <c r="L14" s="18">
        <f t="shared" si="1"/>
        <v>1</v>
      </c>
      <c r="M14" s="19">
        <f t="shared" si="2"/>
        <v>1</v>
      </c>
      <c r="N14" s="30"/>
      <c r="O14" s="30"/>
      <c r="P14" s="30"/>
    </row>
    <row r="15" spans="1:16" ht="14.4" x14ac:dyDescent="0.25">
      <c r="A15" s="12" t="str">
        <f t="shared" si="0"/>
        <v>60Hailey O'NeilFusion</v>
      </c>
      <c r="B15" s="13">
        <v>60</v>
      </c>
      <c r="C15" s="14" t="s">
        <v>758</v>
      </c>
      <c r="D15" s="15" t="s">
        <v>759</v>
      </c>
      <c r="E15" s="20">
        <v>1049068</v>
      </c>
      <c r="F15" s="16" t="s">
        <v>752</v>
      </c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  <c r="N15" s="30"/>
      <c r="O15" s="30"/>
      <c r="P15" s="30"/>
    </row>
    <row r="16" spans="1:16" ht="14.4" x14ac:dyDescent="0.25">
      <c r="A16" s="12" t="str">
        <f t="shared" si="0"/>
        <v>60Alyssa O'NeilDude</v>
      </c>
      <c r="B16" s="13">
        <v>60</v>
      </c>
      <c r="C16" s="14" t="s">
        <v>787</v>
      </c>
      <c r="D16" s="15" t="s">
        <v>788</v>
      </c>
      <c r="E16" s="20">
        <v>9120495</v>
      </c>
      <c r="F16" s="16" t="s">
        <v>752</v>
      </c>
      <c r="G16" s="20">
        <v>2</v>
      </c>
      <c r="H16" s="13"/>
      <c r="I16" s="31"/>
      <c r="J16" s="34"/>
      <c r="K16" s="17">
        <v>2</v>
      </c>
      <c r="L16" s="18">
        <f t="shared" si="1"/>
        <v>6</v>
      </c>
      <c r="M16" s="19">
        <f t="shared" si="2"/>
        <v>6</v>
      </c>
      <c r="N16" s="30"/>
      <c r="O16" s="30"/>
      <c r="P16" s="30"/>
    </row>
    <row r="17" spans="1:16" ht="14.4" x14ac:dyDescent="0.25">
      <c r="A17" s="12" t="str">
        <f t="shared" si="0"/>
        <v>60Mia TollarzoDelta of Ebony Park</v>
      </c>
      <c r="B17" s="13">
        <v>60</v>
      </c>
      <c r="C17" s="14" t="s">
        <v>755</v>
      </c>
      <c r="D17" s="15" t="s">
        <v>756</v>
      </c>
      <c r="E17" s="20">
        <v>6011292</v>
      </c>
      <c r="F17" s="16" t="s">
        <v>757</v>
      </c>
      <c r="G17" s="20">
        <v>3</v>
      </c>
      <c r="H17" s="13"/>
      <c r="I17" s="31"/>
      <c r="J17" s="34"/>
      <c r="K17" s="17">
        <v>3</v>
      </c>
      <c r="L17" s="18">
        <f t="shared" si="1"/>
        <v>5</v>
      </c>
      <c r="M17" s="19">
        <f t="shared" si="2"/>
        <v>5</v>
      </c>
      <c r="N17" s="30"/>
      <c r="O17" s="30"/>
      <c r="P17" s="30"/>
    </row>
    <row r="18" spans="1:16" ht="14.4" x14ac:dyDescent="0.25">
      <c r="A18" s="12" t="str">
        <f t="shared" si="0"/>
        <v>60Gabriela SellersBarney</v>
      </c>
      <c r="B18" s="13">
        <v>60</v>
      </c>
      <c r="C18" s="14" t="s">
        <v>746</v>
      </c>
      <c r="D18" s="15" t="s">
        <v>747</v>
      </c>
      <c r="E18" s="20">
        <v>9124551</v>
      </c>
      <c r="F18" s="16" t="s">
        <v>748</v>
      </c>
      <c r="G18" s="20">
        <v>4</v>
      </c>
      <c r="H18" s="13"/>
      <c r="I18" s="31"/>
      <c r="J18" s="34"/>
      <c r="K18" s="17">
        <v>4</v>
      </c>
      <c r="L18" s="18">
        <f t="shared" si="1"/>
        <v>4</v>
      </c>
      <c r="M18" s="19">
        <f t="shared" si="2"/>
        <v>4</v>
      </c>
      <c r="P18" s="30"/>
    </row>
    <row r="19" spans="1:16" ht="14.4" x14ac:dyDescent="0.25">
      <c r="A19" s="12" t="str">
        <f t="shared" si="0"/>
        <v>60Annalyce PageLyngarie Catena</v>
      </c>
      <c r="B19" s="13">
        <v>60</v>
      </c>
      <c r="C19" s="14" t="s">
        <v>194</v>
      </c>
      <c r="D19" s="15" t="s">
        <v>195</v>
      </c>
      <c r="E19" s="20">
        <v>6020437</v>
      </c>
      <c r="F19" s="16" t="s">
        <v>786</v>
      </c>
      <c r="G19" s="20">
        <v>5</v>
      </c>
      <c r="H19" s="13"/>
      <c r="I19" s="31"/>
      <c r="J19" s="34"/>
      <c r="K19" s="17">
        <v>5</v>
      </c>
      <c r="L19" s="18">
        <f t="shared" si="1"/>
        <v>3</v>
      </c>
      <c r="M19" s="19">
        <f t="shared" si="2"/>
        <v>3</v>
      </c>
      <c r="P19" s="30"/>
    </row>
    <row r="20" spans="1:16" ht="14.4" x14ac:dyDescent="0.25">
      <c r="A20" s="12" t="str">
        <f t="shared" si="0"/>
        <v>65Madison KainPC Sonic</v>
      </c>
      <c r="B20" s="13">
        <v>65</v>
      </c>
      <c r="C20" s="14" t="s">
        <v>235</v>
      </c>
      <c r="D20" s="15" t="s">
        <v>236</v>
      </c>
      <c r="E20" s="20">
        <v>6022060</v>
      </c>
      <c r="F20" s="16" t="s">
        <v>748</v>
      </c>
      <c r="G20" s="20">
        <v>1</v>
      </c>
      <c r="H20" s="13"/>
      <c r="I20" s="31"/>
      <c r="J20" s="34"/>
      <c r="K20" s="17">
        <v>1</v>
      </c>
      <c r="L20" s="18">
        <f t="shared" si="1"/>
        <v>7</v>
      </c>
      <c r="M20" s="19">
        <f t="shared" si="2"/>
        <v>7</v>
      </c>
    </row>
    <row r="21" spans="1:16" ht="14.4" x14ac:dyDescent="0.25">
      <c r="A21" s="12" t="str">
        <f t="shared" si="0"/>
        <v>65Charlee CrispinRowen Bee Gee</v>
      </c>
      <c r="B21" s="13">
        <v>65</v>
      </c>
      <c r="C21" s="14" t="s">
        <v>762</v>
      </c>
      <c r="D21" s="15" t="s">
        <v>763</v>
      </c>
      <c r="E21" s="20">
        <v>6020575</v>
      </c>
      <c r="F21" s="16" t="s">
        <v>752</v>
      </c>
      <c r="G21" s="20">
        <v>2</v>
      </c>
      <c r="H21" s="13"/>
      <c r="I21" s="31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6" ht="14.4" x14ac:dyDescent="0.25">
      <c r="A22" s="12" t="str">
        <f t="shared" si="0"/>
        <v>65Hailey SnymanGordon Park Smarty Pants</v>
      </c>
      <c r="B22" s="13">
        <v>65</v>
      </c>
      <c r="C22" s="14" t="s">
        <v>229</v>
      </c>
      <c r="D22" s="15" t="s">
        <v>230</v>
      </c>
      <c r="E22" s="20">
        <v>6025131</v>
      </c>
      <c r="F22" s="16" t="s">
        <v>748</v>
      </c>
      <c r="G22" s="20">
        <v>3</v>
      </c>
      <c r="H22" s="13"/>
      <c r="I22" s="31"/>
      <c r="J22" s="34"/>
      <c r="K22" s="17">
        <v>3</v>
      </c>
      <c r="L22" s="18">
        <f t="shared" si="1"/>
        <v>5</v>
      </c>
      <c r="M22" s="19">
        <f t="shared" si="2"/>
        <v>5</v>
      </c>
    </row>
    <row r="23" spans="1:16" ht="14.4" x14ac:dyDescent="0.25">
      <c r="A23" s="12" t="str">
        <f t="shared" si="0"/>
        <v>65Olivia GordonCorasont Park Shontay</v>
      </c>
      <c r="B23" s="13">
        <v>65</v>
      </c>
      <c r="C23" s="14" t="s">
        <v>789</v>
      </c>
      <c r="D23" s="15" t="s">
        <v>790</v>
      </c>
      <c r="E23" s="20">
        <v>6021111</v>
      </c>
      <c r="F23" s="16" t="s">
        <v>791</v>
      </c>
      <c r="G23" s="20">
        <v>4</v>
      </c>
      <c r="H23" s="13"/>
      <c r="I23" s="31"/>
      <c r="J23" s="34"/>
      <c r="K23" s="17">
        <v>4</v>
      </c>
      <c r="L23" s="18">
        <f t="shared" si="1"/>
        <v>4</v>
      </c>
      <c r="M23" s="19">
        <f t="shared" si="2"/>
        <v>4</v>
      </c>
    </row>
    <row r="24" spans="1:16" ht="14.4" x14ac:dyDescent="0.25">
      <c r="A24" s="12" t="str">
        <f t="shared" si="0"/>
        <v>65Taliah HillClare Downs Ballyshannon</v>
      </c>
      <c r="B24" s="13">
        <v>65</v>
      </c>
      <c r="C24" s="14" t="s">
        <v>249</v>
      </c>
      <c r="D24" s="15" t="s">
        <v>250</v>
      </c>
      <c r="E24" s="20">
        <v>6028236</v>
      </c>
      <c r="F24" s="16" t="s">
        <v>534</v>
      </c>
      <c r="G24" s="20">
        <v>1</v>
      </c>
      <c r="H24" s="13"/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4" x14ac:dyDescent="0.25">
      <c r="A25" s="12" t="str">
        <f t="shared" si="0"/>
        <v>65Shannon MeakinsKarma Park Esprit</v>
      </c>
      <c r="B25" s="13">
        <v>65</v>
      </c>
      <c r="C25" s="14" t="s">
        <v>182</v>
      </c>
      <c r="D25" s="15" t="s">
        <v>183</v>
      </c>
      <c r="E25" s="20">
        <v>9103428</v>
      </c>
      <c r="F25" s="16" t="s">
        <v>748</v>
      </c>
      <c r="G25" s="20">
        <v>1</v>
      </c>
      <c r="H25" s="13"/>
      <c r="I25" s="31"/>
      <c r="J25" s="34"/>
      <c r="K25" s="17">
        <v>1</v>
      </c>
      <c r="L25" s="18">
        <f t="shared" si="1"/>
        <v>7</v>
      </c>
      <c r="M25" s="19">
        <f t="shared" si="2"/>
        <v>7</v>
      </c>
    </row>
    <row r="26" spans="1:16" ht="14.4" x14ac:dyDescent="0.25">
      <c r="A26" s="12" t="str">
        <f t="shared" si="0"/>
        <v>75Madison KainPC Sonic</v>
      </c>
      <c r="B26" s="13">
        <v>75</v>
      </c>
      <c r="C26" s="14" t="s">
        <v>235</v>
      </c>
      <c r="D26" s="15" t="s">
        <v>236</v>
      </c>
      <c r="E26" s="20">
        <v>6022060</v>
      </c>
      <c r="F26" s="16" t="s">
        <v>748</v>
      </c>
      <c r="G26" s="20"/>
      <c r="H26" s="13">
        <v>1</v>
      </c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6" ht="14.4" x14ac:dyDescent="0.25">
      <c r="A27" s="12" t="str">
        <f t="shared" si="0"/>
        <v>75Charlee CrispinRowen Bee Gee</v>
      </c>
      <c r="B27" s="13">
        <v>75</v>
      </c>
      <c r="C27" s="14" t="s">
        <v>762</v>
      </c>
      <c r="D27" s="15" t="s">
        <v>763</v>
      </c>
      <c r="E27" s="20">
        <v>6020575</v>
      </c>
      <c r="F27" s="16" t="s">
        <v>752</v>
      </c>
      <c r="G27" s="20"/>
      <c r="H27" s="13">
        <v>2</v>
      </c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6" ht="14.4" x14ac:dyDescent="0.25">
      <c r="A28" s="12" t="str">
        <f t="shared" si="0"/>
        <v>75Hailey SnymanGordon Park Smarty Pants</v>
      </c>
      <c r="B28" s="13">
        <v>75</v>
      </c>
      <c r="C28" s="14" t="s">
        <v>229</v>
      </c>
      <c r="D28" s="15" t="s">
        <v>230</v>
      </c>
      <c r="E28" s="20">
        <v>6025131</v>
      </c>
      <c r="F28" s="16" t="s">
        <v>748</v>
      </c>
      <c r="G28" s="20"/>
      <c r="H28" s="13">
        <v>3</v>
      </c>
      <c r="I28" s="31"/>
      <c r="J28" s="34"/>
      <c r="K28" s="17">
        <v>3</v>
      </c>
      <c r="L28" s="18">
        <f t="shared" si="1"/>
        <v>5</v>
      </c>
      <c r="M28" s="19">
        <f t="shared" si="2"/>
        <v>5</v>
      </c>
    </row>
    <row r="29" spans="1:16" ht="14.4" x14ac:dyDescent="0.25">
      <c r="A29" s="12" t="str">
        <f t="shared" si="0"/>
        <v>75Celeste CasottiSnow</v>
      </c>
      <c r="B29" s="13">
        <v>75</v>
      </c>
      <c r="C29" s="14" t="s">
        <v>792</v>
      </c>
      <c r="D29" s="15" t="s">
        <v>793</v>
      </c>
      <c r="E29" s="20">
        <v>1048855</v>
      </c>
      <c r="F29" s="16" t="s">
        <v>748</v>
      </c>
      <c r="G29" s="20"/>
      <c r="H29" s="13">
        <v>4</v>
      </c>
      <c r="I29" s="31"/>
      <c r="J29" s="34"/>
      <c r="K29" s="17">
        <v>4</v>
      </c>
      <c r="L29" s="18">
        <f t="shared" si="1"/>
        <v>4</v>
      </c>
      <c r="M29" s="19">
        <f t="shared" si="2"/>
        <v>4</v>
      </c>
    </row>
    <row r="30" spans="1:16" ht="14.4" x14ac:dyDescent="0.25">
      <c r="A30" s="12" t="str">
        <f t="shared" si="0"/>
        <v>75Lois HooperKing Williams Twilight sr</v>
      </c>
      <c r="B30" s="13">
        <v>75</v>
      </c>
      <c r="C30" s="14" t="s">
        <v>794</v>
      </c>
      <c r="D30" s="285" t="s">
        <v>798</v>
      </c>
      <c r="E30" s="20">
        <v>9108536</v>
      </c>
      <c r="F30" s="16" t="s">
        <v>791</v>
      </c>
      <c r="G30" s="20"/>
      <c r="H30" s="13">
        <v>1</v>
      </c>
      <c r="I30" s="31"/>
      <c r="J30" s="34"/>
      <c r="K30" s="17">
        <v>1</v>
      </c>
      <c r="L30" s="18">
        <f t="shared" si="1"/>
        <v>7</v>
      </c>
      <c r="M30" s="19">
        <f t="shared" si="2"/>
        <v>7</v>
      </c>
    </row>
    <row r="31" spans="1:16" ht="14.4" x14ac:dyDescent="0.25">
      <c r="A31" s="12" t="str">
        <f t="shared" si="0"/>
        <v>75Taliah HillClare Downs Ballyshannon</v>
      </c>
      <c r="B31" s="13">
        <v>75</v>
      </c>
      <c r="C31" s="14" t="s">
        <v>249</v>
      </c>
      <c r="D31" s="15" t="s">
        <v>250</v>
      </c>
      <c r="E31" s="20">
        <v>6028236</v>
      </c>
      <c r="F31" s="16" t="s">
        <v>534</v>
      </c>
      <c r="G31" s="20"/>
      <c r="H31" s="13">
        <v>2</v>
      </c>
      <c r="I31" s="31"/>
      <c r="J31" s="34"/>
      <c r="K31" s="17">
        <v>2</v>
      </c>
      <c r="L31" s="18">
        <f t="shared" si="1"/>
        <v>6</v>
      </c>
      <c r="M31" s="19">
        <f t="shared" si="2"/>
        <v>6</v>
      </c>
    </row>
    <row r="32" spans="1:16" ht="14.4" x14ac:dyDescent="0.25">
      <c r="A32" s="12" t="str">
        <f t="shared" si="0"/>
        <v>75Shannon MeakinsKarma Park Esprit</v>
      </c>
      <c r="B32" s="13">
        <v>75</v>
      </c>
      <c r="C32" s="14" t="s">
        <v>182</v>
      </c>
      <c r="D32" s="15" t="s">
        <v>183</v>
      </c>
      <c r="E32" s="20">
        <v>9103428</v>
      </c>
      <c r="F32" s="16" t="s">
        <v>748</v>
      </c>
      <c r="G32" s="20"/>
      <c r="H32" s="13">
        <v>1</v>
      </c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4" x14ac:dyDescent="0.25">
      <c r="A33" s="12" t="str">
        <f t="shared" si="0"/>
        <v>85Lois HooperKing Williams Twilight</v>
      </c>
      <c r="B33" s="13">
        <v>85</v>
      </c>
      <c r="C33" s="14" t="s">
        <v>794</v>
      </c>
      <c r="D33" s="15" t="s">
        <v>795</v>
      </c>
      <c r="E33" s="20">
        <v>9108536</v>
      </c>
      <c r="F33" s="16" t="s">
        <v>791</v>
      </c>
      <c r="G33" s="20"/>
      <c r="H33" s="13">
        <v>1</v>
      </c>
      <c r="I33" s="31"/>
      <c r="J33" s="34"/>
      <c r="K33" s="17">
        <v>1</v>
      </c>
      <c r="L33" s="18">
        <f t="shared" si="1"/>
        <v>7</v>
      </c>
      <c r="M33" s="19">
        <f t="shared" si="2"/>
        <v>7</v>
      </c>
    </row>
    <row r="34" spans="1:13" ht="14.4" x14ac:dyDescent="0.25">
      <c r="A34" s="12" t="str">
        <f t="shared" si="0"/>
        <v>85Vanessa DavisOkies Little Anya</v>
      </c>
      <c r="B34" s="13">
        <v>85</v>
      </c>
      <c r="C34" s="14" t="s">
        <v>141</v>
      </c>
      <c r="D34" s="15" t="s">
        <v>142</v>
      </c>
      <c r="E34" s="20">
        <v>6005841</v>
      </c>
      <c r="F34" s="16" t="s">
        <v>534</v>
      </c>
      <c r="G34" s="20"/>
      <c r="H34" s="13">
        <v>1</v>
      </c>
      <c r="I34" s="31"/>
      <c r="J34" s="34"/>
      <c r="K34" s="17">
        <v>1</v>
      </c>
      <c r="L34" s="18">
        <f t="shared" si="1"/>
        <v>7</v>
      </c>
      <c r="M34" s="19">
        <f t="shared" si="2"/>
        <v>7</v>
      </c>
    </row>
    <row r="35" spans="1:13" ht="14.4" x14ac:dyDescent="0.25">
      <c r="A35" s="12" t="str">
        <f t="shared" si="0"/>
        <v>85Ella MacGregorFour Needed NZ</v>
      </c>
      <c r="B35" s="13">
        <v>85</v>
      </c>
      <c r="C35" s="14" t="s">
        <v>597</v>
      </c>
      <c r="D35" s="15" t="s">
        <v>139</v>
      </c>
      <c r="E35" s="20">
        <v>6028541</v>
      </c>
      <c r="F35" s="16" t="s">
        <v>748</v>
      </c>
      <c r="G35" s="20"/>
      <c r="H35" s="13">
        <v>2</v>
      </c>
      <c r="I35" s="31"/>
      <c r="J35" s="34"/>
      <c r="K35" s="17">
        <v>2</v>
      </c>
      <c r="L35" s="18">
        <f t="shared" si="1"/>
        <v>6</v>
      </c>
      <c r="M35" s="19">
        <f t="shared" si="2"/>
        <v>6</v>
      </c>
    </row>
    <row r="36" spans="1:13" ht="14.4" x14ac:dyDescent="0.25">
      <c r="A36" s="12" t="str">
        <f t="shared" si="0"/>
        <v>85Tiffani TongTAMARA FLAMING HALO</v>
      </c>
      <c r="B36" s="13">
        <v>85</v>
      </c>
      <c r="C36" s="14" t="s">
        <v>93</v>
      </c>
      <c r="D36" s="15" t="s">
        <v>796</v>
      </c>
      <c r="E36" s="20">
        <v>6020091</v>
      </c>
      <c r="F36" s="16" t="s">
        <v>797</v>
      </c>
      <c r="G36" s="20"/>
      <c r="H36" s="13">
        <v>3</v>
      </c>
      <c r="I36" s="31"/>
      <c r="J36" s="34"/>
      <c r="K36" s="17">
        <v>3</v>
      </c>
      <c r="L36" s="18">
        <f t="shared" si="1"/>
        <v>5</v>
      </c>
      <c r="M36" s="19">
        <f t="shared" si="2"/>
        <v>5</v>
      </c>
    </row>
    <row r="37" spans="1:13" ht="14.4" x14ac:dyDescent="0.25">
      <c r="A37" s="12" t="str">
        <f t="shared" si="0"/>
        <v>95Ella MacGregorFour Needed NZ</v>
      </c>
      <c r="B37" s="13">
        <v>95</v>
      </c>
      <c r="C37" s="14" t="s">
        <v>597</v>
      </c>
      <c r="D37" s="15" t="s">
        <v>139</v>
      </c>
      <c r="E37" s="20">
        <v>6028541</v>
      </c>
      <c r="F37" s="16" t="s">
        <v>748</v>
      </c>
      <c r="G37" s="20"/>
      <c r="H37" s="13"/>
      <c r="I37" s="31">
        <v>1</v>
      </c>
      <c r="J37" s="34"/>
      <c r="K37" s="17">
        <v>1</v>
      </c>
      <c r="L37" s="18">
        <f t="shared" si="1"/>
        <v>7</v>
      </c>
      <c r="M37" s="19">
        <f t="shared" si="2"/>
        <v>7</v>
      </c>
    </row>
    <row r="38" spans="1:13" ht="14.4" x14ac:dyDescent="0.25">
      <c r="A38" s="12" t="str">
        <f t="shared" ref="A38:A69" si="3">CONCATENATE(B38,C38,D38)</f>
        <v>95Tiffani TongTAMARA FLAMING HALO</v>
      </c>
      <c r="B38" s="13">
        <v>95</v>
      </c>
      <c r="C38" s="14" t="s">
        <v>93</v>
      </c>
      <c r="D38" s="15" t="s">
        <v>796</v>
      </c>
      <c r="E38" s="20">
        <v>6020091</v>
      </c>
      <c r="F38" s="16" t="s">
        <v>797</v>
      </c>
      <c r="G38" s="20"/>
      <c r="H38" s="13"/>
      <c r="I38" s="31">
        <v>2</v>
      </c>
      <c r="J38" s="34"/>
      <c r="K38" s="17">
        <v>2</v>
      </c>
      <c r="L38" s="18">
        <f t="shared" si="1"/>
        <v>6</v>
      </c>
      <c r="M38" s="19">
        <f t="shared" si="2"/>
        <v>6</v>
      </c>
    </row>
    <row r="39" spans="1:13" ht="14.4" x14ac:dyDescent="0.25">
      <c r="A39" s="12" t="str">
        <f t="shared" si="3"/>
        <v>105Tiffani TongShippyshippybangbang sr</v>
      </c>
      <c r="B39" s="13">
        <v>105</v>
      </c>
      <c r="C39" s="14" t="s">
        <v>93</v>
      </c>
      <c r="D39" s="285" t="s">
        <v>799</v>
      </c>
      <c r="E39" s="20">
        <v>6020091</v>
      </c>
      <c r="F39" s="16" t="s">
        <v>339</v>
      </c>
      <c r="G39" s="20"/>
      <c r="H39" s="13"/>
      <c r="I39" s="31"/>
      <c r="J39" s="34">
        <v>1</v>
      </c>
      <c r="K39" s="17">
        <v>1</v>
      </c>
      <c r="L39" s="18">
        <f t="shared" si="1"/>
        <v>7</v>
      </c>
      <c r="M39" s="19">
        <f t="shared" si="2"/>
        <v>7</v>
      </c>
    </row>
    <row r="40" spans="1:13" ht="14.4" x14ac:dyDescent="0.25">
      <c r="A40" s="12" t="str">
        <f t="shared" si="3"/>
        <v>115Tiffani TongShippyshippybangbang</v>
      </c>
      <c r="B40" s="13">
        <v>115</v>
      </c>
      <c r="C40" s="14" t="s">
        <v>93</v>
      </c>
      <c r="D40" s="15" t="s">
        <v>94</v>
      </c>
      <c r="E40" s="20">
        <v>6020091</v>
      </c>
      <c r="F40" s="16" t="s">
        <v>339</v>
      </c>
      <c r="G40" s="20"/>
      <c r="H40" s="13"/>
      <c r="I40" s="31"/>
      <c r="J40" s="34">
        <v>1</v>
      </c>
      <c r="K40" s="17">
        <v>1</v>
      </c>
      <c r="L40" s="18">
        <f t="shared" si="1"/>
        <v>7</v>
      </c>
      <c r="M40" s="19">
        <f t="shared" si="2"/>
        <v>7</v>
      </c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1"/>
        <v>0</v>
      </c>
      <c r="M65" s="1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1"/>
        <v>0</v>
      </c>
      <c r="M66" s="1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ref="K67:K72" si="4">SUM(G67:J67)</f>
        <v>0</v>
      </c>
      <c r="L67" s="18">
        <f t="shared" si="1"/>
        <v>0</v>
      </c>
      <c r="M67" s="1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4" x14ac:dyDescent="0.25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si="1"/>
        <v>0</v>
      </c>
      <c r="M70" s="19">
        <f t="shared" si="2"/>
        <v>0</v>
      </c>
    </row>
    <row r="71" spans="1:13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4"/>
        <v>0</v>
      </c>
      <c r="L71" s="18">
        <f t="shared" si="1"/>
        <v>0</v>
      </c>
      <c r="M71" s="19">
        <f t="shared" si="2"/>
        <v>0</v>
      </c>
    </row>
    <row r="72" spans="1:13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4"/>
        <v>0</v>
      </c>
      <c r="L72" s="18">
        <f t="shared" ref="L72:L135" si="6">IF(K72=1,7,IF(K72=2,6,IF(K72=3,5,IF(K72=4,4,IF(K72=5,3,IF(K72=6,2,IF(K72&gt;=6,1,0)))))))</f>
        <v>0</v>
      </c>
      <c r="M72" s="19">
        <f t="shared" si="2"/>
        <v>0</v>
      </c>
    </row>
    <row r="73" spans="1:13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ref="K73:K136" si="7">SUM(G73:J73)</f>
        <v>0</v>
      </c>
      <c r="L73" s="18">
        <f t="shared" si="6"/>
        <v>0</v>
      </c>
      <c r="M73" s="19">
        <f t="shared" ref="M73:M136" si="8">SUM(L73+$M$5)</f>
        <v>0</v>
      </c>
    </row>
    <row r="74" spans="1:13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4" x14ac:dyDescent="0.25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4" x14ac:dyDescent="0.25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4" x14ac:dyDescent="0.25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4" x14ac:dyDescent="0.25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4" x14ac:dyDescent="0.25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4" x14ac:dyDescent="0.25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4" x14ac:dyDescent="0.25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4" x14ac:dyDescent="0.25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4" x14ac:dyDescent="0.25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4" x14ac:dyDescent="0.25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4" x14ac:dyDescent="0.25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4" x14ac:dyDescent="0.25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4" x14ac:dyDescent="0.25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4" x14ac:dyDescent="0.25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4" x14ac:dyDescent="0.25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4" x14ac:dyDescent="0.25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4" x14ac:dyDescent="0.25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4" x14ac:dyDescent="0.25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4" x14ac:dyDescent="0.25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4" x14ac:dyDescent="0.25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4" x14ac:dyDescent="0.25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4" x14ac:dyDescent="0.25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4" x14ac:dyDescent="0.25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4" x14ac:dyDescent="0.25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4" x14ac:dyDescent="0.25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4" x14ac:dyDescent="0.25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4" x14ac:dyDescent="0.25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4" x14ac:dyDescent="0.25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4" x14ac:dyDescent="0.25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4" x14ac:dyDescent="0.25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4" x14ac:dyDescent="0.25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4" x14ac:dyDescent="0.25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4" x14ac:dyDescent="0.25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4" x14ac:dyDescent="0.25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4" x14ac:dyDescent="0.25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4" x14ac:dyDescent="0.25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4" x14ac:dyDescent="0.25">
      <c r="A134" s="12" t="str">
        <f t="shared" ref="A134:A146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si="6"/>
        <v>0</v>
      </c>
      <c r="M134" s="19">
        <f t="shared" si="8"/>
        <v>0</v>
      </c>
    </row>
    <row r="135" spans="1:13" ht="14.4" x14ac:dyDescent="0.25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7"/>
        <v>0</v>
      </c>
      <c r="L135" s="18">
        <f t="shared" si="6"/>
        <v>0</v>
      </c>
      <c r="M135" s="19">
        <f t="shared" si="8"/>
        <v>0</v>
      </c>
    </row>
    <row r="136" spans="1:13" ht="14.4" x14ac:dyDescent="0.25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7"/>
        <v>0</v>
      </c>
      <c r="L136" s="18">
        <f t="shared" ref="L136:L146" si="11">IF(K136=1,7,IF(K136=2,6,IF(K136=3,5,IF(K136=4,4,IF(K136=5,3,IF(K136=6,2,IF(K136&gt;=6,1,0)))))))</f>
        <v>0</v>
      </c>
      <c r="M136" s="19">
        <f t="shared" si="8"/>
        <v>0</v>
      </c>
    </row>
    <row r="137" spans="1:13" ht="14.4" x14ac:dyDescent="0.25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ref="K137:K146" si="12">SUM(G137:J137)</f>
        <v>0</v>
      </c>
      <c r="L137" s="18">
        <f t="shared" si="11"/>
        <v>0</v>
      </c>
      <c r="M137" s="19">
        <f t="shared" ref="M137:M146" si="13">SUM(L137+$M$5)</f>
        <v>0</v>
      </c>
    </row>
    <row r="138" spans="1:13" ht="14.4" x14ac:dyDescent="0.25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4" x14ac:dyDescent="0.25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4" x14ac:dyDescent="0.25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4" x14ac:dyDescent="0.25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4" x14ac:dyDescent="0.25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4" x14ac:dyDescent="0.25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4" x14ac:dyDescent="0.25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  <row r="145" spans="1:13" ht="14.4" x14ac:dyDescent="0.25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2"/>
        <v>0</v>
      </c>
      <c r="L145" s="18">
        <f t="shared" si="11"/>
        <v>0</v>
      </c>
      <c r="M145" s="19">
        <f t="shared" si="13"/>
        <v>0</v>
      </c>
    </row>
    <row r="146" spans="1:13" ht="14.4" x14ac:dyDescent="0.25">
      <c r="A146" s="12" t="str">
        <f t="shared" si="10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2"/>
        <v>0</v>
      </c>
      <c r="L146" s="18">
        <f t="shared" si="11"/>
        <v>0</v>
      </c>
      <c r="M146" s="19">
        <f t="shared" si="13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95" priority="859"/>
  </conditionalFormatting>
  <conditionalFormatting sqref="C8:D25">
    <cfRule type="duplicateValues" dxfId="94" priority="2"/>
  </conditionalFormatting>
  <conditionalFormatting sqref="C26:D36">
    <cfRule type="duplicateValues" dxfId="93" priority="1"/>
  </conditionalFormatting>
  <conditionalFormatting sqref="C37:D60">
    <cfRule type="duplicateValues" dxfId="92" priority="3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A473-F45F-4277-8343-A4C39B55EF07}">
  <sheetPr codeName="Sheet35">
    <tabColor rgb="FFA3E7FF"/>
  </sheetPr>
  <dimension ref="A1:P157"/>
  <sheetViews>
    <sheetView workbookViewId="0">
      <selection activeCell="C29" sqref="C29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16.88671875" bestFit="1" customWidth="1"/>
    <col min="5" max="5" width="9.33203125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13</v>
      </c>
      <c r="B1" s="901" t="s">
        <v>401</v>
      </c>
      <c r="C1" s="902"/>
      <c r="D1" s="7" t="s">
        <v>402</v>
      </c>
      <c r="E1" s="881" t="s">
        <v>437</v>
      </c>
      <c r="F1" s="882"/>
      <c r="G1" s="882"/>
      <c r="H1" s="882"/>
      <c r="I1" s="882"/>
      <c r="J1" s="8" t="s">
        <v>404</v>
      </c>
      <c r="K1" s="905">
        <v>45417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COUNTA(_xlfn.UNIQUE(D8:D198))</f>
        <v>14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72" t="str">
        <f t="shared" ref="A6:A37" si="0">CONCATENATE(B6,C6,D6)</f>
        <v xml:space="preserve">60Example Rider AExample Horse </v>
      </c>
      <c r="B6" s="73">
        <v>60</v>
      </c>
      <c r="C6" s="74" t="s">
        <v>433</v>
      </c>
      <c r="D6" s="75" t="s">
        <v>434</v>
      </c>
      <c r="E6" s="76">
        <v>6000000</v>
      </c>
      <c r="F6" s="77" t="s">
        <v>435</v>
      </c>
      <c r="G6" s="76">
        <v>1</v>
      </c>
      <c r="H6" s="73"/>
      <c r="I6" s="78"/>
      <c r="J6" s="79"/>
      <c r="K6" s="80">
        <f>SUM(G6:J6)</f>
        <v>1</v>
      </c>
      <c r="L6" s="81">
        <f t="shared" ref="L6:L38" si="1">IF(K6=1,7,IF(K6=2,6,IF(K6=3,5,IF(K6=4,4,IF(K6=5,3,IF(K6=6,2,IF(K6&gt;=6,1,0)))))))</f>
        <v>7</v>
      </c>
      <c r="M6" s="82">
        <f>SUM(L6+$M$5)</f>
        <v>7</v>
      </c>
      <c r="N6" s="30"/>
      <c r="O6" s="30"/>
      <c r="P6" s="320">
        <v>65</v>
      </c>
    </row>
    <row r="7" spans="1:16" ht="14.4" x14ac:dyDescent="0.25">
      <c r="A7" s="12" t="str">
        <f t="shared" si="0"/>
        <v xml:space="preserve">75Example RiderExample Horse </v>
      </c>
      <c r="B7" s="83">
        <v>75</v>
      </c>
      <c r="C7" s="84" t="s">
        <v>436</v>
      </c>
      <c r="D7" s="85" t="s">
        <v>434</v>
      </c>
      <c r="E7" s="86">
        <v>6000001</v>
      </c>
      <c r="F7" s="87" t="s">
        <v>435</v>
      </c>
      <c r="G7" s="86"/>
      <c r="H7" s="83">
        <v>1</v>
      </c>
      <c r="I7" s="88"/>
      <c r="J7" s="89"/>
      <c r="K7" s="90">
        <f>SUM(G7:J7)</f>
        <v>1</v>
      </c>
      <c r="L7" s="91">
        <f t="shared" si="1"/>
        <v>7</v>
      </c>
      <c r="M7" s="92">
        <f>SUM(L7+$M$5)</f>
        <v>7</v>
      </c>
      <c r="N7" s="30"/>
      <c r="O7" s="30"/>
      <c r="P7" s="323">
        <v>75</v>
      </c>
    </row>
    <row r="8" spans="1:16" ht="14.4" x14ac:dyDescent="0.25">
      <c r="A8" s="12" t="str">
        <f t="shared" si="0"/>
        <v>70Jax ReillyApplewood Tia Maria</v>
      </c>
      <c r="B8" s="13">
        <v>70</v>
      </c>
      <c r="C8" s="14" t="s">
        <v>505</v>
      </c>
      <c r="D8" s="15" t="s">
        <v>520</v>
      </c>
      <c r="E8" s="20"/>
      <c r="F8" s="16"/>
      <c r="G8" s="20">
        <v>1</v>
      </c>
      <c r="H8" s="13"/>
      <c r="I8" s="31"/>
      <c r="J8" s="34"/>
      <c r="K8" s="17">
        <v>1</v>
      </c>
      <c r="L8" s="18">
        <f t="shared" si="1"/>
        <v>7</v>
      </c>
      <c r="M8" s="92">
        <f>SUM(L8+$M$5)</f>
        <v>7</v>
      </c>
      <c r="N8" s="30"/>
      <c r="P8" s="323">
        <v>85</v>
      </c>
    </row>
    <row r="9" spans="1:16" ht="14.4" x14ac:dyDescent="0.25">
      <c r="A9" s="12" t="str">
        <f t="shared" si="0"/>
        <v>70Ruby McDonaldTurpins Tigeress</v>
      </c>
      <c r="B9" s="13">
        <v>70</v>
      </c>
      <c r="C9" s="14" t="s">
        <v>1554</v>
      </c>
      <c r="D9" s="15" t="s">
        <v>521</v>
      </c>
      <c r="E9" s="20"/>
      <c r="F9" s="16"/>
      <c r="G9" s="20">
        <v>1</v>
      </c>
      <c r="H9" s="13"/>
      <c r="I9" s="31"/>
      <c r="J9" s="34"/>
      <c r="K9" s="17">
        <v>1</v>
      </c>
      <c r="L9" s="18">
        <f t="shared" si="1"/>
        <v>7</v>
      </c>
      <c r="M9" s="19">
        <f t="shared" ref="M9:M83" si="2">SUM(L9+$M$5)</f>
        <v>7</v>
      </c>
      <c r="N9" s="30"/>
      <c r="P9" s="320">
        <v>95</v>
      </c>
    </row>
    <row r="10" spans="1:16" ht="14.4" x14ac:dyDescent="0.25">
      <c r="A10" s="12" t="str">
        <f t="shared" si="0"/>
        <v>70Taliah HillClare Downs Ballyshannon</v>
      </c>
      <c r="B10" s="13">
        <v>70</v>
      </c>
      <c r="C10" s="14" t="s">
        <v>249</v>
      </c>
      <c r="D10" s="15" t="s">
        <v>250</v>
      </c>
      <c r="E10" s="20"/>
      <c r="F10" s="16"/>
      <c r="G10" s="20" t="s">
        <v>507</v>
      </c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P10" s="321">
        <v>105</v>
      </c>
    </row>
    <row r="11" spans="1:16" ht="14.4" x14ac:dyDescent="0.25">
      <c r="A11" s="12" t="str">
        <f t="shared" si="0"/>
        <v>70Ithica HarrisOdin</v>
      </c>
      <c r="B11" s="13">
        <v>70</v>
      </c>
      <c r="C11" s="14" t="s">
        <v>508</v>
      </c>
      <c r="D11" s="15" t="s">
        <v>522</v>
      </c>
      <c r="E11" s="20"/>
      <c r="F11" s="16"/>
      <c r="G11" s="20">
        <v>3</v>
      </c>
      <c r="H11" s="13"/>
      <c r="I11" s="31"/>
      <c r="J11" s="34"/>
      <c r="K11" s="17">
        <v>3</v>
      </c>
      <c r="L11" s="18">
        <f t="shared" si="1"/>
        <v>5</v>
      </c>
      <c r="M11" s="19">
        <f t="shared" si="2"/>
        <v>5</v>
      </c>
      <c r="N11" s="30"/>
      <c r="P11" s="322" t="s">
        <v>438</v>
      </c>
    </row>
    <row r="12" spans="1:16" ht="14.4" x14ac:dyDescent="0.25">
      <c r="A12" s="12" t="str">
        <f t="shared" si="0"/>
        <v>70Demi FiorenzaBliss Bomb</v>
      </c>
      <c r="B12" s="13">
        <v>70</v>
      </c>
      <c r="C12" s="14" t="s">
        <v>509</v>
      </c>
      <c r="D12" s="15" t="s">
        <v>523</v>
      </c>
      <c r="E12" s="20"/>
      <c r="F12" s="16"/>
      <c r="G12" s="20" t="s">
        <v>510</v>
      </c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P12" s="322"/>
    </row>
    <row r="13" spans="1:16" ht="14.4" x14ac:dyDescent="0.25">
      <c r="A13" s="12" t="str">
        <f t="shared" si="0"/>
        <v>70Lara NottleSoraya</v>
      </c>
      <c r="B13" s="13">
        <v>70</v>
      </c>
      <c r="C13" s="14" t="s">
        <v>511</v>
      </c>
      <c r="D13" s="15" t="s">
        <v>524</v>
      </c>
      <c r="E13" s="20"/>
      <c r="F13" s="16"/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  <c r="N13" s="30"/>
      <c r="P13" s="324" t="s">
        <v>439</v>
      </c>
    </row>
    <row r="14" spans="1:16" ht="14.4" x14ac:dyDescent="0.25">
      <c r="A14" s="12" t="str">
        <f t="shared" si="0"/>
        <v>70Ruby McdonaldTurpins Tigeress</v>
      </c>
      <c r="B14" s="13">
        <v>70</v>
      </c>
      <c r="C14" s="14" t="s">
        <v>506</v>
      </c>
      <c r="D14" s="15" t="s">
        <v>521</v>
      </c>
      <c r="E14" s="20"/>
      <c r="F14" s="16"/>
      <c r="G14" s="20" t="s">
        <v>512</v>
      </c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P14" s="322"/>
    </row>
    <row r="15" spans="1:16" ht="14.4" x14ac:dyDescent="0.25">
      <c r="A15" s="12" t="str">
        <f t="shared" si="0"/>
        <v>70Caitlin WhitemanPennyroyal Tea</v>
      </c>
      <c r="B15" s="13">
        <v>70</v>
      </c>
      <c r="C15" s="14" t="s">
        <v>513</v>
      </c>
      <c r="D15" s="15" t="s">
        <v>525</v>
      </c>
      <c r="E15" s="20"/>
      <c r="F15" s="16"/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  <c r="N15" s="30"/>
      <c r="P15" s="324" t="s">
        <v>440</v>
      </c>
    </row>
    <row r="16" spans="1:16" ht="14.4" x14ac:dyDescent="0.25">
      <c r="A16" s="12" t="str">
        <f t="shared" si="0"/>
        <v>80Jax ReillyApplewood Tia Maria</v>
      </c>
      <c r="B16" s="13">
        <v>80</v>
      </c>
      <c r="C16" s="14" t="s">
        <v>505</v>
      </c>
      <c r="D16" s="15" t="s">
        <v>520</v>
      </c>
      <c r="E16" s="20"/>
      <c r="F16" s="16"/>
      <c r="G16" s="20"/>
      <c r="H16" s="13">
        <v>1</v>
      </c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N16" s="30"/>
      <c r="P16" s="322"/>
    </row>
    <row r="17" spans="1:16" ht="14.4" x14ac:dyDescent="0.25">
      <c r="A17" s="12" t="str">
        <f t="shared" si="0"/>
        <v>80Ithica HarrisOdin</v>
      </c>
      <c r="B17" s="13">
        <v>80</v>
      </c>
      <c r="C17" s="14" t="s">
        <v>508</v>
      </c>
      <c r="D17" s="15" t="s">
        <v>522</v>
      </c>
      <c r="E17" s="20"/>
      <c r="F17" s="16"/>
      <c r="G17" s="20"/>
      <c r="H17" s="13">
        <v>3</v>
      </c>
      <c r="I17" s="31"/>
      <c r="J17" s="34"/>
      <c r="K17" s="17">
        <v>3</v>
      </c>
      <c r="L17" s="18">
        <f t="shared" si="1"/>
        <v>5</v>
      </c>
      <c r="M17" s="19">
        <f t="shared" si="2"/>
        <v>5</v>
      </c>
      <c r="N17" s="30"/>
      <c r="P17" s="324" t="s">
        <v>441</v>
      </c>
    </row>
    <row r="18" spans="1:16" ht="14.4" x14ac:dyDescent="0.25">
      <c r="A18" s="12" t="str">
        <f t="shared" si="0"/>
        <v>80Jasmine HodkinsonNorthern Range</v>
      </c>
      <c r="B18" s="13">
        <v>80</v>
      </c>
      <c r="C18" s="14" t="s">
        <v>514</v>
      </c>
      <c r="D18" s="15" t="s">
        <v>526</v>
      </c>
      <c r="E18" s="20"/>
      <c r="F18" s="16"/>
      <c r="G18" s="20"/>
      <c r="H18" s="13">
        <v>3</v>
      </c>
      <c r="I18" s="31"/>
      <c r="J18" s="34"/>
      <c r="K18" s="17">
        <v>3</v>
      </c>
      <c r="L18" s="18">
        <f t="shared" si="1"/>
        <v>5</v>
      </c>
      <c r="M18" s="19">
        <f t="shared" si="2"/>
        <v>5</v>
      </c>
      <c r="P18" s="322"/>
    </row>
    <row r="19" spans="1:16" ht="14.4" x14ac:dyDescent="0.25">
      <c r="A19" s="12" t="str">
        <f t="shared" si="0"/>
        <v>80Lara NottleSoraya</v>
      </c>
      <c r="B19" s="13">
        <v>80</v>
      </c>
      <c r="C19" s="14" t="s">
        <v>511</v>
      </c>
      <c r="D19" s="15" t="s">
        <v>524</v>
      </c>
      <c r="E19" s="20"/>
      <c r="F19" s="16"/>
      <c r="G19" s="20"/>
      <c r="H19" s="13">
        <v>1</v>
      </c>
      <c r="I19" s="31"/>
      <c r="J19" s="34"/>
      <c r="K19" s="17">
        <v>1</v>
      </c>
      <c r="L19" s="18">
        <f t="shared" si="1"/>
        <v>7</v>
      </c>
      <c r="M19" s="19">
        <f t="shared" si="2"/>
        <v>7</v>
      </c>
      <c r="P19" s="324" t="s">
        <v>442</v>
      </c>
    </row>
    <row r="20" spans="1:16" ht="14.4" x14ac:dyDescent="0.25">
      <c r="A20" s="12" t="str">
        <f t="shared" si="0"/>
        <v>80Taliah HillClare Downs Ballyshannon</v>
      </c>
      <c r="B20" s="13">
        <v>80</v>
      </c>
      <c r="C20" s="14" t="s">
        <v>249</v>
      </c>
      <c r="D20" s="15" t="s">
        <v>250</v>
      </c>
      <c r="E20" s="20"/>
      <c r="F20" s="16"/>
      <c r="G20" s="20"/>
      <c r="H20" s="13" t="s">
        <v>507</v>
      </c>
      <c r="I20" s="31"/>
      <c r="J20" s="34"/>
      <c r="K20" s="17"/>
      <c r="L20" s="18">
        <f t="shared" si="1"/>
        <v>0</v>
      </c>
      <c r="M20" s="19">
        <f t="shared" si="2"/>
        <v>0</v>
      </c>
      <c r="P20" s="322"/>
    </row>
    <row r="21" spans="1:16" ht="14.4" x14ac:dyDescent="0.25">
      <c r="A21" s="12" t="str">
        <f t="shared" si="0"/>
        <v>80Sarah OfferCape Torokina</v>
      </c>
      <c r="B21" s="13">
        <v>80</v>
      </c>
      <c r="C21" s="14" t="s">
        <v>515</v>
      </c>
      <c r="D21" s="15" t="s">
        <v>527</v>
      </c>
      <c r="E21" s="20"/>
      <c r="F21" s="16"/>
      <c r="G21" s="20"/>
      <c r="H21" s="13">
        <v>2</v>
      </c>
      <c r="I21" s="31"/>
      <c r="J21" s="34"/>
      <c r="K21" s="17">
        <v>2</v>
      </c>
      <c r="L21" s="18">
        <f t="shared" si="1"/>
        <v>6</v>
      </c>
      <c r="M21" s="19">
        <f t="shared" si="2"/>
        <v>6</v>
      </c>
      <c r="P21" s="324" t="s">
        <v>443</v>
      </c>
    </row>
    <row r="22" spans="1:16" ht="14.4" x14ac:dyDescent="0.25">
      <c r="A22" s="12" t="str">
        <f t="shared" si="0"/>
        <v>80Caitlin WhitemanPennyroyal Tea</v>
      </c>
      <c r="B22" s="13">
        <v>80</v>
      </c>
      <c r="C22" s="14" t="s">
        <v>513</v>
      </c>
      <c r="D22" s="15" t="s">
        <v>525</v>
      </c>
      <c r="E22" s="20"/>
      <c r="F22" s="16"/>
      <c r="G22" s="20"/>
      <c r="H22" s="13">
        <v>2</v>
      </c>
      <c r="I22" s="31"/>
      <c r="J22" s="34"/>
      <c r="K22" s="17">
        <v>2</v>
      </c>
      <c r="L22" s="18">
        <f t="shared" si="1"/>
        <v>6</v>
      </c>
      <c r="M22" s="19">
        <f t="shared" si="2"/>
        <v>6</v>
      </c>
      <c r="P22" s="322"/>
    </row>
    <row r="23" spans="1:16" ht="14.4" x14ac:dyDescent="0.25">
      <c r="A23" s="12" t="str">
        <f t="shared" si="0"/>
        <v>80Amy LockhartWhat A Wally</v>
      </c>
      <c r="B23" s="13">
        <v>80</v>
      </c>
      <c r="C23" s="14" t="s">
        <v>516</v>
      </c>
      <c r="D23" s="15" t="s">
        <v>528</v>
      </c>
      <c r="E23" s="20"/>
      <c r="F23" s="16"/>
      <c r="G23" s="20"/>
      <c r="H23" s="13">
        <v>1</v>
      </c>
      <c r="I23" s="31"/>
      <c r="J23" s="34"/>
      <c r="K23" s="17">
        <v>1</v>
      </c>
      <c r="L23" s="18">
        <f t="shared" si="1"/>
        <v>7</v>
      </c>
      <c r="M23" s="19">
        <f t="shared" si="2"/>
        <v>7</v>
      </c>
      <c r="P23" s="324" t="s">
        <v>444</v>
      </c>
    </row>
    <row r="24" spans="1:16" ht="14.4" x14ac:dyDescent="0.25">
      <c r="A24" s="12" t="str">
        <f t="shared" si="0"/>
        <v>90Jasmine HodkinsonNorthern Range</v>
      </c>
      <c r="B24" s="13">
        <v>90</v>
      </c>
      <c r="C24" s="14" t="s">
        <v>514</v>
      </c>
      <c r="D24" s="15" t="s">
        <v>526</v>
      </c>
      <c r="E24" s="20"/>
      <c r="F24" s="16"/>
      <c r="G24" s="20"/>
      <c r="H24" s="13"/>
      <c r="I24" s="31">
        <v>1</v>
      </c>
      <c r="J24" s="34"/>
      <c r="K24" s="17">
        <v>1</v>
      </c>
      <c r="L24" s="18">
        <f t="shared" si="1"/>
        <v>7</v>
      </c>
      <c r="M24" s="19">
        <f t="shared" si="2"/>
        <v>7</v>
      </c>
      <c r="P24" s="322"/>
    </row>
    <row r="25" spans="1:16" ht="14.4" x14ac:dyDescent="0.25">
      <c r="A25" s="12" t="str">
        <f t="shared" si="0"/>
        <v>90Sarah OfferCape Torokina</v>
      </c>
      <c r="B25" s="13">
        <v>90</v>
      </c>
      <c r="C25" s="14" t="s">
        <v>515</v>
      </c>
      <c r="D25" s="15" t="s">
        <v>527</v>
      </c>
      <c r="E25" s="20"/>
      <c r="F25" s="16"/>
      <c r="G25" s="20"/>
      <c r="H25" s="13"/>
      <c r="I25" s="31">
        <v>1</v>
      </c>
      <c r="J25" s="34"/>
      <c r="K25" s="17">
        <v>1</v>
      </c>
      <c r="L25" s="18">
        <f t="shared" si="1"/>
        <v>7</v>
      </c>
      <c r="M25" s="19">
        <f t="shared" si="2"/>
        <v>7</v>
      </c>
      <c r="P25" s="324" t="s">
        <v>445</v>
      </c>
    </row>
    <row r="26" spans="1:16" ht="14.4" x14ac:dyDescent="0.25">
      <c r="A26" s="12" t="str">
        <f t="shared" si="0"/>
        <v>90Nell HoworthFlirt With Hal</v>
      </c>
      <c r="B26" s="13">
        <v>90</v>
      </c>
      <c r="C26" s="14" t="s">
        <v>517</v>
      </c>
      <c r="D26" s="15" t="s">
        <v>529</v>
      </c>
      <c r="E26" s="20"/>
      <c r="F26" s="16"/>
      <c r="G26" s="20"/>
      <c r="H26" s="13"/>
      <c r="I26" s="31" t="s">
        <v>507</v>
      </c>
      <c r="J26" s="34"/>
      <c r="K26" s="17"/>
      <c r="L26" s="18">
        <f t="shared" si="1"/>
        <v>0</v>
      </c>
      <c r="M26" s="19">
        <f t="shared" si="2"/>
        <v>0</v>
      </c>
    </row>
    <row r="27" spans="1:16" ht="14.4" x14ac:dyDescent="0.25">
      <c r="A27" s="12" t="str">
        <f t="shared" si="0"/>
        <v>100Lexie UrenViking</v>
      </c>
      <c r="B27" s="13">
        <v>100</v>
      </c>
      <c r="C27" s="14" t="s">
        <v>518</v>
      </c>
      <c r="D27" s="15" t="s">
        <v>530</v>
      </c>
      <c r="E27" s="20"/>
      <c r="F27" s="16"/>
      <c r="G27" s="20"/>
      <c r="H27" s="13"/>
      <c r="I27" s="31"/>
      <c r="J27" s="34">
        <v>1</v>
      </c>
      <c r="K27" s="17">
        <v>1</v>
      </c>
      <c r="L27" s="18">
        <f t="shared" si="1"/>
        <v>7</v>
      </c>
      <c r="M27" s="19">
        <f t="shared" si="2"/>
        <v>7</v>
      </c>
    </row>
    <row r="28" spans="1:16" ht="14.4" x14ac:dyDescent="0.25">
      <c r="A28" s="12" t="str">
        <f t="shared" si="0"/>
        <v>100Tessa EvansHollywood Rock</v>
      </c>
      <c r="B28" s="13">
        <v>100</v>
      </c>
      <c r="C28" s="14" t="s">
        <v>519</v>
      </c>
      <c r="D28" s="15" t="s">
        <v>531</v>
      </c>
      <c r="E28" s="20"/>
      <c r="F28" s="16"/>
      <c r="G28" s="20"/>
      <c r="H28" s="13"/>
      <c r="I28" s="31"/>
      <c r="J28" s="34">
        <v>2</v>
      </c>
      <c r="K28" s="17">
        <v>2</v>
      </c>
      <c r="L28" s="18">
        <f t="shared" si="1"/>
        <v>6</v>
      </c>
      <c r="M28" s="19">
        <f t="shared" si="2"/>
        <v>6</v>
      </c>
    </row>
    <row r="29" spans="1:16" ht="14.4" x14ac:dyDescent="0.25">
      <c r="A29" s="12" t="str">
        <f t="shared" si="0"/>
        <v>105Lexie UrenViking</v>
      </c>
      <c r="B29" s="13">
        <v>105</v>
      </c>
      <c r="C29" s="14" t="s">
        <v>518</v>
      </c>
      <c r="D29" s="15" t="s">
        <v>530</v>
      </c>
      <c r="E29" s="20"/>
      <c r="F29" s="16"/>
      <c r="G29" s="20"/>
      <c r="H29" s="13"/>
      <c r="I29" s="31"/>
      <c r="J29" s="34" t="s">
        <v>510</v>
      </c>
      <c r="K29" s="17"/>
      <c r="L29" s="18">
        <f t="shared" si="1"/>
        <v>0</v>
      </c>
      <c r="M29" s="19">
        <f t="shared" si="2"/>
        <v>0</v>
      </c>
    </row>
    <row r="30" spans="1:16" ht="14.4" x14ac:dyDescent="0.25">
      <c r="A30" s="12" t="str">
        <f t="shared" si="0"/>
        <v>105Tessa EvansHollywood Rock</v>
      </c>
      <c r="B30" s="13">
        <v>105</v>
      </c>
      <c r="C30" s="14" t="s">
        <v>519</v>
      </c>
      <c r="D30" s="15" t="s">
        <v>531</v>
      </c>
      <c r="E30" s="20"/>
      <c r="F30" s="16"/>
      <c r="G30" s="20"/>
      <c r="H30" s="13"/>
      <c r="I30" s="31"/>
      <c r="J30" s="34">
        <v>1</v>
      </c>
      <c r="K30" s="17">
        <v>1</v>
      </c>
      <c r="L30" s="18">
        <f t="shared" si="1"/>
        <v>7</v>
      </c>
      <c r="M30" s="19">
        <f t="shared" si="2"/>
        <v>7</v>
      </c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ref="L39:L49" si="4">IF(K39=1,7,IF(K39=2,6,IF(K39=3,5,IF(K39=4,4,IF(K39=5,3,IF(K39=6,2,IF(K39&gt;=6,1,0)))))))</f>
        <v>0</v>
      </c>
      <c r="M39" s="19">
        <f t="shared" ref="M39:M49" si="5">SUM(L39+$M$5)</f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4"/>
        <v>0</v>
      </c>
      <c r="M40" s="19">
        <f t="shared" si="5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4"/>
        <v>0</v>
      </c>
      <c r="M41" s="19">
        <f t="shared" si="5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4"/>
        <v>0</v>
      </c>
      <c r="M42" s="19">
        <f t="shared" si="5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ref="L50:L81" si="6">IF(K50=1,7,IF(K50=2,6,IF(K50=3,5,IF(K50=4,4,IF(K50=5,3,IF(K50=6,2,IF(K50&gt;=6,1,0)))))))</f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6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/>
      <c r="L52" s="18">
        <f t="shared" si="6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6"/>
        <v>0</v>
      </c>
      <c r="M53" s="1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6"/>
        <v>0</v>
      </c>
      <c r="M54" s="1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6"/>
        <v>0</v>
      </c>
      <c r="M55" s="1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6"/>
        <v>0</v>
      </c>
      <c r="M56" s="19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285"/>
      <c r="E57" s="20"/>
      <c r="F57" s="16"/>
      <c r="G57" s="20"/>
      <c r="H57" s="13"/>
      <c r="I57" s="31"/>
      <c r="J57" s="34"/>
      <c r="K57" s="17"/>
      <c r="L57" s="18">
        <f t="shared" si="6"/>
        <v>0</v>
      </c>
      <c r="M57" s="19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6"/>
        <v>0</v>
      </c>
      <c r="M58" s="1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6"/>
        <v>0</v>
      </c>
      <c r="M59" s="1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6"/>
        <v>0</v>
      </c>
      <c r="M60" s="1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6"/>
        <v>0</v>
      </c>
      <c r="M61" s="1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6"/>
        <v>0</v>
      </c>
      <c r="M62" s="19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6"/>
        <v>0</v>
      </c>
      <c r="M63" s="1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6"/>
        <v>0</v>
      </c>
      <c r="M64" s="1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6"/>
        <v>0</v>
      </c>
      <c r="M65" s="1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6"/>
        <v>0</v>
      </c>
      <c r="M66" s="1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6"/>
        <v>0</v>
      </c>
      <c r="M67" s="1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/>
      <c r="L68" s="18">
        <f t="shared" si="6"/>
        <v>0</v>
      </c>
      <c r="M68" s="1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/>
      <c r="L69" s="18">
        <f t="shared" si="6"/>
        <v>0</v>
      </c>
      <c r="M69" s="19">
        <f t="shared" si="2"/>
        <v>0</v>
      </c>
    </row>
    <row r="70" spans="1:13" ht="14.4" x14ac:dyDescent="0.25">
      <c r="A70" s="12" t="str">
        <f t="shared" ref="A70:A101" si="7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/>
      <c r="L70" s="18">
        <f t="shared" si="6"/>
        <v>0</v>
      </c>
      <c r="M70" s="19">
        <f t="shared" si="2"/>
        <v>0</v>
      </c>
    </row>
    <row r="71" spans="1:13" ht="14.4" x14ac:dyDescent="0.25">
      <c r="A71" s="12" t="str">
        <f t="shared" si="7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/>
      <c r="L71" s="18">
        <f t="shared" si="6"/>
        <v>0</v>
      </c>
      <c r="M71" s="19">
        <f t="shared" si="2"/>
        <v>0</v>
      </c>
    </row>
    <row r="72" spans="1:13" ht="14.4" x14ac:dyDescent="0.25">
      <c r="A72" s="12" t="str">
        <f t="shared" si="7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/>
      <c r="L72" s="18">
        <f t="shared" si="6"/>
        <v>0</v>
      </c>
      <c r="M72" s="19">
        <f t="shared" si="2"/>
        <v>0</v>
      </c>
    </row>
    <row r="73" spans="1:13" ht="14.4" x14ac:dyDescent="0.25">
      <c r="A73" s="12" t="str">
        <f t="shared" si="7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/>
      <c r="L73" s="18">
        <f t="shared" si="6"/>
        <v>0</v>
      </c>
      <c r="M73" s="19">
        <f t="shared" si="2"/>
        <v>0</v>
      </c>
    </row>
    <row r="74" spans="1:13" ht="14.4" x14ac:dyDescent="0.25">
      <c r="A74" s="12" t="str">
        <f t="shared" si="7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/>
      <c r="L74" s="18">
        <f t="shared" si="6"/>
        <v>0</v>
      </c>
      <c r="M74" s="19">
        <f t="shared" si="2"/>
        <v>0</v>
      </c>
    </row>
    <row r="75" spans="1:13" ht="14.4" x14ac:dyDescent="0.25">
      <c r="A75" s="12" t="str">
        <f t="shared" si="7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/>
      <c r="L75" s="18">
        <f t="shared" si="6"/>
        <v>0</v>
      </c>
      <c r="M75" s="19">
        <f t="shared" si="2"/>
        <v>0</v>
      </c>
    </row>
    <row r="76" spans="1:13" ht="14.4" x14ac:dyDescent="0.25">
      <c r="A76" s="12" t="str">
        <f t="shared" si="7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/>
      <c r="L76" s="18">
        <f t="shared" si="6"/>
        <v>0</v>
      </c>
      <c r="M76" s="19">
        <f t="shared" si="2"/>
        <v>0</v>
      </c>
    </row>
    <row r="77" spans="1:13" ht="14.4" x14ac:dyDescent="0.25">
      <c r="A77" s="12" t="str">
        <f t="shared" si="7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/>
      <c r="L77" s="18">
        <f t="shared" si="6"/>
        <v>0</v>
      </c>
      <c r="M77" s="19">
        <f t="shared" si="2"/>
        <v>0</v>
      </c>
    </row>
    <row r="78" spans="1:13" ht="14.4" x14ac:dyDescent="0.25">
      <c r="A78" s="12" t="str">
        <f t="shared" si="7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/>
      <c r="L78" s="18">
        <f t="shared" si="6"/>
        <v>0</v>
      </c>
      <c r="M78" s="19">
        <f t="shared" si="2"/>
        <v>0</v>
      </c>
    </row>
    <row r="79" spans="1:13" ht="14.4" x14ac:dyDescent="0.25">
      <c r="A79" s="12" t="str">
        <f t="shared" si="7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/>
      <c r="L79" s="18">
        <f t="shared" si="6"/>
        <v>0</v>
      </c>
      <c r="M79" s="19">
        <f t="shared" si="2"/>
        <v>0</v>
      </c>
    </row>
    <row r="80" spans="1:13" ht="14.4" x14ac:dyDescent="0.25">
      <c r="A80" s="12" t="str">
        <f t="shared" si="7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/>
      <c r="L80" s="18">
        <f t="shared" si="6"/>
        <v>0</v>
      </c>
      <c r="M80" s="19">
        <f t="shared" si="2"/>
        <v>0</v>
      </c>
    </row>
    <row r="81" spans="1:13" ht="14.4" x14ac:dyDescent="0.25">
      <c r="A81" s="12" t="str">
        <f t="shared" si="7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/>
      <c r="L81" s="18">
        <f t="shared" si="6"/>
        <v>0</v>
      </c>
      <c r="M81" s="19">
        <f t="shared" si="2"/>
        <v>0</v>
      </c>
    </row>
    <row r="82" spans="1:13" ht="14.4" x14ac:dyDescent="0.25">
      <c r="A82" s="12" t="str">
        <f t="shared" si="7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/>
      <c r="L82" s="18">
        <f t="shared" ref="L82:L113" si="8">IF(K82=1,7,IF(K82=2,6,IF(K82=3,5,IF(K82=4,4,IF(K82=5,3,IF(K82=6,2,IF(K82&gt;=6,1,0)))))))</f>
        <v>0</v>
      </c>
      <c r="M82" s="19">
        <f t="shared" si="2"/>
        <v>0</v>
      </c>
    </row>
    <row r="83" spans="1:13" ht="14.4" x14ac:dyDescent="0.25">
      <c r="A83" s="12" t="str">
        <f t="shared" si="7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/>
      <c r="L83" s="18">
        <f t="shared" si="8"/>
        <v>0</v>
      </c>
      <c r="M83" s="19">
        <f t="shared" si="2"/>
        <v>0</v>
      </c>
    </row>
    <row r="84" spans="1:13" ht="14.4" x14ac:dyDescent="0.25">
      <c r="A84" s="12" t="str">
        <f t="shared" si="7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/>
      <c r="L84" s="18">
        <f t="shared" si="8"/>
        <v>0</v>
      </c>
      <c r="M84" s="19">
        <f t="shared" ref="M84:M100" si="9">SUM(L84+$M$5)</f>
        <v>0</v>
      </c>
    </row>
    <row r="85" spans="1:13" ht="14.4" x14ac:dyDescent="0.25">
      <c r="A85" s="12" t="str">
        <f t="shared" si="7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/>
      <c r="L85" s="18">
        <f t="shared" si="8"/>
        <v>0</v>
      </c>
      <c r="M85" s="19">
        <f t="shared" si="9"/>
        <v>0</v>
      </c>
    </row>
    <row r="86" spans="1:13" ht="14.4" x14ac:dyDescent="0.25">
      <c r="A86" s="12" t="str">
        <f t="shared" si="7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/>
      <c r="L86" s="18">
        <f t="shared" si="8"/>
        <v>0</v>
      </c>
      <c r="M86" s="19">
        <f t="shared" si="9"/>
        <v>0</v>
      </c>
    </row>
    <row r="87" spans="1:13" ht="14.4" x14ac:dyDescent="0.25">
      <c r="A87" s="12" t="str">
        <f t="shared" si="7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/>
      <c r="L87" s="18">
        <f t="shared" si="8"/>
        <v>0</v>
      </c>
      <c r="M87" s="19">
        <f t="shared" si="9"/>
        <v>0</v>
      </c>
    </row>
    <row r="88" spans="1:13" ht="14.4" x14ac:dyDescent="0.25">
      <c r="A88" s="12" t="str">
        <f t="shared" si="7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/>
      <c r="L88" s="18">
        <f t="shared" si="8"/>
        <v>0</v>
      </c>
      <c r="M88" s="19">
        <f t="shared" si="9"/>
        <v>0</v>
      </c>
    </row>
    <row r="89" spans="1:13" ht="14.4" x14ac:dyDescent="0.25">
      <c r="A89" s="12" t="str">
        <f t="shared" si="7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/>
      <c r="L89" s="18">
        <f t="shared" si="8"/>
        <v>0</v>
      </c>
      <c r="M89" s="19">
        <f t="shared" si="9"/>
        <v>0</v>
      </c>
    </row>
    <row r="90" spans="1:13" ht="14.4" x14ac:dyDescent="0.25">
      <c r="A90" s="12" t="str">
        <f t="shared" si="7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/>
      <c r="L90" s="18">
        <f t="shared" si="8"/>
        <v>0</v>
      </c>
      <c r="M90" s="19">
        <f t="shared" si="9"/>
        <v>0</v>
      </c>
    </row>
    <row r="91" spans="1:13" ht="14.4" x14ac:dyDescent="0.25">
      <c r="A91" s="12" t="str">
        <f t="shared" si="7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/>
      <c r="L91" s="18">
        <f t="shared" si="8"/>
        <v>0</v>
      </c>
      <c r="M91" s="19">
        <f t="shared" si="9"/>
        <v>0</v>
      </c>
    </row>
    <row r="92" spans="1:13" ht="14.4" x14ac:dyDescent="0.25">
      <c r="A92" s="12" t="str">
        <f t="shared" si="7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/>
      <c r="L92" s="18">
        <f t="shared" si="8"/>
        <v>0</v>
      </c>
      <c r="M92" s="19">
        <f t="shared" si="9"/>
        <v>0</v>
      </c>
    </row>
    <row r="93" spans="1:13" ht="14.4" x14ac:dyDescent="0.25">
      <c r="A93" s="12" t="str">
        <f t="shared" si="7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/>
      <c r="L93" s="18">
        <f t="shared" si="8"/>
        <v>0</v>
      </c>
      <c r="M93" s="19">
        <f t="shared" si="9"/>
        <v>0</v>
      </c>
    </row>
    <row r="94" spans="1:13" ht="14.4" x14ac:dyDescent="0.25">
      <c r="A94" s="12" t="str">
        <f t="shared" si="7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/>
      <c r="L94" s="18">
        <f t="shared" si="8"/>
        <v>0</v>
      </c>
      <c r="M94" s="19">
        <f t="shared" si="9"/>
        <v>0</v>
      </c>
    </row>
    <row r="95" spans="1:13" ht="14.4" x14ac:dyDescent="0.25">
      <c r="A95" s="12" t="str">
        <f t="shared" si="7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/>
      <c r="L95" s="18">
        <f t="shared" si="8"/>
        <v>0</v>
      </c>
      <c r="M95" s="19">
        <f t="shared" si="9"/>
        <v>0</v>
      </c>
    </row>
    <row r="96" spans="1:13" ht="14.4" x14ac:dyDescent="0.25">
      <c r="A96" s="12" t="str">
        <f t="shared" si="7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/>
      <c r="L96" s="18">
        <f t="shared" si="8"/>
        <v>0</v>
      </c>
      <c r="M96" s="19">
        <f t="shared" si="9"/>
        <v>0</v>
      </c>
    </row>
    <row r="97" spans="1:13" ht="14.4" x14ac:dyDescent="0.25">
      <c r="A97" s="12" t="str">
        <f t="shared" si="7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/>
      <c r="L97" s="18">
        <f t="shared" si="8"/>
        <v>0</v>
      </c>
      <c r="M97" s="19">
        <f t="shared" si="9"/>
        <v>0</v>
      </c>
    </row>
    <row r="98" spans="1:13" ht="14.4" x14ac:dyDescent="0.25">
      <c r="A98" s="12" t="str">
        <f t="shared" si="7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/>
      <c r="L98" s="18">
        <f t="shared" si="8"/>
        <v>0</v>
      </c>
      <c r="M98" s="19">
        <f t="shared" si="9"/>
        <v>0</v>
      </c>
    </row>
    <row r="99" spans="1:13" ht="14.4" x14ac:dyDescent="0.25">
      <c r="A99" s="12" t="str">
        <f t="shared" si="7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/>
      <c r="L99" s="18">
        <f t="shared" si="8"/>
        <v>0</v>
      </c>
      <c r="M99" s="19">
        <f t="shared" si="9"/>
        <v>0</v>
      </c>
    </row>
    <row r="100" spans="1:13" ht="14.4" x14ac:dyDescent="0.25">
      <c r="A100" s="12" t="str">
        <f t="shared" si="7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/>
      <c r="L100" s="18">
        <f t="shared" si="8"/>
        <v>0</v>
      </c>
      <c r="M100" s="19">
        <f t="shared" si="9"/>
        <v>0</v>
      </c>
    </row>
    <row r="101" spans="1:13" ht="14.4" x14ac:dyDescent="0.25">
      <c r="A101" s="12" t="str">
        <f t="shared" si="7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ref="K101:K132" si="10">SUM(G101:J101)</f>
        <v>0</v>
      </c>
      <c r="L101" s="18">
        <f t="shared" si="8"/>
        <v>0</v>
      </c>
      <c r="M101" s="19"/>
    </row>
    <row r="102" spans="1:13" ht="14.4" x14ac:dyDescent="0.25">
      <c r="A102" s="12" t="str">
        <f t="shared" ref="A102:A133" si="11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10"/>
        <v>0</v>
      </c>
      <c r="L102" s="18">
        <f t="shared" si="8"/>
        <v>0</v>
      </c>
      <c r="M102" s="19"/>
    </row>
    <row r="103" spans="1:13" ht="14.4" x14ac:dyDescent="0.25">
      <c r="A103" s="12" t="str">
        <f t="shared" si="11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10"/>
        <v>0</v>
      </c>
      <c r="L103" s="18">
        <f t="shared" si="8"/>
        <v>0</v>
      </c>
      <c r="M103" s="19"/>
    </row>
    <row r="104" spans="1:13" ht="14.4" x14ac:dyDescent="0.25">
      <c r="A104" s="12" t="str">
        <f t="shared" si="11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10"/>
        <v>0</v>
      </c>
      <c r="L104" s="18">
        <f t="shared" si="8"/>
        <v>0</v>
      </c>
      <c r="M104" s="19"/>
    </row>
    <row r="105" spans="1:13" ht="14.4" x14ac:dyDescent="0.25">
      <c r="A105" s="12" t="str">
        <f t="shared" si="11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10"/>
        <v>0</v>
      </c>
      <c r="L105" s="18">
        <f t="shared" si="8"/>
        <v>0</v>
      </c>
      <c r="M105" s="19"/>
    </row>
    <row r="106" spans="1:13" ht="14.4" x14ac:dyDescent="0.25">
      <c r="A106" s="12" t="str">
        <f t="shared" si="11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10"/>
        <v>0</v>
      </c>
      <c r="L106" s="18">
        <f t="shared" si="8"/>
        <v>0</v>
      </c>
      <c r="M106" s="19"/>
    </row>
    <row r="107" spans="1:13" ht="14.4" x14ac:dyDescent="0.25">
      <c r="A107" s="12" t="str">
        <f t="shared" si="11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10"/>
        <v>0</v>
      </c>
      <c r="L107" s="18">
        <f t="shared" si="8"/>
        <v>0</v>
      </c>
      <c r="M107" s="19"/>
    </row>
    <row r="108" spans="1:13" ht="14.4" x14ac:dyDescent="0.25">
      <c r="A108" s="12" t="str">
        <f t="shared" si="11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10"/>
        <v>0</v>
      </c>
      <c r="L108" s="18">
        <f t="shared" si="8"/>
        <v>0</v>
      </c>
      <c r="M108" s="19"/>
    </row>
    <row r="109" spans="1:13" ht="14.4" x14ac:dyDescent="0.25">
      <c r="A109" s="12" t="str">
        <f t="shared" si="11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10"/>
        <v>0</v>
      </c>
      <c r="L109" s="18">
        <f t="shared" si="8"/>
        <v>0</v>
      </c>
      <c r="M109" s="19"/>
    </row>
    <row r="110" spans="1:13" ht="14.4" x14ac:dyDescent="0.25">
      <c r="A110" s="12" t="str">
        <f t="shared" si="11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10"/>
        <v>0</v>
      </c>
      <c r="L110" s="18">
        <f t="shared" si="8"/>
        <v>0</v>
      </c>
      <c r="M110" s="19"/>
    </row>
    <row r="111" spans="1:13" ht="14.4" x14ac:dyDescent="0.25">
      <c r="A111" s="12" t="str">
        <f t="shared" si="11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10"/>
        <v>0</v>
      </c>
      <c r="L111" s="18">
        <f t="shared" si="8"/>
        <v>0</v>
      </c>
      <c r="M111" s="19"/>
    </row>
    <row r="112" spans="1:13" ht="14.4" x14ac:dyDescent="0.25">
      <c r="A112" s="12" t="str">
        <f t="shared" si="11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10"/>
        <v>0</v>
      </c>
      <c r="L112" s="18">
        <f t="shared" si="8"/>
        <v>0</v>
      </c>
      <c r="M112" s="19"/>
    </row>
    <row r="113" spans="1:13" ht="14.4" x14ac:dyDescent="0.25">
      <c r="A113" s="12" t="str">
        <f t="shared" si="11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10"/>
        <v>0</v>
      </c>
      <c r="L113" s="18">
        <f t="shared" si="8"/>
        <v>0</v>
      </c>
      <c r="M113" s="19"/>
    </row>
    <row r="114" spans="1:13" ht="14.4" x14ac:dyDescent="0.25">
      <c r="A114" s="12" t="str">
        <f t="shared" si="11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10"/>
        <v>0</v>
      </c>
      <c r="L114" s="18">
        <f t="shared" ref="L114:L145" si="12">IF(K114=1,7,IF(K114=2,6,IF(K114=3,5,IF(K114=4,4,IF(K114=5,3,IF(K114=6,2,IF(K114&gt;=6,1,0)))))))</f>
        <v>0</v>
      </c>
      <c r="M114" s="19"/>
    </row>
    <row r="115" spans="1:13" ht="14.4" x14ac:dyDescent="0.25">
      <c r="A115" s="12" t="str">
        <f t="shared" si="11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10"/>
        <v>0</v>
      </c>
      <c r="L115" s="18">
        <f t="shared" si="12"/>
        <v>0</v>
      </c>
      <c r="M115" s="19"/>
    </row>
    <row r="116" spans="1:13" ht="14.4" x14ac:dyDescent="0.25">
      <c r="A116" s="12" t="str">
        <f t="shared" si="11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10"/>
        <v>0</v>
      </c>
      <c r="L116" s="18">
        <f t="shared" si="12"/>
        <v>0</v>
      </c>
      <c r="M116" s="19"/>
    </row>
    <row r="117" spans="1:13" ht="14.4" x14ac:dyDescent="0.25">
      <c r="A117" s="12" t="str">
        <f t="shared" si="11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10"/>
        <v>0</v>
      </c>
      <c r="L117" s="18">
        <f t="shared" si="12"/>
        <v>0</v>
      </c>
      <c r="M117" s="19"/>
    </row>
    <row r="118" spans="1:13" ht="14.4" x14ac:dyDescent="0.25">
      <c r="A118" s="12" t="str">
        <f t="shared" si="11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10"/>
        <v>0</v>
      </c>
      <c r="L118" s="18">
        <f t="shared" si="12"/>
        <v>0</v>
      </c>
      <c r="M118" s="19"/>
    </row>
    <row r="119" spans="1:13" ht="14.4" x14ac:dyDescent="0.25">
      <c r="A119" s="12" t="str">
        <f t="shared" si="11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10"/>
        <v>0</v>
      </c>
      <c r="L119" s="18">
        <f t="shared" si="12"/>
        <v>0</v>
      </c>
      <c r="M119" s="19"/>
    </row>
    <row r="120" spans="1:13" ht="14.4" x14ac:dyDescent="0.25">
      <c r="A120" s="12" t="str">
        <f t="shared" si="11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10"/>
        <v>0</v>
      </c>
      <c r="L120" s="18">
        <f t="shared" si="12"/>
        <v>0</v>
      </c>
      <c r="M120" s="19"/>
    </row>
    <row r="121" spans="1:13" ht="14.4" x14ac:dyDescent="0.25">
      <c r="A121" s="12" t="str">
        <f t="shared" si="11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10"/>
        <v>0</v>
      </c>
      <c r="L121" s="18">
        <f t="shared" si="12"/>
        <v>0</v>
      </c>
      <c r="M121" s="19"/>
    </row>
    <row r="122" spans="1:13" ht="14.4" x14ac:dyDescent="0.25">
      <c r="A122" s="12" t="str">
        <f t="shared" si="11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10"/>
        <v>0</v>
      </c>
      <c r="L122" s="18">
        <f t="shared" si="12"/>
        <v>0</v>
      </c>
      <c r="M122" s="19"/>
    </row>
    <row r="123" spans="1:13" ht="14.4" x14ac:dyDescent="0.25">
      <c r="A123" s="12" t="str">
        <f t="shared" si="11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10"/>
        <v>0</v>
      </c>
      <c r="L123" s="18">
        <f t="shared" si="12"/>
        <v>0</v>
      </c>
      <c r="M123" s="19"/>
    </row>
    <row r="124" spans="1:13" ht="14.4" x14ac:dyDescent="0.25">
      <c r="A124" s="12" t="str">
        <f t="shared" si="11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10"/>
        <v>0</v>
      </c>
      <c r="L124" s="18">
        <f t="shared" si="12"/>
        <v>0</v>
      </c>
      <c r="M124" s="19"/>
    </row>
    <row r="125" spans="1:13" ht="14.4" x14ac:dyDescent="0.25">
      <c r="A125" s="12" t="str">
        <f t="shared" si="11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10"/>
        <v>0</v>
      </c>
      <c r="L125" s="18">
        <f t="shared" si="12"/>
        <v>0</v>
      </c>
      <c r="M125" s="19"/>
    </row>
    <row r="126" spans="1:13" ht="14.4" x14ac:dyDescent="0.25">
      <c r="A126" s="12" t="str">
        <f t="shared" si="11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10"/>
        <v>0</v>
      </c>
      <c r="L126" s="18">
        <f t="shared" si="12"/>
        <v>0</v>
      </c>
      <c r="M126" s="19"/>
    </row>
    <row r="127" spans="1:13" ht="14.4" x14ac:dyDescent="0.25">
      <c r="A127" s="12" t="str">
        <f t="shared" si="11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10"/>
        <v>0</v>
      </c>
      <c r="L127" s="18">
        <f t="shared" si="12"/>
        <v>0</v>
      </c>
      <c r="M127" s="19"/>
    </row>
    <row r="128" spans="1:13" ht="14.4" x14ac:dyDescent="0.25">
      <c r="A128" s="12" t="str">
        <f t="shared" si="11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10"/>
        <v>0</v>
      </c>
      <c r="L128" s="18">
        <f t="shared" si="12"/>
        <v>0</v>
      </c>
      <c r="M128" s="19"/>
    </row>
    <row r="129" spans="1:13" ht="14.4" x14ac:dyDescent="0.25">
      <c r="A129" s="12" t="str">
        <f t="shared" si="11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10"/>
        <v>0</v>
      </c>
      <c r="L129" s="18">
        <f t="shared" si="12"/>
        <v>0</v>
      </c>
      <c r="M129" s="19"/>
    </row>
    <row r="130" spans="1:13" ht="14.4" x14ac:dyDescent="0.25">
      <c r="A130" s="12" t="str">
        <f t="shared" si="11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10"/>
        <v>0</v>
      </c>
      <c r="L130" s="18">
        <f t="shared" si="12"/>
        <v>0</v>
      </c>
      <c r="M130" s="19"/>
    </row>
    <row r="131" spans="1:13" ht="14.4" x14ac:dyDescent="0.25">
      <c r="A131" s="12" t="str">
        <f t="shared" si="11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10"/>
        <v>0</v>
      </c>
      <c r="L131" s="18">
        <f t="shared" si="12"/>
        <v>0</v>
      </c>
      <c r="M131" s="19"/>
    </row>
    <row r="132" spans="1:13" ht="14.4" x14ac:dyDescent="0.25">
      <c r="A132" s="12" t="str">
        <f t="shared" si="11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10"/>
        <v>0</v>
      </c>
      <c r="L132" s="18">
        <f t="shared" si="12"/>
        <v>0</v>
      </c>
      <c r="M132" s="19"/>
    </row>
    <row r="133" spans="1:13" ht="14.4" x14ac:dyDescent="0.25">
      <c r="A133" s="12" t="str">
        <f t="shared" si="11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ref="K133:K157" si="13">SUM(G133:J133)</f>
        <v>0</v>
      </c>
      <c r="L133" s="18">
        <f t="shared" si="12"/>
        <v>0</v>
      </c>
      <c r="M133" s="19"/>
    </row>
    <row r="134" spans="1:13" ht="14.4" x14ac:dyDescent="0.25">
      <c r="A134" s="12" t="str">
        <f t="shared" ref="A134:A157" si="14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13"/>
        <v>0</v>
      </c>
      <c r="L134" s="18">
        <f t="shared" si="12"/>
        <v>0</v>
      </c>
      <c r="M134" s="19"/>
    </row>
    <row r="135" spans="1:13" ht="14.4" x14ac:dyDescent="0.25">
      <c r="A135" s="12" t="str">
        <f t="shared" si="14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13"/>
        <v>0</v>
      </c>
      <c r="L135" s="18">
        <f t="shared" si="12"/>
        <v>0</v>
      </c>
      <c r="M135" s="19"/>
    </row>
    <row r="136" spans="1:13" ht="14.4" x14ac:dyDescent="0.25">
      <c r="A136" s="12" t="str">
        <f t="shared" si="14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3"/>
        <v>0</v>
      </c>
      <c r="L136" s="18">
        <f t="shared" si="12"/>
        <v>0</v>
      </c>
      <c r="M136" s="19"/>
    </row>
    <row r="137" spans="1:13" ht="14.4" x14ac:dyDescent="0.25">
      <c r="A137" s="12" t="str">
        <f t="shared" si="14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3"/>
        <v>0</v>
      </c>
      <c r="L137" s="18">
        <f t="shared" si="12"/>
        <v>0</v>
      </c>
      <c r="M137" s="19"/>
    </row>
    <row r="138" spans="1:13" ht="14.4" x14ac:dyDescent="0.25">
      <c r="A138" s="12" t="str">
        <f t="shared" si="14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3"/>
        <v>0</v>
      </c>
      <c r="L138" s="18">
        <f t="shared" si="12"/>
        <v>0</v>
      </c>
      <c r="M138" s="19"/>
    </row>
    <row r="139" spans="1:13" ht="14.4" x14ac:dyDescent="0.25">
      <c r="A139" s="12" t="str">
        <f t="shared" si="14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3"/>
        <v>0</v>
      </c>
      <c r="L139" s="18">
        <f t="shared" si="12"/>
        <v>0</v>
      </c>
      <c r="M139" s="19"/>
    </row>
    <row r="140" spans="1:13" ht="14.4" x14ac:dyDescent="0.25">
      <c r="A140" s="12" t="str">
        <f t="shared" si="14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3"/>
        <v>0</v>
      </c>
      <c r="L140" s="18">
        <f t="shared" si="12"/>
        <v>0</v>
      </c>
      <c r="M140" s="19"/>
    </row>
    <row r="141" spans="1:13" ht="14.4" x14ac:dyDescent="0.25">
      <c r="A141" s="12" t="str">
        <f t="shared" si="14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3"/>
        <v>0</v>
      </c>
      <c r="L141" s="18">
        <f t="shared" si="12"/>
        <v>0</v>
      </c>
      <c r="M141" s="19"/>
    </row>
    <row r="142" spans="1:13" ht="14.4" x14ac:dyDescent="0.25">
      <c r="A142" s="12" t="str">
        <f t="shared" si="14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3"/>
        <v>0</v>
      </c>
      <c r="L142" s="18">
        <f t="shared" si="12"/>
        <v>0</v>
      </c>
      <c r="M142" s="19"/>
    </row>
    <row r="143" spans="1:13" ht="14.4" x14ac:dyDescent="0.25">
      <c r="A143" s="12" t="str">
        <f t="shared" si="14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3"/>
        <v>0</v>
      </c>
      <c r="L143" s="18">
        <f t="shared" si="12"/>
        <v>0</v>
      </c>
      <c r="M143" s="19"/>
    </row>
    <row r="144" spans="1:13" ht="14.4" x14ac:dyDescent="0.25">
      <c r="A144" s="12" t="str">
        <f t="shared" si="14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3"/>
        <v>0</v>
      </c>
      <c r="L144" s="18">
        <f t="shared" si="12"/>
        <v>0</v>
      </c>
      <c r="M144" s="19"/>
    </row>
    <row r="145" spans="1:13" ht="14.4" x14ac:dyDescent="0.25">
      <c r="A145" s="12" t="str">
        <f t="shared" si="14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3"/>
        <v>0</v>
      </c>
      <c r="L145" s="18">
        <f t="shared" si="12"/>
        <v>0</v>
      </c>
      <c r="M145" s="19"/>
    </row>
    <row r="146" spans="1:13" ht="14.4" x14ac:dyDescent="0.25">
      <c r="A146" s="12" t="str">
        <f t="shared" si="14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3"/>
        <v>0</v>
      </c>
      <c r="L146" s="18">
        <f t="shared" ref="L146:L157" si="15">IF(K146=1,7,IF(K146=2,6,IF(K146=3,5,IF(K146=4,4,IF(K146=5,3,IF(K146=6,2,IF(K146&gt;=6,1,0)))))))</f>
        <v>0</v>
      </c>
      <c r="M146" s="19"/>
    </row>
    <row r="147" spans="1:13" ht="14.4" x14ac:dyDescent="0.25">
      <c r="A147" s="12" t="str">
        <f t="shared" si="14"/>
        <v/>
      </c>
      <c r="B147" s="13"/>
      <c r="C147" s="14"/>
      <c r="D147" s="15"/>
      <c r="E147" s="20"/>
      <c r="F147" s="16"/>
      <c r="G147" s="20"/>
      <c r="H147" s="13"/>
      <c r="I147" s="31"/>
      <c r="J147" s="34"/>
      <c r="K147" s="17">
        <f t="shared" si="13"/>
        <v>0</v>
      </c>
      <c r="L147" s="18">
        <f t="shared" si="15"/>
        <v>0</v>
      </c>
      <c r="M147" s="19"/>
    </row>
    <row r="148" spans="1:13" ht="14.4" x14ac:dyDescent="0.25">
      <c r="A148" s="12" t="str">
        <f t="shared" si="14"/>
        <v/>
      </c>
      <c r="B148" s="13"/>
      <c r="C148" s="14"/>
      <c r="D148" s="15"/>
      <c r="E148" s="20"/>
      <c r="F148" s="16"/>
      <c r="G148" s="20"/>
      <c r="H148" s="13"/>
      <c r="I148" s="31"/>
      <c r="J148" s="34"/>
      <c r="K148" s="17">
        <f t="shared" si="13"/>
        <v>0</v>
      </c>
      <c r="L148" s="18">
        <f t="shared" si="15"/>
        <v>0</v>
      </c>
      <c r="M148" s="19"/>
    </row>
    <row r="149" spans="1:13" ht="14.4" x14ac:dyDescent="0.25">
      <c r="A149" s="12" t="str">
        <f t="shared" si="14"/>
        <v/>
      </c>
      <c r="B149" s="13"/>
      <c r="C149" s="14"/>
      <c r="D149" s="15"/>
      <c r="E149" s="20"/>
      <c r="F149" s="16"/>
      <c r="G149" s="20"/>
      <c r="H149" s="13"/>
      <c r="I149" s="31"/>
      <c r="J149" s="34"/>
      <c r="K149" s="17">
        <f t="shared" si="13"/>
        <v>0</v>
      </c>
      <c r="L149" s="18">
        <f t="shared" si="15"/>
        <v>0</v>
      </c>
      <c r="M149" s="19"/>
    </row>
    <row r="150" spans="1:13" ht="14.4" x14ac:dyDescent="0.25">
      <c r="A150" s="12" t="str">
        <f t="shared" si="14"/>
        <v/>
      </c>
      <c r="B150" s="13"/>
      <c r="C150" s="14"/>
      <c r="D150" s="15"/>
      <c r="E150" s="20"/>
      <c r="F150" s="16"/>
      <c r="G150" s="20"/>
      <c r="H150" s="13"/>
      <c r="I150" s="31"/>
      <c r="J150" s="34"/>
      <c r="K150" s="17">
        <f t="shared" si="13"/>
        <v>0</v>
      </c>
      <c r="L150" s="18">
        <f t="shared" si="15"/>
        <v>0</v>
      </c>
      <c r="M150" s="19"/>
    </row>
    <row r="151" spans="1:13" ht="14.4" x14ac:dyDescent="0.25">
      <c r="A151" s="12" t="str">
        <f t="shared" si="14"/>
        <v/>
      </c>
      <c r="B151" s="13"/>
      <c r="C151" s="14"/>
      <c r="D151" s="15"/>
      <c r="E151" s="20"/>
      <c r="F151" s="16"/>
      <c r="G151" s="20"/>
      <c r="H151" s="13"/>
      <c r="I151" s="31"/>
      <c r="J151" s="34"/>
      <c r="K151" s="17">
        <f t="shared" si="13"/>
        <v>0</v>
      </c>
      <c r="L151" s="18">
        <f t="shared" si="15"/>
        <v>0</v>
      </c>
      <c r="M151" s="19"/>
    </row>
    <row r="152" spans="1:13" ht="14.4" x14ac:dyDescent="0.25">
      <c r="A152" s="12" t="str">
        <f t="shared" si="14"/>
        <v/>
      </c>
      <c r="B152" s="13"/>
      <c r="C152" s="14"/>
      <c r="D152" s="15"/>
      <c r="E152" s="20"/>
      <c r="F152" s="16"/>
      <c r="G152" s="20"/>
      <c r="H152" s="13"/>
      <c r="I152" s="31"/>
      <c r="J152" s="34"/>
      <c r="K152" s="17">
        <f t="shared" si="13"/>
        <v>0</v>
      </c>
      <c r="L152" s="18">
        <f t="shared" si="15"/>
        <v>0</v>
      </c>
      <c r="M152" s="19"/>
    </row>
    <row r="153" spans="1:13" ht="14.4" x14ac:dyDescent="0.25">
      <c r="A153" s="12" t="str">
        <f t="shared" si="14"/>
        <v/>
      </c>
      <c r="B153" s="13"/>
      <c r="C153" s="14"/>
      <c r="D153" s="15"/>
      <c r="E153" s="20"/>
      <c r="F153" s="16"/>
      <c r="G153" s="20"/>
      <c r="H153" s="13"/>
      <c r="I153" s="31"/>
      <c r="J153" s="34"/>
      <c r="K153" s="17">
        <f t="shared" si="13"/>
        <v>0</v>
      </c>
      <c r="L153" s="18">
        <f t="shared" si="15"/>
        <v>0</v>
      </c>
      <c r="M153" s="19"/>
    </row>
    <row r="154" spans="1:13" ht="14.4" x14ac:dyDescent="0.25">
      <c r="A154" s="12" t="str">
        <f t="shared" si="14"/>
        <v/>
      </c>
      <c r="B154" s="13"/>
      <c r="C154" s="14"/>
      <c r="D154" s="15"/>
      <c r="E154" s="20"/>
      <c r="F154" s="16"/>
      <c r="G154" s="20"/>
      <c r="H154" s="13"/>
      <c r="I154" s="31"/>
      <c r="J154" s="34"/>
      <c r="K154" s="17">
        <f t="shared" si="13"/>
        <v>0</v>
      </c>
      <c r="L154" s="18">
        <f t="shared" si="15"/>
        <v>0</v>
      </c>
      <c r="M154" s="19"/>
    </row>
    <row r="155" spans="1:13" ht="14.4" x14ac:dyDescent="0.25">
      <c r="A155" s="12" t="str">
        <f t="shared" si="14"/>
        <v/>
      </c>
      <c r="B155" s="13"/>
      <c r="C155" s="14"/>
      <c r="D155" s="15"/>
      <c r="E155" s="20"/>
      <c r="F155" s="16"/>
      <c r="G155" s="20"/>
      <c r="H155" s="13"/>
      <c r="I155" s="31"/>
      <c r="J155" s="34"/>
      <c r="K155" s="17">
        <f t="shared" si="13"/>
        <v>0</v>
      </c>
      <c r="L155" s="18">
        <f t="shared" si="15"/>
        <v>0</v>
      </c>
      <c r="M155" s="19"/>
    </row>
    <row r="156" spans="1:13" ht="14.4" x14ac:dyDescent="0.25">
      <c r="A156" s="12" t="str">
        <f t="shared" si="14"/>
        <v/>
      </c>
      <c r="B156" s="13"/>
      <c r="C156" s="14"/>
      <c r="D156" s="15"/>
      <c r="E156" s="20"/>
      <c r="F156" s="16"/>
      <c r="G156" s="20"/>
      <c r="H156" s="13"/>
      <c r="I156" s="31"/>
      <c r="J156" s="34"/>
      <c r="K156" s="17">
        <f t="shared" si="13"/>
        <v>0</v>
      </c>
      <c r="L156" s="18">
        <f t="shared" si="15"/>
        <v>0</v>
      </c>
      <c r="M156" s="19"/>
    </row>
    <row r="157" spans="1:13" ht="14.4" x14ac:dyDescent="0.25">
      <c r="A157" s="12" t="str">
        <f t="shared" si="14"/>
        <v/>
      </c>
      <c r="B157" s="13"/>
      <c r="C157" s="14"/>
      <c r="D157" s="15"/>
      <c r="E157" s="20"/>
      <c r="F157" s="16"/>
      <c r="G157" s="20"/>
      <c r="H157" s="13"/>
      <c r="I157" s="31"/>
      <c r="J157" s="34"/>
      <c r="K157" s="17">
        <f t="shared" si="13"/>
        <v>0</v>
      </c>
      <c r="L157" s="18">
        <f t="shared" si="15"/>
        <v>0</v>
      </c>
      <c r="M157" s="19"/>
    </row>
  </sheetData>
  <sortState xmlns:xlrd2="http://schemas.microsoft.com/office/spreadsheetml/2017/richdata2" ref="B9:K100">
    <sortCondition ref="B9:B100"/>
    <sortCondition ref="C9:C100"/>
    <sortCondition ref="D9:D100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91" priority="1118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D9DD4-F47F-4E4A-9DB6-9B0A6089C570}">
  <sheetPr>
    <tabColor rgb="FFA3E7FF"/>
  </sheetPr>
  <dimension ref="A1:M40"/>
  <sheetViews>
    <sheetView workbookViewId="0">
      <selection activeCell="M5" sqref="M5"/>
    </sheetView>
  </sheetViews>
  <sheetFormatPr defaultColWidth="9.109375" defaultRowHeight="13.2" x14ac:dyDescent="0.25"/>
  <cols>
    <col min="1" max="1" width="42.88671875" style="9" bestFit="1" customWidth="1"/>
    <col min="2" max="2" width="16.5546875" style="1" customWidth="1"/>
    <col min="3" max="3" width="16.88671875" style="9" bestFit="1" customWidth="1"/>
    <col min="4" max="4" width="22.6640625" style="194" bestFit="1" customWidth="1"/>
    <col min="5" max="5" width="6.6640625" style="1" bestFit="1" customWidth="1"/>
    <col min="6" max="6" width="13.109375" style="9" bestFit="1" customWidth="1"/>
    <col min="7" max="8" width="7.44140625" style="1" bestFit="1" customWidth="1"/>
    <col min="9" max="9" width="8.5546875" style="1" bestFit="1" customWidth="1"/>
    <col min="10" max="10" width="12.88671875" style="1" bestFit="1" customWidth="1"/>
    <col min="11" max="11" width="6.5546875" style="1" bestFit="1" customWidth="1"/>
    <col min="12" max="12" width="12.5546875" style="1" bestFit="1" customWidth="1"/>
    <col min="13" max="13" width="29.44140625" style="1" bestFit="1" customWidth="1"/>
    <col min="14" max="16384" width="9.109375" style="9"/>
  </cols>
  <sheetData>
    <row r="1" spans="1:13" ht="22.5" customHeight="1" thickBot="1" x14ac:dyDescent="0.3">
      <c r="A1" s="71">
        <f>SUM(A2-1)</f>
        <v>21</v>
      </c>
      <c r="B1" s="901" t="s">
        <v>401</v>
      </c>
      <c r="C1" s="902"/>
      <c r="D1" s="7" t="s">
        <v>402</v>
      </c>
      <c r="E1" s="881" t="s">
        <v>446</v>
      </c>
      <c r="F1" s="882"/>
      <c r="G1" s="882"/>
      <c r="H1" s="882"/>
      <c r="I1" s="888"/>
      <c r="J1" s="8" t="s">
        <v>404</v>
      </c>
      <c r="K1" s="903">
        <v>45423</v>
      </c>
      <c r="L1" s="904"/>
      <c r="M1" s="8" t="s">
        <v>405</v>
      </c>
    </row>
    <row r="2" spans="1:13" ht="22.5" customHeight="1" thickBot="1" x14ac:dyDescent="0.3">
      <c r="A2" s="1">
        <f>COUNTA(_xlfn.UNIQUE(D8:D131))</f>
        <v>22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72" t="str">
        <f t="shared" ref="A6:A40" si="0">CONCATENATE(B6,C6,D6)</f>
        <v>65Jenaveve PageWyatchwood Druid</v>
      </c>
      <c r="B6" s="234">
        <v>65</v>
      </c>
      <c r="C6" s="235" t="s">
        <v>232</v>
      </c>
      <c r="D6" s="395" t="s">
        <v>233</v>
      </c>
      <c r="E6" s="236"/>
      <c r="F6" s="237"/>
      <c r="G6" s="236">
        <v>2</v>
      </c>
      <c r="H6" s="234"/>
      <c r="I6" s="238"/>
      <c r="J6" s="239"/>
      <c r="K6" s="71">
        <v>2</v>
      </c>
      <c r="L6" s="240">
        <f t="shared" ref="L6:L32" si="1">IF(K6=1,7,IF(K6=2,6,IF(K6=3,5,IF(K6=4,4,IF(K6=5,3,IF(K6=6,2,IF(K6&gt;=6,1,0)))))))</f>
        <v>6</v>
      </c>
      <c r="M6" s="241">
        <f t="shared" ref="M6:M32" si="2">SUM(L6+$M$5)</f>
        <v>6</v>
      </c>
    </row>
    <row r="7" spans="1:13" ht="14.4" x14ac:dyDescent="0.25">
      <c r="A7" s="72" t="str">
        <f t="shared" si="0"/>
        <v>65Willow BennettWestwood Royal Romeo</v>
      </c>
      <c r="B7" s="234">
        <v>65</v>
      </c>
      <c r="C7" s="14" t="s">
        <v>599</v>
      </c>
      <c r="D7" s="15" t="s">
        <v>606</v>
      </c>
      <c r="E7" s="20"/>
      <c r="F7" s="16"/>
      <c r="G7" s="20">
        <v>3</v>
      </c>
      <c r="H7" s="13"/>
      <c r="I7" s="31"/>
      <c r="J7" s="34"/>
      <c r="K7" s="17">
        <v>3</v>
      </c>
      <c r="L7" s="18">
        <f t="shared" si="1"/>
        <v>5</v>
      </c>
      <c r="M7" s="19">
        <f t="shared" si="2"/>
        <v>5</v>
      </c>
    </row>
    <row r="8" spans="1:13" ht="14.4" x14ac:dyDescent="0.25">
      <c r="A8" s="72" t="str">
        <f t="shared" si="0"/>
        <v>65Ava MinshullFlamingo Magic</v>
      </c>
      <c r="B8" s="234">
        <v>65</v>
      </c>
      <c r="C8" s="14" t="s">
        <v>1287</v>
      </c>
      <c r="D8" s="285" t="s">
        <v>1289</v>
      </c>
      <c r="E8" s="20"/>
      <c r="F8" s="16"/>
      <c r="G8" s="20">
        <v>1</v>
      </c>
      <c r="H8" s="13"/>
      <c r="I8" s="31"/>
      <c r="J8" s="34"/>
      <c r="K8" s="17">
        <v>1</v>
      </c>
      <c r="L8" s="18">
        <f t="shared" si="1"/>
        <v>7</v>
      </c>
      <c r="M8" s="19">
        <f t="shared" si="2"/>
        <v>7</v>
      </c>
    </row>
    <row r="9" spans="1:13" ht="14.4" x14ac:dyDescent="0.2">
      <c r="A9" s="72" t="str">
        <f t="shared" si="0"/>
        <v>65Lily SpencerMusket Miss</v>
      </c>
      <c r="B9" s="234">
        <v>65</v>
      </c>
      <c r="C9" s="14" t="s">
        <v>253</v>
      </c>
      <c r="D9" s="15" t="s">
        <v>256</v>
      </c>
      <c r="E9" s="268"/>
      <c r="F9" s="16"/>
      <c r="G9" s="20">
        <v>1</v>
      </c>
      <c r="H9" s="13"/>
      <c r="I9" s="31"/>
      <c r="J9" s="34"/>
      <c r="K9" s="17">
        <v>1</v>
      </c>
      <c r="L9" s="18">
        <f t="shared" si="1"/>
        <v>7</v>
      </c>
      <c r="M9" s="19">
        <f t="shared" si="2"/>
        <v>7</v>
      </c>
    </row>
    <row r="10" spans="1:13" ht="14.4" x14ac:dyDescent="0.25">
      <c r="A10" s="72" t="str">
        <f t="shared" si="0"/>
        <v>65Lily SpencerJoshua Brook Sweet Inspiration</v>
      </c>
      <c r="B10" s="234">
        <v>65</v>
      </c>
      <c r="C10" s="14" t="s">
        <v>253</v>
      </c>
      <c r="D10" s="15" t="s">
        <v>254</v>
      </c>
      <c r="E10" s="20"/>
      <c r="F10" s="16"/>
      <c r="G10" s="20">
        <v>3</v>
      </c>
      <c r="H10" s="13"/>
      <c r="I10" s="31"/>
      <c r="J10" s="34"/>
      <c r="K10" s="17">
        <v>3</v>
      </c>
      <c r="L10" s="396">
        <f t="shared" si="1"/>
        <v>5</v>
      </c>
      <c r="M10" s="397">
        <f t="shared" si="2"/>
        <v>5</v>
      </c>
    </row>
    <row r="11" spans="1:13" ht="14.4" x14ac:dyDescent="0.25">
      <c r="A11" s="72" t="str">
        <f t="shared" si="0"/>
        <v>65Shakayla FiegertEnemy Lines</v>
      </c>
      <c r="B11" s="234">
        <v>65</v>
      </c>
      <c r="C11" s="14" t="s">
        <v>1288</v>
      </c>
      <c r="D11" s="15" t="s">
        <v>1290</v>
      </c>
      <c r="E11" s="20"/>
      <c r="F11" s="16"/>
      <c r="G11" s="20">
        <v>4</v>
      </c>
      <c r="H11" s="13"/>
      <c r="I11" s="31"/>
      <c r="J11" s="34"/>
      <c r="K11" s="17">
        <v>4</v>
      </c>
      <c r="L11" s="398">
        <f t="shared" si="1"/>
        <v>4</v>
      </c>
      <c r="M11" s="399">
        <f t="shared" si="2"/>
        <v>4</v>
      </c>
    </row>
    <row r="12" spans="1:13" ht="14.4" x14ac:dyDescent="0.25">
      <c r="A12" s="72" t="str">
        <f t="shared" si="0"/>
        <v>65Savannah BeveridgeMack Super Liner</v>
      </c>
      <c r="B12" s="234">
        <v>65</v>
      </c>
      <c r="C12" s="14" t="s">
        <v>459</v>
      </c>
      <c r="D12" s="15" t="s">
        <v>1291</v>
      </c>
      <c r="E12" s="20"/>
      <c r="F12" s="16"/>
      <c r="G12" s="20">
        <v>2</v>
      </c>
      <c r="H12" s="13"/>
      <c r="I12" s="31"/>
      <c r="J12" s="34"/>
      <c r="K12" s="17">
        <v>2</v>
      </c>
      <c r="L12" s="398">
        <f t="shared" si="1"/>
        <v>6</v>
      </c>
      <c r="M12" s="399">
        <f t="shared" si="2"/>
        <v>6</v>
      </c>
    </row>
    <row r="13" spans="1:13" ht="14.4" x14ac:dyDescent="0.25">
      <c r="A13" s="72" t="str">
        <f t="shared" si="0"/>
        <v>65Takayla PenseMojo</v>
      </c>
      <c r="B13" s="234">
        <v>65</v>
      </c>
      <c r="C13" s="14" t="s">
        <v>1267</v>
      </c>
      <c r="D13" s="15" t="s">
        <v>1272</v>
      </c>
      <c r="E13" s="20"/>
      <c r="F13" s="16"/>
      <c r="G13" s="20">
        <v>1</v>
      </c>
      <c r="H13" s="13"/>
      <c r="I13" s="31"/>
      <c r="J13" s="34"/>
      <c r="K13" s="17">
        <v>1</v>
      </c>
      <c r="L13" s="398">
        <f t="shared" si="1"/>
        <v>7</v>
      </c>
      <c r="M13" s="399">
        <f t="shared" si="2"/>
        <v>7</v>
      </c>
    </row>
    <row r="14" spans="1:13" ht="14.4" x14ac:dyDescent="0.25">
      <c r="A14" s="72" t="str">
        <f t="shared" si="0"/>
        <v>75Ruth ElsegoodKarlinda Gusimmons Sr</v>
      </c>
      <c r="B14" s="13">
        <v>75</v>
      </c>
      <c r="C14" s="14" t="s">
        <v>976</v>
      </c>
      <c r="D14" s="15" t="s">
        <v>1292</v>
      </c>
      <c r="F14" s="16"/>
      <c r="G14" s="20"/>
      <c r="H14" s="13">
        <v>2</v>
      </c>
      <c r="I14" s="31"/>
      <c r="J14" s="34"/>
      <c r="K14" s="17">
        <v>2</v>
      </c>
      <c r="L14" s="398">
        <f t="shared" si="1"/>
        <v>6</v>
      </c>
      <c r="M14" s="399">
        <f t="shared" si="2"/>
        <v>6</v>
      </c>
    </row>
    <row r="15" spans="1:13" ht="14.4" x14ac:dyDescent="0.25">
      <c r="A15" s="72" t="str">
        <f t="shared" si="0"/>
        <v>75Willow BennettWestwood Royal Romeo</v>
      </c>
      <c r="B15" s="13">
        <v>75</v>
      </c>
      <c r="C15" s="14" t="s">
        <v>599</v>
      </c>
      <c r="D15" s="15" t="s">
        <v>606</v>
      </c>
      <c r="E15" s="20"/>
      <c r="F15" s="16"/>
      <c r="G15" s="20"/>
      <c r="H15" s="13">
        <v>1</v>
      </c>
      <c r="I15" s="31"/>
      <c r="J15" s="34"/>
      <c r="K15" s="17">
        <v>1</v>
      </c>
      <c r="L15" s="398">
        <f t="shared" si="1"/>
        <v>7</v>
      </c>
      <c r="M15" s="399">
        <f t="shared" si="2"/>
        <v>7</v>
      </c>
    </row>
    <row r="16" spans="1:13" ht="14.4" x14ac:dyDescent="0.25">
      <c r="A16" s="72" t="str">
        <f t="shared" si="0"/>
        <v>75Savannah BeveridgeTyson Flight</v>
      </c>
      <c r="B16" s="13">
        <v>75</v>
      </c>
      <c r="C16" s="14" t="s">
        <v>459</v>
      </c>
      <c r="D16" s="15" t="s">
        <v>1293</v>
      </c>
      <c r="E16" s="20"/>
      <c r="F16" s="16"/>
      <c r="G16" s="20"/>
      <c r="H16" s="13">
        <v>1</v>
      </c>
      <c r="I16" s="31"/>
      <c r="J16" s="34"/>
      <c r="K16" s="17">
        <v>1</v>
      </c>
      <c r="L16" s="398">
        <f t="shared" si="1"/>
        <v>7</v>
      </c>
      <c r="M16" s="399">
        <f t="shared" si="2"/>
        <v>7</v>
      </c>
    </row>
    <row r="17" spans="1:13" ht="14.4" x14ac:dyDescent="0.25">
      <c r="A17" s="72" t="str">
        <f t="shared" si="0"/>
        <v>75Lily SpencerJoshua Brook Sweet Inspiration</v>
      </c>
      <c r="B17" s="13">
        <v>75</v>
      </c>
      <c r="C17" s="14" t="s">
        <v>253</v>
      </c>
      <c r="D17" s="15" t="s">
        <v>254</v>
      </c>
      <c r="E17" s="20"/>
      <c r="F17" s="16"/>
      <c r="G17" s="20"/>
      <c r="H17" s="13">
        <v>2</v>
      </c>
      <c r="I17" s="31"/>
      <c r="J17" s="34"/>
      <c r="K17" s="17">
        <v>2</v>
      </c>
      <c r="L17" s="414">
        <f t="shared" si="1"/>
        <v>6</v>
      </c>
      <c r="M17" s="415">
        <f t="shared" si="2"/>
        <v>6</v>
      </c>
    </row>
    <row r="18" spans="1:13" ht="14.4" x14ac:dyDescent="0.25">
      <c r="A18" s="72" t="str">
        <f t="shared" si="0"/>
        <v>75Summer ThornHe’S Smokin Sr</v>
      </c>
      <c r="B18" s="13">
        <v>75</v>
      </c>
      <c r="C18" s="14" t="s">
        <v>887</v>
      </c>
      <c r="D18" s="15" t="s">
        <v>1294</v>
      </c>
      <c r="E18" s="20"/>
      <c r="F18" s="16"/>
      <c r="G18" s="20"/>
      <c r="H18" s="13">
        <v>1</v>
      </c>
      <c r="I18" s="31"/>
      <c r="J18" s="34"/>
      <c r="K18" s="17">
        <v>1</v>
      </c>
      <c r="L18" s="18">
        <f t="shared" si="1"/>
        <v>7</v>
      </c>
      <c r="M18" s="19">
        <f t="shared" si="2"/>
        <v>7</v>
      </c>
    </row>
    <row r="19" spans="1:13" ht="14.4" x14ac:dyDescent="0.25">
      <c r="A19" s="72" t="str">
        <f t="shared" si="0"/>
        <v>80Ruth ElsegoodKarlinda Gusimmons</v>
      </c>
      <c r="B19" s="13">
        <v>80</v>
      </c>
      <c r="C19" s="14" t="s">
        <v>976</v>
      </c>
      <c r="D19" s="15" t="s">
        <v>1295</v>
      </c>
      <c r="E19" s="20"/>
      <c r="F19" s="16"/>
      <c r="G19" s="20"/>
      <c r="H19" s="13">
        <v>1</v>
      </c>
      <c r="I19" s="31"/>
      <c r="J19" s="34"/>
      <c r="K19" s="17">
        <v>1</v>
      </c>
      <c r="L19" s="18">
        <f t="shared" si="1"/>
        <v>7</v>
      </c>
      <c r="M19" s="19">
        <f t="shared" si="2"/>
        <v>7</v>
      </c>
    </row>
    <row r="20" spans="1:13" ht="14.4" x14ac:dyDescent="0.25">
      <c r="A20" s="72" t="str">
        <f t="shared" si="0"/>
        <v>80Savannah BeveridgeTyson Flight Sr</v>
      </c>
      <c r="B20" s="13">
        <v>80</v>
      </c>
      <c r="C20" s="14" t="s">
        <v>459</v>
      </c>
      <c r="D20" s="15" t="s">
        <v>1296</v>
      </c>
      <c r="E20" s="20"/>
      <c r="F20" s="16"/>
      <c r="G20" s="20"/>
      <c r="H20" s="13" t="s">
        <v>621</v>
      </c>
      <c r="I20" s="31"/>
      <c r="J20" s="34"/>
      <c r="K20" s="17">
        <v>0</v>
      </c>
      <c r="L20" s="18">
        <f t="shared" si="1"/>
        <v>0</v>
      </c>
      <c r="M20" s="19">
        <f t="shared" si="2"/>
        <v>0</v>
      </c>
    </row>
    <row r="21" spans="1:13" ht="14.4" x14ac:dyDescent="0.25">
      <c r="A21" s="72" t="str">
        <f t="shared" si="0"/>
        <v>80Piper GillettPrisoner Of War</v>
      </c>
      <c r="B21" s="13">
        <v>80</v>
      </c>
      <c r="C21" s="14" t="s">
        <v>1269</v>
      </c>
      <c r="D21" s="15" t="s">
        <v>1277</v>
      </c>
      <c r="E21" s="20"/>
      <c r="F21" s="16"/>
      <c r="G21" s="20"/>
      <c r="H21" s="13" t="s">
        <v>621</v>
      </c>
      <c r="I21" s="31"/>
      <c r="J21" s="34"/>
      <c r="K21" s="17">
        <v>0</v>
      </c>
      <c r="L21" s="18">
        <f t="shared" si="1"/>
        <v>0</v>
      </c>
      <c r="M21" s="19">
        <f t="shared" si="2"/>
        <v>0</v>
      </c>
    </row>
    <row r="22" spans="1:13" ht="14.4" x14ac:dyDescent="0.25">
      <c r="A22" s="72" t="str">
        <f t="shared" si="0"/>
        <v>80Summer ThornHe’S Smokin</v>
      </c>
      <c r="B22" s="13">
        <v>80</v>
      </c>
      <c r="C22" s="14" t="s">
        <v>887</v>
      </c>
      <c r="D22" s="15" t="s">
        <v>905</v>
      </c>
      <c r="E22" s="20"/>
      <c r="F22" s="16"/>
      <c r="G22" s="20"/>
      <c r="H22" s="13">
        <v>1</v>
      </c>
      <c r="I22" s="31"/>
      <c r="J22" s="34"/>
      <c r="K22" s="17">
        <v>1</v>
      </c>
      <c r="L22" s="18">
        <f t="shared" si="1"/>
        <v>7</v>
      </c>
      <c r="M22" s="19">
        <f t="shared" si="2"/>
        <v>7</v>
      </c>
    </row>
    <row r="23" spans="1:13" ht="14.4" x14ac:dyDescent="0.25">
      <c r="A23" s="72" t="str">
        <f t="shared" si="0"/>
        <v>90Taylah SmithTaju Nerada</v>
      </c>
      <c r="B23" s="13">
        <v>90</v>
      </c>
      <c r="C23" s="14" t="s">
        <v>884</v>
      </c>
      <c r="D23" s="15" t="s">
        <v>904</v>
      </c>
      <c r="E23" s="20"/>
      <c r="F23" s="16"/>
      <c r="G23" s="20"/>
      <c r="H23" s="13"/>
      <c r="I23" s="31">
        <v>1</v>
      </c>
      <c r="J23" s="34"/>
      <c r="K23" s="17">
        <v>1</v>
      </c>
      <c r="L23" s="18">
        <f t="shared" si="1"/>
        <v>7</v>
      </c>
      <c r="M23" s="19">
        <f t="shared" si="2"/>
        <v>7</v>
      </c>
    </row>
    <row r="24" spans="1:13" ht="14.4" x14ac:dyDescent="0.25">
      <c r="A24" s="72" t="str">
        <f t="shared" si="0"/>
        <v>90Dan WieseBiara Flyer Sr</v>
      </c>
      <c r="B24" s="13">
        <v>90</v>
      </c>
      <c r="C24" s="14" t="s">
        <v>954</v>
      </c>
      <c r="D24" s="15" t="s">
        <v>1284</v>
      </c>
      <c r="E24" s="20"/>
      <c r="F24" s="16"/>
      <c r="G24" s="20"/>
      <c r="H24" s="13"/>
      <c r="I24" s="31">
        <v>2</v>
      </c>
      <c r="J24" s="34"/>
      <c r="K24" s="17">
        <v>2</v>
      </c>
      <c r="L24" s="18">
        <f t="shared" si="1"/>
        <v>6</v>
      </c>
      <c r="M24" s="19">
        <f t="shared" si="2"/>
        <v>6</v>
      </c>
    </row>
    <row r="25" spans="1:13" ht="14.4" x14ac:dyDescent="0.25">
      <c r="A25" s="72" t="str">
        <f t="shared" si="0"/>
        <v>90Joanne LangeClare Downs Sultans Of Swing Sr</v>
      </c>
      <c r="B25" s="13">
        <v>90</v>
      </c>
      <c r="C25" s="14" t="s">
        <v>101</v>
      </c>
      <c r="D25" s="285" t="s">
        <v>1297</v>
      </c>
      <c r="E25" s="20"/>
      <c r="F25" s="16"/>
      <c r="G25" s="20"/>
      <c r="H25" s="13"/>
      <c r="I25" s="31">
        <v>1</v>
      </c>
      <c r="J25" s="34"/>
      <c r="K25" s="17">
        <v>1</v>
      </c>
      <c r="L25" s="18">
        <f t="shared" si="1"/>
        <v>7</v>
      </c>
      <c r="M25" s="19">
        <f t="shared" si="2"/>
        <v>7</v>
      </c>
    </row>
    <row r="26" spans="1:13" ht="14.4" x14ac:dyDescent="0.25">
      <c r="A26" s="72" t="str">
        <f t="shared" si="0"/>
        <v>100Taylah SmithTaju Nerada Sr</v>
      </c>
      <c r="B26" s="13">
        <v>100</v>
      </c>
      <c r="C26" s="686" t="s">
        <v>884</v>
      </c>
      <c r="D26" s="687" t="s">
        <v>1274</v>
      </c>
      <c r="E26" s="20"/>
      <c r="F26" s="16"/>
      <c r="G26" s="20"/>
      <c r="H26" s="13"/>
      <c r="I26" s="31" t="s">
        <v>621</v>
      </c>
      <c r="J26" s="34"/>
      <c r="K26" s="17">
        <v>0</v>
      </c>
      <c r="L26" s="18">
        <f t="shared" si="1"/>
        <v>0</v>
      </c>
      <c r="M26" s="19">
        <f t="shared" si="2"/>
        <v>0</v>
      </c>
    </row>
    <row r="27" spans="1:13" ht="14.4" x14ac:dyDescent="0.25">
      <c r="A27" s="72" t="str">
        <f t="shared" si="0"/>
        <v>100Dan WieseBiara Flyer</v>
      </c>
      <c r="B27" s="13">
        <v>100</v>
      </c>
      <c r="C27" s="14" t="s">
        <v>954</v>
      </c>
      <c r="D27" s="15" t="s">
        <v>955</v>
      </c>
      <c r="E27" s="20"/>
      <c r="F27" s="16"/>
      <c r="G27" s="20"/>
      <c r="H27" s="13"/>
      <c r="I27" s="31">
        <v>2</v>
      </c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3" ht="14.4" x14ac:dyDescent="0.25">
      <c r="A28" s="72" t="str">
        <f t="shared" si="0"/>
        <v>100Joanne LangeClare Downs Sultans Of Swing</v>
      </c>
      <c r="B28" s="13">
        <v>100</v>
      </c>
      <c r="C28" s="14" t="s">
        <v>101</v>
      </c>
      <c r="D28" s="15" t="s">
        <v>967</v>
      </c>
      <c r="E28" s="20"/>
      <c r="F28" s="16"/>
      <c r="G28" s="20"/>
      <c r="H28" s="13"/>
      <c r="I28" s="31">
        <v>1</v>
      </c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3" ht="14.4" x14ac:dyDescent="0.25">
      <c r="A29" s="72" t="str">
        <f t="shared" si="0"/>
        <v/>
      </c>
      <c r="B29" s="13"/>
      <c r="C29" s="14" t="s">
        <v>43</v>
      </c>
      <c r="D29" s="285" t="s">
        <v>43</v>
      </c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3" ht="14.4" x14ac:dyDescent="0.25">
      <c r="A30" s="72" t="str">
        <f t="shared" si="0"/>
        <v/>
      </c>
      <c r="B30" s="13"/>
      <c r="C30" s="14" t="s">
        <v>43</v>
      </c>
      <c r="D30" s="28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3" ht="14.4" x14ac:dyDescent="0.25">
      <c r="A31" s="7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3" ht="14.4" x14ac:dyDescent="0.25">
      <c r="A32" s="7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4" x14ac:dyDescent="0.25">
      <c r="A33" s="72" t="str">
        <f t="shared" si="0"/>
        <v/>
      </c>
      <c r="B33" s="13"/>
      <c r="C33" s="14"/>
      <c r="D33" s="285"/>
      <c r="E33" s="20"/>
      <c r="F33" s="16"/>
      <c r="G33" s="20"/>
      <c r="H33" s="13"/>
      <c r="I33" s="31"/>
      <c r="J33" s="34"/>
      <c r="K33" s="17"/>
      <c r="L33" s="18">
        <f t="shared" ref="L33:L40" si="3">IF(K33=1,7,IF(K33=2,6,IF(K33=3,5,IF(K33=4,4,IF(K33=5,3,IF(K33=6,2,IF(K33&gt;=6,1,0)))))))</f>
        <v>0</v>
      </c>
      <c r="M33" s="19">
        <f t="shared" ref="M33:M40" si="4">SUM(L33+$M$5)</f>
        <v>0</v>
      </c>
    </row>
    <row r="34" spans="1:13" ht="14.4" x14ac:dyDescent="0.25">
      <c r="A34" s="7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3"/>
        <v>0</v>
      </c>
      <c r="M34" s="19">
        <f t="shared" si="4"/>
        <v>0</v>
      </c>
    </row>
    <row r="35" spans="1:13" ht="14.4" x14ac:dyDescent="0.25">
      <c r="A35" s="7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3"/>
        <v>0</v>
      </c>
      <c r="M35" s="19">
        <f t="shared" si="4"/>
        <v>0</v>
      </c>
    </row>
    <row r="36" spans="1:13" ht="14.4" x14ac:dyDescent="0.25">
      <c r="A36" s="72" t="str">
        <f t="shared" si="0"/>
        <v/>
      </c>
      <c r="B36" s="13"/>
      <c r="C36" s="14"/>
      <c r="D36" s="285"/>
      <c r="E36" s="20"/>
      <c r="F36" s="16"/>
      <c r="G36" s="20"/>
      <c r="H36" s="13"/>
      <c r="I36" s="31"/>
      <c r="J36" s="34"/>
      <c r="K36" s="17"/>
      <c r="L36" s="18">
        <f t="shared" si="3"/>
        <v>0</v>
      </c>
      <c r="M36" s="19">
        <f t="shared" si="4"/>
        <v>0</v>
      </c>
    </row>
    <row r="37" spans="1:13" ht="14.4" x14ac:dyDescent="0.25">
      <c r="A37" s="7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3"/>
        <v>0</v>
      </c>
      <c r="M37" s="19">
        <f t="shared" si="4"/>
        <v>0</v>
      </c>
    </row>
    <row r="38" spans="1:13" ht="14.4" x14ac:dyDescent="0.25">
      <c r="A38" s="72" t="str">
        <f t="shared" si="0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3"/>
        <v>0</v>
      </c>
      <c r="M38" s="19">
        <f t="shared" si="4"/>
        <v>0</v>
      </c>
    </row>
    <row r="39" spans="1:13" ht="14.4" x14ac:dyDescent="0.25">
      <c r="A39" s="72" t="str">
        <f t="shared" si="0"/>
        <v/>
      </c>
      <c r="B39" s="13"/>
      <c r="C39" s="14"/>
      <c r="D39" s="285"/>
      <c r="E39" s="20"/>
      <c r="F39" s="16"/>
      <c r="G39" s="20"/>
      <c r="H39" s="13"/>
      <c r="I39" s="31"/>
      <c r="J39" s="34"/>
      <c r="K39" s="17"/>
      <c r="L39" s="18">
        <f t="shared" si="3"/>
        <v>0</v>
      </c>
      <c r="M39" s="19">
        <f t="shared" si="4"/>
        <v>0</v>
      </c>
    </row>
    <row r="40" spans="1:13" ht="14.4" x14ac:dyDescent="0.25">
      <c r="A40" s="72" t="str">
        <f t="shared" si="0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3"/>
        <v>0</v>
      </c>
      <c r="M40" s="19">
        <f t="shared" si="4"/>
        <v>0</v>
      </c>
    </row>
  </sheetData>
  <sortState xmlns:xlrd2="http://schemas.microsoft.com/office/spreadsheetml/2017/richdata2" ref="A6:M32">
    <sortCondition ref="D6:D32"/>
  </sortState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90" priority="1255"/>
  </conditionalFormatting>
  <conditionalFormatting sqref="C14:D22">
    <cfRule type="duplicateValues" dxfId="89" priority="1"/>
  </conditionalFormatting>
  <conditionalFormatting sqref="C14:D28">
    <cfRule type="duplicateValues" dxfId="88" priority="2"/>
  </conditionalFormatting>
  <conditionalFormatting sqref="E6:E18">
    <cfRule type="duplicateValues" dxfId="87" priority="4"/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86D61-4899-4395-90CE-3A8260AC1870}">
  <sheetPr codeName="Sheet23">
    <tabColor rgb="FFA3E7FF"/>
  </sheetPr>
  <dimension ref="A1:M98"/>
  <sheetViews>
    <sheetView zoomScale="70" zoomScaleNormal="70" workbookViewId="0">
      <selection activeCell="C26" sqref="C26"/>
    </sheetView>
  </sheetViews>
  <sheetFormatPr defaultColWidth="10.33203125" defaultRowHeight="12.75" customHeight="1" x14ac:dyDescent="0.25"/>
  <cols>
    <col min="1" max="1" width="37" style="9" customWidth="1"/>
    <col min="2" max="2" width="9.109375" style="1" bestFit="1" customWidth="1"/>
    <col min="3" max="3" width="18.6640625" style="9" bestFit="1" customWidth="1"/>
    <col min="4" max="4" width="26.88671875" style="194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10.33203125" style="9"/>
  </cols>
  <sheetData>
    <row r="1" spans="1:13" ht="22.5" customHeight="1" x14ac:dyDescent="0.25">
      <c r="A1" s="71">
        <f>SUM(A2-1)</f>
        <v>23</v>
      </c>
      <c r="B1" s="901" t="s">
        <v>401</v>
      </c>
      <c r="C1" s="902"/>
      <c r="D1" s="7" t="s">
        <v>402</v>
      </c>
      <c r="E1" s="881" t="s">
        <v>447</v>
      </c>
      <c r="F1" s="882"/>
      <c r="G1" s="882"/>
      <c r="H1" s="882"/>
      <c r="I1" s="882"/>
      <c r="J1" s="8" t="s">
        <v>404</v>
      </c>
      <c r="K1" s="903">
        <v>45459</v>
      </c>
      <c r="L1" s="904"/>
      <c r="M1" s="8" t="s">
        <v>405</v>
      </c>
    </row>
    <row r="2" spans="1:13" ht="22.5" customHeight="1" x14ac:dyDescent="0.25">
      <c r="A2" s="1">
        <f>COUNTA(_xlfn.UNIQUE(D8:D198))</f>
        <v>24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3.8" x14ac:dyDescent="0.25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3.8" x14ac:dyDescent="0.25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/>
    </row>
    <row r="5" spans="1:13" ht="13.8" x14ac:dyDescent="0.25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72" t="str">
        <f t="shared" ref="A6:A37" si="0">CONCATENATE(B6,C6,D6)</f>
        <v>70Hazel HartGem Park Surprise</v>
      </c>
      <c r="B6" s="234">
        <v>70</v>
      </c>
      <c r="C6" s="235" t="s">
        <v>448</v>
      </c>
      <c r="D6" s="395" t="s">
        <v>449</v>
      </c>
      <c r="E6" s="236"/>
      <c r="F6" s="237" t="s">
        <v>162</v>
      </c>
      <c r="G6" s="236">
        <v>1</v>
      </c>
      <c r="H6" s="234"/>
      <c r="I6" s="238"/>
      <c r="J6" s="239"/>
      <c r="K6" s="71">
        <v>1</v>
      </c>
      <c r="L6" s="240">
        <f t="shared" ref="L6:L37" si="1">IF(K6=1,7,IF(K6=2,6,IF(K6=3,5,IF(K6=4,4,IF(K6=5,3,IF(K6=6,2,IF(K6&gt;=6,1,0)))))))</f>
        <v>7</v>
      </c>
      <c r="M6" s="241">
        <f>SUM(L6+$M$5)</f>
        <v>7</v>
      </c>
    </row>
    <row r="7" spans="1:13" ht="14.4" x14ac:dyDescent="0.25">
      <c r="A7" s="12" t="str">
        <f t="shared" si="0"/>
        <v>70Maggie PiacentiniDingmac Disco King</v>
      </c>
      <c r="B7" s="13">
        <v>70</v>
      </c>
      <c r="C7" s="14" t="s">
        <v>450</v>
      </c>
      <c r="D7" s="15" t="s">
        <v>451</v>
      </c>
      <c r="E7" s="20"/>
      <c r="F7" s="16" t="s">
        <v>105</v>
      </c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241">
        <f t="shared" ref="M7:M69" si="2">SUM(L7+$M$5)</f>
        <v>6</v>
      </c>
    </row>
    <row r="8" spans="1:13" ht="14.4" x14ac:dyDescent="0.25">
      <c r="A8" s="12" t="str">
        <f t="shared" si="0"/>
        <v/>
      </c>
      <c r="B8" s="13"/>
      <c r="C8" s="14" t="s">
        <v>43</v>
      </c>
      <c r="D8" s="285" t="s">
        <v>43</v>
      </c>
      <c r="E8" s="20"/>
      <c r="F8" s="16"/>
      <c r="G8" s="20"/>
      <c r="H8" s="13"/>
      <c r="I8" s="31"/>
      <c r="J8" s="34"/>
      <c r="K8" s="17">
        <v>0</v>
      </c>
      <c r="L8" s="18">
        <f t="shared" si="1"/>
        <v>0</v>
      </c>
      <c r="M8" s="241">
        <f t="shared" si="2"/>
        <v>0</v>
      </c>
    </row>
    <row r="9" spans="1:13" ht="14.4" x14ac:dyDescent="0.2">
      <c r="A9" s="12" t="str">
        <f t="shared" si="0"/>
        <v>70Aimee KiddCanterbury Robinson</v>
      </c>
      <c r="B9" s="13">
        <v>70</v>
      </c>
      <c r="C9" s="14" t="s">
        <v>103</v>
      </c>
      <c r="D9" s="15" t="s">
        <v>452</v>
      </c>
      <c r="E9" s="268"/>
      <c r="F9" s="16"/>
      <c r="G9" s="20">
        <v>1</v>
      </c>
      <c r="H9" s="13"/>
      <c r="I9" s="31"/>
      <c r="J9" s="34"/>
      <c r="K9" s="17">
        <v>1</v>
      </c>
      <c r="L9" s="18">
        <f t="shared" si="1"/>
        <v>7</v>
      </c>
      <c r="M9" s="241">
        <f t="shared" si="2"/>
        <v>7</v>
      </c>
    </row>
    <row r="10" spans="1:13" ht="14.4" x14ac:dyDescent="0.25">
      <c r="A10" s="12" t="str">
        <f t="shared" si="0"/>
        <v>70Brylee SnaddonWc Drift N Echo</v>
      </c>
      <c r="B10" s="13">
        <v>70</v>
      </c>
      <c r="C10" s="14" t="s">
        <v>453</v>
      </c>
      <c r="D10" s="15" t="s">
        <v>454</v>
      </c>
      <c r="E10" s="20"/>
      <c r="F10" s="16"/>
      <c r="G10" s="20">
        <v>4</v>
      </c>
      <c r="H10" s="13"/>
      <c r="I10" s="31"/>
      <c r="J10" s="34"/>
      <c r="K10" s="17">
        <v>4</v>
      </c>
      <c r="L10" s="18">
        <f t="shared" si="1"/>
        <v>4</v>
      </c>
      <c r="M10" s="241">
        <f t="shared" si="2"/>
        <v>4</v>
      </c>
    </row>
    <row r="11" spans="1:13" ht="14.4" x14ac:dyDescent="0.25">
      <c r="A11" s="12" t="str">
        <f t="shared" si="0"/>
        <v>70Priya HodgesWindward Park Firefly</v>
      </c>
      <c r="B11" s="13">
        <v>70</v>
      </c>
      <c r="C11" s="14" t="s">
        <v>455</v>
      </c>
      <c r="D11" s="15" t="s">
        <v>456</v>
      </c>
      <c r="E11" s="20"/>
      <c r="F11" s="16"/>
      <c r="G11" s="20">
        <v>5</v>
      </c>
      <c r="H11" s="13"/>
      <c r="I11" s="31"/>
      <c r="J11" s="34"/>
      <c r="K11" s="17">
        <v>5</v>
      </c>
      <c r="L11" s="18">
        <f t="shared" si="1"/>
        <v>3</v>
      </c>
      <c r="M11" s="241">
        <f t="shared" si="2"/>
        <v>3</v>
      </c>
    </row>
    <row r="12" spans="1:13" ht="14.4" x14ac:dyDescent="0.25">
      <c r="A12" s="12" t="str">
        <f t="shared" si="0"/>
        <v/>
      </c>
      <c r="B12" s="13"/>
      <c r="C12" s="14" t="s">
        <v>43</v>
      </c>
      <c r="D12" s="15" t="s">
        <v>43</v>
      </c>
      <c r="E12" s="20"/>
      <c r="F12" s="16"/>
      <c r="G12" s="20"/>
      <c r="H12" s="13"/>
      <c r="I12" s="31"/>
      <c r="J12" s="34"/>
      <c r="K12" s="17">
        <v>0</v>
      </c>
      <c r="L12" s="18">
        <f t="shared" si="1"/>
        <v>0</v>
      </c>
      <c r="M12" s="241">
        <f t="shared" si="2"/>
        <v>0</v>
      </c>
    </row>
    <row r="13" spans="1:13" ht="14.4" x14ac:dyDescent="0.25">
      <c r="A13" s="12" t="str">
        <f t="shared" si="0"/>
        <v>70Sian RobertsTrapalanda Downs Rhambeau</v>
      </c>
      <c r="B13" s="13">
        <v>70</v>
      </c>
      <c r="C13" s="14" t="s">
        <v>457</v>
      </c>
      <c r="D13" s="15" t="s">
        <v>458</v>
      </c>
      <c r="E13" s="20"/>
      <c r="F13" s="16"/>
      <c r="G13" s="20">
        <v>3</v>
      </c>
      <c r="H13" s="13"/>
      <c r="I13" s="31"/>
      <c r="J13" s="34"/>
      <c r="K13" s="17">
        <v>3</v>
      </c>
      <c r="L13" s="18">
        <f t="shared" si="1"/>
        <v>5</v>
      </c>
      <c r="M13" s="241">
        <f t="shared" si="2"/>
        <v>5</v>
      </c>
    </row>
    <row r="14" spans="1:13" ht="14.4" x14ac:dyDescent="0.25">
      <c r="A14" s="12" t="str">
        <f t="shared" si="0"/>
        <v>70Savannah BeveridgeTysons Flight</v>
      </c>
      <c r="B14" s="13">
        <v>70</v>
      </c>
      <c r="C14" s="14" t="s">
        <v>459</v>
      </c>
      <c r="D14" s="15" t="s">
        <v>460</v>
      </c>
      <c r="F14" s="16"/>
      <c r="G14" s="20">
        <v>2</v>
      </c>
      <c r="H14" s="13"/>
      <c r="I14" s="31"/>
      <c r="J14" s="34"/>
      <c r="K14" s="17">
        <v>2</v>
      </c>
      <c r="L14" s="18">
        <f t="shared" si="1"/>
        <v>6</v>
      </c>
      <c r="M14" s="241">
        <f t="shared" si="2"/>
        <v>6</v>
      </c>
    </row>
    <row r="15" spans="1:13" ht="14.4" x14ac:dyDescent="0.25">
      <c r="A15" s="12" t="str">
        <f t="shared" si="0"/>
        <v/>
      </c>
      <c r="B15" s="13"/>
      <c r="C15" s="14" t="s">
        <v>43</v>
      </c>
      <c r="D15" s="15" t="s">
        <v>43</v>
      </c>
      <c r="E15" s="20"/>
      <c r="F15" s="16"/>
      <c r="G15" s="20"/>
      <c r="H15" s="13"/>
      <c r="I15" s="31"/>
      <c r="J15" s="34"/>
      <c r="K15" s="17">
        <v>0</v>
      </c>
      <c r="L15" s="18">
        <f t="shared" si="1"/>
        <v>0</v>
      </c>
      <c r="M15" s="241">
        <f t="shared" si="2"/>
        <v>0</v>
      </c>
    </row>
    <row r="16" spans="1:13" ht="14.4" x14ac:dyDescent="0.25">
      <c r="A16" s="12" t="str">
        <f t="shared" si="0"/>
        <v>70Betsy RivisOrion</v>
      </c>
      <c r="B16" s="13">
        <v>70</v>
      </c>
      <c r="C16" s="14" t="s">
        <v>461</v>
      </c>
      <c r="D16" s="15" t="s">
        <v>462</v>
      </c>
      <c r="E16" s="20"/>
      <c r="F16" s="16"/>
      <c r="G16" s="20" t="s">
        <v>463</v>
      </c>
      <c r="H16" s="13"/>
      <c r="I16" s="31"/>
      <c r="J16" s="34"/>
      <c r="K16" s="17">
        <v>0</v>
      </c>
      <c r="L16" s="18">
        <f t="shared" si="1"/>
        <v>0</v>
      </c>
      <c r="M16" s="241">
        <f t="shared" si="2"/>
        <v>0</v>
      </c>
    </row>
    <row r="17" spans="1:13" ht="14.4" x14ac:dyDescent="0.25">
      <c r="A17" s="12" t="str">
        <f t="shared" si="0"/>
        <v>70Chloe BroadbentSupreme Force</v>
      </c>
      <c r="B17" s="13">
        <v>70</v>
      </c>
      <c r="C17" s="14" t="s">
        <v>464</v>
      </c>
      <c r="D17" s="15" t="s">
        <v>465</v>
      </c>
      <c r="E17" s="20"/>
      <c r="F17" s="16"/>
      <c r="G17" s="20" t="s">
        <v>466</v>
      </c>
      <c r="H17" s="13"/>
      <c r="I17" s="31"/>
      <c r="J17" s="34"/>
      <c r="K17" s="17">
        <v>0</v>
      </c>
      <c r="L17" s="18">
        <f t="shared" si="1"/>
        <v>0</v>
      </c>
      <c r="M17" s="241">
        <f t="shared" si="2"/>
        <v>0</v>
      </c>
    </row>
    <row r="18" spans="1:13" ht="14.4" x14ac:dyDescent="0.25">
      <c r="A18" s="12" t="str">
        <f t="shared" si="0"/>
        <v/>
      </c>
      <c r="B18" s="13"/>
      <c r="C18" s="14" t="s">
        <v>43</v>
      </c>
      <c r="D18" s="15" t="s">
        <v>43</v>
      </c>
      <c r="E18" s="20"/>
      <c r="F18" s="16"/>
      <c r="G18" s="20"/>
      <c r="H18" s="13"/>
      <c r="I18" s="31"/>
      <c r="J18" s="34"/>
      <c r="K18" s="17">
        <v>0</v>
      </c>
      <c r="L18" s="18">
        <f t="shared" si="1"/>
        <v>0</v>
      </c>
      <c r="M18" s="241">
        <f t="shared" si="2"/>
        <v>0</v>
      </c>
    </row>
    <row r="19" spans="1:13" ht="14.4" x14ac:dyDescent="0.25">
      <c r="A19" s="12" t="str">
        <f t="shared" si="0"/>
        <v>100Milla VukelicPresent Arms</v>
      </c>
      <c r="B19" s="13">
        <v>100</v>
      </c>
      <c r="C19" s="14" t="s">
        <v>467</v>
      </c>
      <c r="D19" s="15" t="s">
        <v>468</v>
      </c>
      <c r="E19" s="20"/>
      <c r="F19" s="16"/>
      <c r="G19" s="20"/>
      <c r="H19" s="13"/>
      <c r="I19" s="31">
        <v>1</v>
      </c>
      <c r="J19" s="34"/>
      <c r="K19" s="17">
        <v>1</v>
      </c>
      <c r="L19" s="18">
        <f t="shared" si="1"/>
        <v>7</v>
      </c>
      <c r="M19" s="241">
        <f t="shared" si="2"/>
        <v>7</v>
      </c>
    </row>
    <row r="20" spans="1:13" ht="14.4" x14ac:dyDescent="0.25">
      <c r="A20" s="12" t="str">
        <f t="shared" si="0"/>
        <v/>
      </c>
      <c r="B20" s="13"/>
      <c r="C20" s="14" t="s">
        <v>43</v>
      </c>
      <c r="D20" s="15" t="s">
        <v>43</v>
      </c>
      <c r="E20" s="20"/>
      <c r="F20" s="16"/>
      <c r="G20" s="20"/>
      <c r="H20" s="13"/>
      <c r="I20" s="31"/>
      <c r="J20" s="34"/>
      <c r="K20" s="17">
        <v>0</v>
      </c>
      <c r="L20" s="18">
        <f t="shared" si="1"/>
        <v>0</v>
      </c>
      <c r="M20" s="241">
        <f t="shared" si="2"/>
        <v>0</v>
      </c>
    </row>
    <row r="21" spans="1:13" ht="14.4" x14ac:dyDescent="0.25">
      <c r="A21" s="12" t="str">
        <f t="shared" si="0"/>
        <v>100Mia StainesThe Chorister</v>
      </c>
      <c r="B21" s="13">
        <v>100</v>
      </c>
      <c r="C21" s="14" t="s">
        <v>469</v>
      </c>
      <c r="D21" s="15" t="s">
        <v>470</v>
      </c>
      <c r="E21" s="20"/>
      <c r="F21" s="16"/>
      <c r="G21" s="20"/>
      <c r="H21" s="13"/>
      <c r="I21" s="31">
        <v>2</v>
      </c>
      <c r="J21" s="34"/>
      <c r="K21" s="17">
        <v>2</v>
      </c>
      <c r="L21" s="18">
        <f t="shared" si="1"/>
        <v>6</v>
      </c>
      <c r="M21" s="241">
        <f t="shared" si="2"/>
        <v>6</v>
      </c>
    </row>
    <row r="22" spans="1:13" ht="14.4" x14ac:dyDescent="0.25">
      <c r="A22" s="12" t="str">
        <f t="shared" si="0"/>
        <v>100Amberlee BrownMaccacino</v>
      </c>
      <c r="B22" s="13">
        <v>100</v>
      </c>
      <c r="C22" s="14" t="s">
        <v>471</v>
      </c>
      <c r="D22" s="15" t="s">
        <v>472</v>
      </c>
      <c r="E22" s="20"/>
      <c r="F22" s="16"/>
      <c r="G22" s="20"/>
      <c r="H22" s="13"/>
      <c r="I22" s="31">
        <v>1</v>
      </c>
      <c r="J22" s="34"/>
      <c r="K22" s="17">
        <v>1</v>
      </c>
      <c r="L22" s="18">
        <f t="shared" si="1"/>
        <v>7</v>
      </c>
      <c r="M22" s="241">
        <f t="shared" si="2"/>
        <v>7</v>
      </c>
    </row>
    <row r="23" spans="1:13" ht="14.4" x14ac:dyDescent="0.25">
      <c r="A23" s="12" t="str">
        <f t="shared" si="0"/>
        <v/>
      </c>
      <c r="B23" s="13"/>
      <c r="C23" s="14" t="s">
        <v>43</v>
      </c>
      <c r="D23" s="15" t="s">
        <v>43</v>
      </c>
      <c r="E23" s="20"/>
      <c r="F23" s="16"/>
      <c r="G23" s="20"/>
      <c r="H23" s="13"/>
      <c r="I23" s="31"/>
      <c r="J23" s="34"/>
      <c r="K23" s="17">
        <v>0</v>
      </c>
      <c r="L23" s="18">
        <f t="shared" si="1"/>
        <v>0</v>
      </c>
      <c r="M23" s="241">
        <f t="shared" si="2"/>
        <v>0</v>
      </c>
    </row>
    <row r="24" spans="1:13" ht="14.4" x14ac:dyDescent="0.25">
      <c r="A24" s="12" t="str">
        <f t="shared" si="0"/>
        <v>110Milla VukelicPresent Arms</v>
      </c>
      <c r="B24" s="13">
        <v>110</v>
      </c>
      <c r="C24" s="14" t="s">
        <v>467</v>
      </c>
      <c r="D24" s="15" t="s">
        <v>468</v>
      </c>
      <c r="E24" s="20"/>
      <c r="F24" s="16"/>
      <c r="G24" s="20"/>
      <c r="H24" s="13"/>
      <c r="I24" s="31">
        <v>1</v>
      </c>
      <c r="J24" s="34"/>
      <c r="K24" s="17">
        <v>1</v>
      </c>
      <c r="L24" s="18">
        <f t="shared" si="1"/>
        <v>7</v>
      </c>
      <c r="M24" s="241">
        <f t="shared" si="2"/>
        <v>7</v>
      </c>
    </row>
    <row r="25" spans="1:13" ht="14.4" x14ac:dyDescent="0.25">
      <c r="A25" s="12" t="str">
        <f t="shared" si="0"/>
        <v/>
      </c>
      <c r="B25" s="13"/>
      <c r="C25" s="14" t="s">
        <v>43</v>
      </c>
      <c r="D25" s="285" t="s">
        <v>43</v>
      </c>
      <c r="E25" s="20"/>
      <c r="F25" s="16"/>
      <c r="G25" s="20"/>
      <c r="H25" s="13"/>
      <c r="I25" s="31"/>
      <c r="J25" s="34"/>
      <c r="K25" s="17">
        <v>0</v>
      </c>
      <c r="L25" s="18">
        <f t="shared" si="1"/>
        <v>0</v>
      </c>
      <c r="M25" s="241">
        <f t="shared" si="2"/>
        <v>0</v>
      </c>
    </row>
    <row r="26" spans="1:13" ht="14.4" x14ac:dyDescent="0.25">
      <c r="A26" s="12" t="str">
        <f t="shared" si="0"/>
        <v>60Lexi O'NeillTiaja Park Foxy</v>
      </c>
      <c r="B26" s="13">
        <v>60</v>
      </c>
      <c r="C26" s="14" t="s">
        <v>330</v>
      </c>
      <c r="D26" s="15" t="s">
        <v>331</v>
      </c>
      <c r="E26" s="20"/>
      <c r="F26" s="16"/>
      <c r="G26" s="20">
        <v>2</v>
      </c>
      <c r="H26" s="13"/>
      <c r="I26" s="31"/>
      <c r="J26" s="34"/>
      <c r="K26" s="17">
        <v>2</v>
      </c>
      <c r="L26" s="18">
        <f t="shared" si="1"/>
        <v>6</v>
      </c>
      <c r="M26" s="241">
        <f t="shared" si="2"/>
        <v>6</v>
      </c>
    </row>
    <row r="27" spans="1:13" ht="14.4" x14ac:dyDescent="0.25">
      <c r="A27" s="12" t="str">
        <f t="shared" si="0"/>
        <v>60Pippa O'NeillJack</v>
      </c>
      <c r="B27" s="13">
        <v>60</v>
      </c>
      <c r="C27" s="14" t="s">
        <v>333</v>
      </c>
      <c r="D27" s="15" t="s">
        <v>334</v>
      </c>
      <c r="E27" s="20"/>
      <c r="F27" s="16"/>
      <c r="G27" s="20">
        <v>1</v>
      </c>
      <c r="H27" s="13"/>
      <c r="I27" s="31"/>
      <c r="J27" s="34"/>
      <c r="K27" s="17">
        <v>1</v>
      </c>
      <c r="L27" s="18">
        <f t="shared" si="1"/>
        <v>7</v>
      </c>
      <c r="M27" s="241">
        <f t="shared" si="2"/>
        <v>7</v>
      </c>
    </row>
    <row r="28" spans="1:13" ht="14.4" x14ac:dyDescent="0.25">
      <c r="A28" s="12" t="str">
        <f t="shared" si="0"/>
        <v>60Hazel HartGem Park Surprise</v>
      </c>
      <c r="B28" s="13">
        <v>60</v>
      </c>
      <c r="C28" s="14" t="s">
        <v>448</v>
      </c>
      <c r="D28" s="15" t="s">
        <v>449</v>
      </c>
      <c r="E28" s="20"/>
      <c r="F28" s="16"/>
      <c r="G28" s="20" t="s">
        <v>473</v>
      </c>
      <c r="H28" s="13"/>
      <c r="I28" s="31"/>
      <c r="J28" s="34"/>
      <c r="K28" s="17">
        <v>0</v>
      </c>
      <c r="L28" s="18">
        <f t="shared" si="1"/>
        <v>0</v>
      </c>
      <c r="M28" s="241">
        <f t="shared" si="2"/>
        <v>0</v>
      </c>
    </row>
    <row r="29" spans="1:13" ht="14.4" x14ac:dyDescent="0.25">
      <c r="A29" s="12" t="str">
        <f t="shared" si="0"/>
        <v>60Sienna BalinskiTamblyn Park Image</v>
      </c>
      <c r="B29" s="13">
        <v>60</v>
      </c>
      <c r="C29" s="14" t="s">
        <v>308</v>
      </c>
      <c r="D29" s="285" t="s">
        <v>474</v>
      </c>
      <c r="E29" s="20"/>
      <c r="F29" s="16"/>
      <c r="G29" s="20" t="s">
        <v>473</v>
      </c>
      <c r="H29" s="13"/>
      <c r="I29" s="31"/>
      <c r="J29" s="34"/>
      <c r="K29" s="17">
        <v>0</v>
      </c>
      <c r="L29" s="18">
        <f t="shared" si="1"/>
        <v>0</v>
      </c>
      <c r="M29" s="241">
        <f t="shared" si="2"/>
        <v>0</v>
      </c>
    </row>
    <row r="30" spans="1:13" ht="14.4" x14ac:dyDescent="0.25">
      <c r="A30" s="12" t="str">
        <f t="shared" si="0"/>
        <v/>
      </c>
      <c r="B30" s="13"/>
      <c r="C30" s="14" t="s">
        <v>43</v>
      </c>
      <c r="D30" s="285" t="s">
        <v>43</v>
      </c>
      <c r="E30" s="20"/>
      <c r="F30" s="16"/>
      <c r="G30" s="20"/>
      <c r="H30" s="13"/>
      <c r="I30" s="31"/>
      <c r="J30" s="34"/>
      <c r="K30" s="17">
        <v>0</v>
      </c>
      <c r="L30" s="18">
        <f t="shared" si="1"/>
        <v>0</v>
      </c>
      <c r="M30" s="241">
        <f t="shared" si="2"/>
        <v>0</v>
      </c>
    </row>
    <row r="31" spans="1:13" ht="14.4" x14ac:dyDescent="0.25">
      <c r="A31" s="12" t="str">
        <f t="shared" si="0"/>
        <v>60Sian RobertsTrapalanda Downs Rhambeau</v>
      </c>
      <c r="B31" s="13">
        <v>60</v>
      </c>
      <c r="C31" s="14" t="s">
        <v>457</v>
      </c>
      <c r="D31" s="15" t="s">
        <v>458</v>
      </c>
      <c r="E31" s="20"/>
      <c r="F31" s="16"/>
      <c r="G31" s="20">
        <v>4</v>
      </c>
      <c r="H31" s="13"/>
      <c r="I31" s="31"/>
      <c r="J31" s="34"/>
      <c r="K31" s="17">
        <v>4</v>
      </c>
      <c r="L31" s="18">
        <f t="shared" si="1"/>
        <v>4</v>
      </c>
      <c r="M31" s="241">
        <f t="shared" si="2"/>
        <v>4</v>
      </c>
    </row>
    <row r="32" spans="1:13" ht="14.4" x14ac:dyDescent="0.25">
      <c r="A32" s="12" t="str">
        <f t="shared" si="0"/>
        <v>60Brylee SnaddonWc Drift N Echo</v>
      </c>
      <c r="B32" s="13">
        <v>60</v>
      </c>
      <c r="C32" s="14" t="s">
        <v>453</v>
      </c>
      <c r="D32" s="15" t="s">
        <v>454</v>
      </c>
      <c r="E32" s="20"/>
      <c r="F32" s="16"/>
      <c r="G32" s="20">
        <v>5</v>
      </c>
      <c r="H32" s="13"/>
      <c r="I32" s="31"/>
      <c r="J32" s="34"/>
      <c r="K32" s="17">
        <v>5</v>
      </c>
      <c r="L32" s="18">
        <f t="shared" si="1"/>
        <v>3</v>
      </c>
      <c r="M32" s="241">
        <f t="shared" si="2"/>
        <v>3</v>
      </c>
    </row>
    <row r="33" spans="1:13" ht="14.4" x14ac:dyDescent="0.25">
      <c r="A33" s="12" t="str">
        <f t="shared" si="0"/>
        <v>60Olive BrownWaddi</v>
      </c>
      <c r="B33" s="13">
        <v>60</v>
      </c>
      <c r="C33" s="14" t="s">
        <v>475</v>
      </c>
      <c r="D33" s="285" t="s">
        <v>476</v>
      </c>
      <c r="E33" s="20"/>
      <c r="F33" s="16"/>
      <c r="G33" s="20">
        <v>1</v>
      </c>
      <c r="H33" s="13"/>
      <c r="I33" s="31"/>
      <c r="J33" s="34"/>
      <c r="K33" s="17">
        <v>1</v>
      </c>
      <c r="L33" s="18">
        <f t="shared" si="1"/>
        <v>7</v>
      </c>
      <c r="M33" s="241">
        <f t="shared" si="2"/>
        <v>7</v>
      </c>
    </row>
    <row r="34" spans="1:13" ht="14.4" x14ac:dyDescent="0.25">
      <c r="A34" s="12" t="str">
        <f t="shared" si="0"/>
        <v>60Priya HodgesWindward Park Firefly</v>
      </c>
      <c r="B34" s="13">
        <v>60</v>
      </c>
      <c r="C34" s="14" t="s">
        <v>455</v>
      </c>
      <c r="D34" s="15" t="s">
        <v>456</v>
      </c>
      <c r="E34" s="20"/>
      <c r="F34" s="16"/>
      <c r="G34" s="20">
        <v>3</v>
      </c>
      <c r="H34" s="13"/>
      <c r="I34" s="31"/>
      <c r="J34" s="34"/>
      <c r="K34" s="17">
        <v>3</v>
      </c>
      <c r="L34" s="18">
        <f t="shared" si="1"/>
        <v>5</v>
      </c>
      <c r="M34" s="241">
        <f t="shared" si="2"/>
        <v>5</v>
      </c>
    </row>
    <row r="35" spans="1:13" ht="14.4" x14ac:dyDescent="0.25">
      <c r="A35" s="12" t="str">
        <f t="shared" si="0"/>
        <v>60Hannah KerrBp Georgie Boy</v>
      </c>
      <c r="B35" s="13">
        <v>60</v>
      </c>
      <c r="C35" s="14" t="s">
        <v>477</v>
      </c>
      <c r="D35" s="15" t="s">
        <v>478</v>
      </c>
      <c r="E35" s="20"/>
      <c r="F35" s="16"/>
      <c r="G35" s="20">
        <v>2</v>
      </c>
      <c r="H35" s="13"/>
      <c r="I35" s="31"/>
      <c r="J35" s="34"/>
      <c r="K35" s="17">
        <v>2</v>
      </c>
      <c r="L35" s="18">
        <f t="shared" si="1"/>
        <v>6</v>
      </c>
      <c r="M35" s="241">
        <f t="shared" si="2"/>
        <v>6</v>
      </c>
    </row>
    <row r="36" spans="1:13" ht="14.4" x14ac:dyDescent="0.25">
      <c r="A36" s="12" t="str">
        <f t="shared" si="0"/>
        <v>60Shyla CummingLittle White Lies</v>
      </c>
      <c r="B36" s="13">
        <v>60</v>
      </c>
      <c r="C36" s="14" t="s">
        <v>479</v>
      </c>
      <c r="D36" s="285" t="s">
        <v>480</v>
      </c>
      <c r="E36" s="20"/>
      <c r="F36" s="16"/>
      <c r="G36" s="20">
        <v>6</v>
      </c>
      <c r="H36" s="13"/>
      <c r="I36" s="31"/>
      <c r="J36" s="34"/>
      <c r="K36" s="17">
        <v>6</v>
      </c>
      <c r="L36" s="18">
        <f t="shared" si="1"/>
        <v>2</v>
      </c>
      <c r="M36" s="241">
        <f t="shared" si="2"/>
        <v>2</v>
      </c>
    </row>
    <row r="37" spans="1:13" ht="14.4" x14ac:dyDescent="0.25">
      <c r="A37" s="12" t="str">
        <f t="shared" si="0"/>
        <v/>
      </c>
      <c r="B37" s="13"/>
      <c r="C37" s="14" t="s">
        <v>43</v>
      </c>
      <c r="D37" s="15" t="s">
        <v>43</v>
      </c>
      <c r="E37" s="20"/>
      <c r="F37" s="16"/>
      <c r="G37" s="20"/>
      <c r="H37" s="13"/>
      <c r="I37" s="31"/>
      <c r="J37" s="34"/>
      <c r="K37" s="17">
        <v>0</v>
      </c>
      <c r="L37" s="18">
        <f t="shared" si="1"/>
        <v>0</v>
      </c>
      <c r="M37" s="241">
        <f t="shared" si="2"/>
        <v>0</v>
      </c>
    </row>
    <row r="38" spans="1:13" ht="14.4" x14ac:dyDescent="0.25">
      <c r="A38" s="12" t="str">
        <f t="shared" ref="A38:A69" si="3">CONCATENATE(B38,C38,D38)</f>
        <v>80Holly GreeningSv The Organisation</v>
      </c>
      <c r="B38" s="13">
        <v>80</v>
      </c>
      <c r="C38" s="14" t="s">
        <v>148</v>
      </c>
      <c r="D38" s="15" t="s">
        <v>481</v>
      </c>
      <c r="E38" s="20"/>
      <c r="F38" s="16"/>
      <c r="G38" s="20"/>
      <c r="H38" s="13">
        <v>2</v>
      </c>
      <c r="I38" s="31"/>
      <c r="J38" s="34"/>
      <c r="K38" s="17">
        <v>2</v>
      </c>
      <c r="L38" s="18">
        <f t="shared" ref="L38:L69" si="4">IF(K38=1,7,IF(K38=2,6,IF(K38=3,5,IF(K38=4,4,IF(K38=5,3,IF(K38=6,2,IF(K38&gt;=6,1,0)))))))</f>
        <v>6</v>
      </c>
      <c r="M38" s="241">
        <f t="shared" si="2"/>
        <v>6</v>
      </c>
    </row>
    <row r="39" spans="1:13" ht="14.4" x14ac:dyDescent="0.25">
      <c r="A39" s="12" t="str">
        <f t="shared" si="3"/>
        <v>80Aimee KiddCanterbury Robinson</v>
      </c>
      <c r="B39" s="13">
        <v>80</v>
      </c>
      <c r="C39" s="14" t="s">
        <v>103</v>
      </c>
      <c r="D39" s="285" t="s">
        <v>452</v>
      </c>
      <c r="E39" s="20"/>
      <c r="F39" s="16"/>
      <c r="G39" s="20"/>
      <c r="H39" s="13">
        <v>3</v>
      </c>
      <c r="I39" s="31"/>
      <c r="J39" s="34"/>
      <c r="K39" s="17">
        <v>3</v>
      </c>
      <c r="L39" s="18">
        <f t="shared" si="4"/>
        <v>5</v>
      </c>
      <c r="M39" s="241">
        <f t="shared" si="2"/>
        <v>5</v>
      </c>
    </row>
    <row r="40" spans="1:13" ht="14.4" x14ac:dyDescent="0.25">
      <c r="A40" s="12" t="str">
        <f t="shared" si="3"/>
        <v>80Holly KerrMichigan</v>
      </c>
      <c r="B40" s="13">
        <v>80</v>
      </c>
      <c r="C40" s="14" t="s">
        <v>482</v>
      </c>
      <c r="D40" s="15" t="s">
        <v>483</v>
      </c>
      <c r="E40" s="20"/>
      <c r="F40" s="16"/>
      <c r="G40" s="20"/>
      <c r="H40" s="13">
        <v>1</v>
      </c>
      <c r="I40" s="31"/>
      <c r="J40" s="34"/>
      <c r="K40" s="17">
        <v>1</v>
      </c>
      <c r="L40" s="18">
        <f t="shared" si="4"/>
        <v>7</v>
      </c>
      <c r="M40" s="241">
        <f t="shared" si="2"/>
        <v>7</v>
      </c>
    </row>
    <row r="41" spans="1:13" ht="14.4" x14ac:dyDescent="0.25">
      <c r="A41" s="12" t="str">
        <f t="shared" si="3"/>
        <v>80Sophie DebritoTiaja Park Folly</v>
      </c>
      <c r="B41" s="13">
        <v>80</v>
      </c>
      <c r="C41" s="14" t="s">
        <v>484</v>
      </c>
      <c r="D41" s="15" t="s">
        <v>156</v>
      </c>
      <c r="E41" s="20"/>
      <c r="F41" s="16"/>
      <c r="G41" s="20"/>
      <c r="H41" s="13">
        <v>5</v>
      </c>
      <c r="I41" s="31"/>
      <c r="J41" s="34"/>
      <c r="K41" s="17">
        <v>5</v>
      </c>
      <c r="L41" s="18">
        <f t="shared" si="4"/>
        <v>3</v>
      </c>
      <c r="M41" s="241">
        <f t="shared" si="2"/>
        <v>3</v>
      </c>
    </row>
    <row r="42" spans="1:13" ht="14.4" x14ac:dyDescent="0.25">
      <c r="A42" s="12" t="str">
        <f t="shared" si="3"/>
        <v>80Jasmine ElliottIcarus Jolly James</v>
      </c>
      <c r="B42" s="13">
        <v>80</v>
      </c>
      <c r="C42" s="14" t="s">
        <v>160</v>
      </c>
      <c r="D42" s="15" t="s">
        <v>161</v>
      </c>
      <c r="E42" s="20"/>
      <c r="F42" s="16"/>
      <c r="G42" s="20"/>
      <c r="H42" s="13">
        <v>4</v>
      </c>
      <c r="I42" s="31"/>
      <c r="J42" s="34"/>
      <c r="K42" s="17">
        <v>4</v>
      </c>
      <c r="L42" s="18">
        <f t="shared" si="4"/>
        <v>4</v>
      </c>
      <c r="M42" s="241">
        <f t="shared" si="2"/>
        <v>4</v>
      </c>
    </row>
    <row r="43" spans="1:13" ht="14.4" x14ac:dyDescent="0.25">
      <c r="A43" s="12" t="str">
        <f t="shared" si="3"/>
        <v/>
      </c>
      <c r="B43" s="13"/>
      <c r="C43" s="14" t="s">
        <v>43</v>
      </c>
      <c r="D43" s="15" t="s">
        <v>43</v>
      </c>
      <c r="E43" s="20"/>
      <c r="F43" s="16"/>
      <c r="G43" s="20"/>
      <c r="H43" s="13"/>
      <c r="I43" s="31"/>
      <c r="J43" s="34"/>
      <c r="K43" s="17">
        <v>0</v>
      </c>
      <c r="L43" s="18">
        <f t="shared" si="4"/>
        <v>0</v>
      </c>
      <c r="M43" s="241">
        <f t="shared" si="2"/>
        <v>0</v>
      </c>
    </row>
    <row r="44" spans="1:13" ht="14.4" x14ac:dyDescent="0.25">
      <c r="A44" s="12" t="str">
        <f t="shared" si="3"/>
        <v>90Holly GreeningSv The Organisation</v>
      </c>
      <c r="B44" s="13">
        <v>90</v>
      </c>
      <c r="C44" s="14" t="s">
        <v>148</v>
      </c>
      <c r="D44" s="15" t="s">
        <v>481</v>
      </c>
      <c r="E44" s="20"/>
      <c r="F44" s="16"/>
      <c r="G44" s="20"/>
      <c r="H44" s="13"/>
      <c r="I44" s="31">
        <v>1</v>
      </c>
      <c r="J44" s="34"/>
      <c r="K44" s="17">
        <v>1</v>
      </c>
      <c r="L44" s="18">
        <f t="shared" si="4"/>
        <v>7</v>
      </c>
      <c r="M44" s="241">
        <f t="shared" si="2"/>
        <v>7</v>
      </c>
    </row>
    <row r="45" spans="1:13" ht="14.4" x14ac:dyDescent="0.25">
      <c r="A45" s="12" t="str">
        <f t="shared" si="3"/>
        <v>90Sophie DebritoTiaja Park Folly</v>
      </c>
      <c r="B45" s="13">
        <v>90</v>
      </c>
      <c r="C45" s="14" t="s">
        <v>484</v>
      </c>
      <c r="D45" s="15" t="s">
        <v>156</v>
      </c>
      <c r="E45" s="20"/>
      <c r="F45" s="16"/>
      <c r="G45" s="20"/>
      <c r="H45" s="13"/>
      <c r="I45" s="31">
        <v>3</v>
      </c>
      <c r="J45" s="34"/>
      <c r="K45" s="17">
        <v>3</v>
      </c>
      <c r="L45" s="18">
        <f t="shared" si="4"/>
        <v>5</v>
      </c>
      <c r="M45" s="241">
        <f t="shared" si="2"/>
        <v>5</v>
      </c>
    </row>
    <row r="46" spans="1:13" ht="14.4" x14ac:dyDescent="0.25">
      <c r="A46" s="12" t="str">
        <f t="shared" si="3"/>
        <v>90Jasmine ElliottIcarus Jolly James</v>
      </c>
      <c r="B46" s="13">
        <v>90</v>
      </c>
      <c r="C46" s="14" t="s">
        <v>160</v>
      </c>
      <c r="D46" s="15" t="s">
        <v>161</v>
      </c>
      <c r="E46" s="20"/>
      <c r="F46" s="16"/>
      <c r="G46" s="20"/>
      <c r="H46" s="13"/>
      <c r="I46" s="31">
        <v>4</v>
      </c>
      <c r="J46" s="34"/>
      <c r="K46" s="17">
        <v>4</v>
      </c>
      <c r="L46" s="18">
        <f t="shared" si="4"/>
        <v>4</v>
      </c>
      <c r="M46" s="241">
        <f t="shared" si="2"/>
        <v>4</v>
      </c>
    </row>
    <row r="47" spans="1:13" ht="14.4" x14ac:dyDescent="0.25">
      <c r="A47" s="12" t="str">
        <f t="shared" si="3"/>
        <v>90Holly KerrMichigan</v>
      </c>
      <c r="B47" s="13">
        <v>90</v>
      </c>
      <c r="C47" s="14" t="s">
        <v>482</v>
      </c>
      <c r="D47" s="15" t="s">
        <v>483</v>
      </c>
      <c r="E47" s="20"/>
      <c r="F47" s="16"/>
      <c r="G47" s="20"/>
      <c r="H47" s="13"/>
      <c r="I47" s="31">
        <v>2</v>
      </c>
      <c r="J47" s="34"/>
      <c r="K47" s="17">
        <v>2</v>
      </c>
      <c r="L47" s="18">
        <f t="shared" si="4"/>
        <v>6</v>
      </c>
      <c r="M47" s="241">
        <f t="shared" si="2"/>
        <v>6</v>
      </c>
    </row>
    <row r="48" spans="1:13" ht="14.4" x14ac:dyDescent="0.25">
      <c r="A48" s="12" t="str">
        <f t="shared" si="3"/>
        <v/>
      </c>
      <c r="B48" s="13"/>
      <c r="C48" s="14" t="s">
        <v>43</v>
      </c>
      <c r="D48" s="15" t="s">
        <v>43</v>
      </c>
      <c r="E48" s="20"/>
      <c r="F48" s="16"/>
      <c r="G48" s="20"/>
      <c r="H48" s="13"/>
      <c r="I48" s="31"/>
      <c r="J48" s="34"/>
      <c r="K48" s="17">
        <v>0</v>
      </c>
      <c r="L48" s="18">
        <f t="shared" si="4"/>
        <v>0</v>
      </c>
      <c r="M48" s="241">
        <f t="shared" si="2"/>
        <v>0</v>
      </c>
    </row>
    <row r="49" spans="1:13" ht="14.4" x14ac:dyDescent="0.25">
      <c r="A49" s="12" t="str">
        <f t="shared" si="3"/>
        <v>90Ava DebritoShame n Scandal</v>
      </c>
      <c r="B49" s="13">
        <v>90</v>
      </c>
      <c r="C49" s="14" t="s">
        <v>485</v>
      </c>
      <c r="D49" s="15" t="s">
        <v>486</v>
      </c>
      <c r="E49" s="20"/>
      <c r="F49" s="16"/>
      <c r="G49" s="20"/>
      <c r="H49" s="13"/>
      <c r="I49" s="31">
        <v>2</v>
      </c>
      <c r="J49" s="34"/>
      <c r="K49" s="17">
        <v>2</v>
      </c>
      <c r="L49" s="18">
        <f t="shared" si="4"/>
        <v>6</v>
      </c>
      <c r="M49" s="241">
        <f t="shared" si="2"/>
        <v>6</v>
      </c>
    </row>
    <row r="50" spans="1:13" ht="14.4" x14ac:dyDescent="0.25">
      <c r="A50" s="12" t="str">
        <f t="shared" si="3"/>
        <v>90Mia StainesThe Chorister</v>
      </c>
      <c r="B50" s="13">
        <v>90</v>
      </c>
      <c r="C50" s="14" t="s">
        <v>469</v>
      </c>
      <c r="D50" s="15" t="s">
        <v>470</v>
      </c>
      <c r="E50" s="20"/>
      <c r="F50" s="16"/>
      <c r="G50" s="20"/>
      <c r="H50" s="13"/>
      <c r="I50" s="31">
        <v>3</v>
      </c>
      <c r="J50" s="34"/>
      <c r="K50" s="17">
        <v>3</v>
      </c>
      <c r="L50" s="18">
        <f t="shared" si="4"/>
        <v>5</v>
      </c>
      <c r="M50" s="241">
        <f t="shared" si="2"/>
        <v>5</v>
      </c>
    </row>
    <row r="51" spans="1:13" ht="14.4" x14ac:dyDescent="0.25">
      <c r="A51" s="12" t="str">
        <f t="shared" si="3"/>
        <v>90Amberlee BrownMaccacino</v>
      </c>
      <c r="B51" s="13">
        <v>90</v>
      </c>
      <c r="C51" s="14" t="s">
        <v>471</v>
      </c>
      <c r="D51" s="15" t="s">
        <v>472</v>
      </c>
      <c r="E51" s="20"/>
      <c r="F51" s="16"/>
      <c r="G51" s="20"/>
      <c r="H51" s="13"/>
      <c r="I51" s="31">
        <v>1</v>
      </c>
      <c r="J51" s="34"/>
      <c r="K51" s="17">
        <v>1</v>
      </c>
      <c r="L51" s="18">
        <f t="shared" si="4"/>
        <v>7</v>
      </c>
      <c r="M51" s="241">
        <f t="shared" si="2"/>
        <v>7</v>
      </c>
    </row>
    <row r="52" spans="1:13" ht="14.4" x14ac:dyDescent="0.25">
      <c r="A52" s="12" t="str">
        <f t="shared" si="3"/>
        <v/>
      </c>
      <c r="B52" s="13"/>
      <c r="C52" s="14" t="s">
        <v>43</v>
      </c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241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241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241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ref="K55:K69" si="5">SUM(G55:J55)</f>
        <v>0</v>
      </c>
      <c r="L55" s="18">
        <f t="shared" si="4"/>
        <v>0</v>
      </c>
      <c r="M55" s="241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5"/>
        <v>0</v>
      </c>
      <c r="L56" s="18">
        <f t="shared" si="4"/>
        <v>0</v>
      </c>
      <c r="M56" s="241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5"/>
        <v>0</v>
      </c>
      <c r="L57" s="18">
        <f t="shared" si="4"/>
        <v>0</v>
      </c>
      <c r="M57" s="241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5"/>
        <v>0</v>
      </c>
      <c r="L58" s="18">
        <f t="shared" si="4"/>
        <v>0</v>
      </c>
      <c r="M58" s="241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5"/>
        <v>0</v>
      </c>
      <c r="L59" s="18">
        <f t="shared" si="4"/>
        <v>0</v>
      </c>
      <c r="M59" s="241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5"/>
        <v>0</v>
      </c>
      <c r="L60" s="18">
        <f t="shared" si="4"/>
        <v>0</v>
      </c>
      <c r="M60" s="241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5"/>
        <v>0</v>
      </c>
      <c r="L61" s="18">
        <f t="shared" si="4"/>
        <v>0</v>
      </c>
      <c r="M61" s="241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5"/>
        <v>0</v>
      </c>
      <c r="L62" s="18">
        <f t="shared" si="4"/>
        <v>0</v>
      </c>
      <c r="M62" s="241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5"/>
        <v>0</v>
      </c>
      <c r="L63" s="18">
        <f t="shared" si="4"/>
        <v>0</v>
      </c>
      <c r="M63" s="241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5"/>
        <v>0</v>
      </c>
      <c r="L64" s="18">
        <f t="shared" si="4"/>
        <v>0</v>
      </c>
      <c r="M64" s="241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5"/>
        <v>0</v>
      </c>
      <c r="L65" s="18">
        <f t="shared" si="4"/>
        <v>0</v>
      </c>
      <c r="M65" s="241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5"/>
        <v>0</v>
      </c>
      <c r="L66" s="18">
        <f t="shared" si="4"/>
        <v>0</v>
      </c>
      <c r="M66" s="241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5"/>
        <v>0</v>
      </c>
      <c r="L67" s="18">
        <f t="shared" si="4"/>
        <v>0</v>
      </c>
      <c r="M67" s="241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5"/>
        <v>0</v>
      </c>
      <c r="L68" s="18">
        <f t="shared" si="4"/>
        <v>0</v>
      </c>
      <c r="M68" s="241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5"/>
        <v>0</v>
      </c>
      <c r="L69" s="18">
        <f t="shared" si="4"/>
        <v>0</v>
      </c>
      <c r="M69" s="241">
        <f t="shared" si="2"/>
        <v>0</v>
      </c>
    </row>
    <row r="70" spans="1:13" ht="14.4" x14ac:dyDescent="0.25">
      <c r="A70" s="12" t="str">
        <f t="shared" ref="A70:A98" si="6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ref="K70:K98" si="7">SUM(G70:J70)</f>
        <v>0</v>
      </c>
      <c r="L70" s="18">
        <f t="shared" ref="L70:L98" si="8">IF(K70=1,7,IF(K70=2,6,IF(K70=3,5,IF(K70=4,4,IF(K70=5,3,IF(K70=6,2,IF(K70&gt;=6,1,0)))))))</f>
        <v>0</v>
      </c>
      <c r="M70" s="19"/>
    </row>
    <row r="71" spans="1:13" ht="14.4" x14ac:dyDescent="0.25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7"/>
        <v>0</v>
      </c>
      <c r="L71" s="18">
        <f t="shared" si="8"/>
        <v>0</v>
      </c>
      <c r="M71" s="19"/>
    </row>
    <row r="72" spans="1:13" ht="14.4" x14ac:dyDescent="0.25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7"/>
        <v>0</v>
      </c>
      <c r="L72" s="18">
        <f t="shared" si="8"/>
        <v>0</v>
      </c>
      <c r="M72" s="19"/>
    </row>
    <row r="73" spans="1:13" ht="14.4" x14ac:dyDescent="0.25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7"/>
        <v>0</v>
      </c>
      <c r="L73" s="18">
        <f t="shared" si="8"/>
        <v>0</v>
      </c>
      <c r="M73" s="19"/>
    </row>
    <row r="74" spans="1:13" ht="14.4" x14ac:dyDescent="0.25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8"/>
        <v>0</v>
      </c>
      <c r="M74" s="19"/>
    </row>
    <row r="75" spans="1:13" ht="14.4" x14ac:dyDescent="0.25">
      <c r="A75" s="12" t="str">
        <f t="shared" si="6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8"/>
        <v>0</v>
      </c>
      <c r="M75" s="19"/>
    </row>
    <row r="76" spans="1:13" ht="14.4" x14ac:dyDescent="0.25">
      <c r="A76" s="12" t="str">
        <f t="shared" si="6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8"/>
        <v>0</v>
      </c>
      <c r="M76" s="19"/>
    </row>
    <row r="77" spans="1:13" ht="14.4" x14ac:dyDescent="0.25">
      <c r="A77" s="12" t="str">
        <f t="shared" si="6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8"/>
        <v>0</v>
      </c>
      <c r="M77" s="19"/>
    </row>
    <row r="78" spans="1:13" ht="14.4" x14ac:dyDescent="0.25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8"/>
        <v>0</v>
      </c>
      <c r="M78" s="19"/>
    </row>
    <row r="79" spans="1:13" ht="14.4" x14ac:dyDescent="0.25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8"/>
        <v>0</v>
      </c>
      <c r="M79" s="19"/>
    </row>
    <row r="80" spans="1:13" ht="14.4" x14ac:dyDescent="0.25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8"/>
        <v>0</v>
      </c>
      <c r="M80" s="19"/>
    </row>
    <row r="81" spans="1:13" ht="14.4" x14ac:dyDescent="0.25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8"/>
        <v>0</v>
      </c>
      <c r="M81" s="19"/>
    </row>
    <row r="82" spans="1:13" ht="14.4" x14ac:dyDescent="0.25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8"/>
        <v>0</v>
      </c>
      <c r="M82" s="19"/>
    </row>
    <row r="83" spans="1:13" ht="14.4" x14ac:dyDescent="0.25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8"/>
        <v>0</v>
      </c>
      <c r="M83" s="19"/>
    </row>
    <row r="84" spans="1:13" ht="14.4" x14ac:dyDescent="0.25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8"/>
        <v>0</v>
      </c>
      <c r="M84" s="19"/>
    </row>
    <row r="85" spans="1:13" ht="14.4" x14ac:dyDescent="0.25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8"/>
        <v>0</v>
      </c>
      <c r="M85" s="19"/>
    </row>
    <row r="86" spans="1:13" ht="14.4" x14ac:dyDescent="0.25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8"/>
        <v>0</v>
      </c>
      <c r="M86" s="19"/>
    </row>
    <row r="87" spans="1:13" ht="14.4" x14ac:dyDescent="0.25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8"/>
        <v>0</v>
      </c>
      <c r="M87" s="19"/>
    </row>
    <row r="88" spans="1:13" ht="14.4" x14ac:dyDescent="0.25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8"/>
        <v>0</v>
      </c>
      <c r="M88" s="19"/>
    </row>
    <row r="89" spans="1:13" ht="14.4" x14ac:dyDescent="0.25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8"/>
        <v>0</v>
      </c>
      <c r="M89" s="19"/>
    </row>
    <row r="90" spans="1:13" ht="14.4" x14ac:dyDescent="0.25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8"/>
        <v>0</v>
      </c>
      <c r="M90" s="19"/>
    </row>
    <row r="91" spans="1:13" ht="14.4" x14ac:dyDescent="0.25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8"/>
        <v>0</v>
      </c>
      <c r="M91" s="19"/>
    </row>
    <row r="92" spans="1:13" ht="14.4" x14ac:dyDescent="0.25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8"/>
        <v>0</v>
      </c>
      <c r="M92" s="19"/>
    </row>
    <row r="93" spans="1:13" ht="14.4" x14ac:dyDescent="0.25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8"/>
        <v>0</v>
      </c>
      <c r="M93" s="19"/>
    </row>
    <row r="94" spans="1:13" ht="14.4" x14ac:dyDescent="0.25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8"/>
        <v>0</v>
      </c>
      <c r="M94" s="19"/>
    </row>
    <row r="95" spans="1:13" ht="14.4" x14ac:dyDescent="0.25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8"/>
        <v>0</v>
      </c>
      <c r="M95" s="19"/>
    </row>
    <row r="96" spans="1:13" ht="14.4" x14ac:dyDescent="0.25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8"/>
        <v>0</v>
      </c>
      <c r="M96" s="19"/>
    </row>
    <row r="97" spans="1:13" ht="14.4" x14ac:dyDescent="0.25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8"/>
        <v>0</v>
      </c>
      <c r="M97" s="19"/>
    </row>
    <row r="98" spans="1:13" ht="14.4" x14ac:dyDescent="0.25">
      <c r="A98" s="12" t="str">
        <f t="shared" si="6"/>
        <v/>
      </c>
      <c r="B98" s="21"/>
      <c r="C98" s="22"/>
      <c r="D98" s="23"/>
      <c r="E98" s="24"/>
      <c r="F98" s="25"/>
      <c r="G98" s="24"/>
      <c r="H98" s="21"/>
      <c r="I98" s="33"/>
      <c r="J98" s="232"/>
      <c r="K98" s="17">
        <f t="shared" si="7"/>
        <v>0</v>
      </c>
      <c r="L98" s="27">
        <f t="shared" si="8"/>
        <v>0</v>
      </c>
      <c r="M98" s="19"/>
    </row>
  </sheetData>
  <autoFilter ref="A3:M31" xr:uid="{E2D98130-3B2B-4CAA-8D4C-25441457622F}">
    <filterColumn colId="6" showButton="0"/>
    <filterColumn colId="7" showButton="0"/>
    <filterColumn colId="8" showButton="0"/>
    <sortState xmlns:xlrd2="http://schemas.microsoft.com/office/spreadsheetml/2017/richdata2" ref="A8:M98">
      <sortCondition ref="C3:C31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C5 C62:C1048576">
    <cfRule type="duplicateValues" dxfId="86" priority="1110"/>
  </conditionalFormatting>
  <conditionalFormatting sqref="C1:D5">
    <cfRule type="duplicateValues" dxfId="85" priority="1116"/>
  </conditionalFormatting>
  <conditionalFormatting sqref="C20:D31">
    <cfRule type="duplicateValues" dxfId="84" priority="1"/>
  </conditionalFormatting>
  <conditionalFormatting sqref="C33:D40">
    <cfRule type="duplicateValues" dxfId="83" priority="1011"/>
  </conditionalFormatting>
  <conditionalFormatting sqref="C6:E18">
    <cfRule type="duplicateValues" dxfId="82" priority="2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68C-BAFA-40E9-8454-29B2B80E3C82}">
  <sheetPr codeName="Sheet24">
    <tabColor rgb="FFA3E7FF"/>
  </sheetPr>
  <dimension ref="A1:M169"/>
  <sheetViews>
    <sheetView zoomScale="81" zoomScaleNormal="81" workbookViewId="0">
      <selection activeCell="M5" sqref="M5"/>
    </sheetView>
  </sheetViews>
  <sheetFormatPr defaultColWidth="9.109375" defaultRowHeight="13.2" x14ac:dyDescent="0.25"/>
  <cols>
    <col min="1" max="1" width="50.88671875" bestFit="1" customWidth="1"/>
    <col min="2" max="2" width="6.6640625" bestFit="1" customWidth="1"/>
    <col min="3" max="3" width="17.6640625" bestFit="1" customWidth="1"/>
    <col min="4" max="4" width="30.6640625" bestFit="1" customWidth="1"/>
    <col min="5" max="5" width="23.109375" bestFit="1" customWidth="1"/>
    <col min="6" max="6" width="17.664062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3" s="9" customFormat="1" ht="22.5" customHeight="1" thickBot="1" x14ac:dyDescent="0.3">
      <c r="A1" s="71">
        <f>SUM(A2-1)</f>
        <v>9</v>
      </c>
      <c r="B1" s="901" t="s">
        <v>401</v>
      </c>
      <c r="C1" s="902"/>
      <c r="D1" s="7" t="s">
        <v>402</v>
      </c>
      <c r="E1" s="881" t="s">
        <v>487</v>
      </c>
      <c r="F1" s="882"/>
      <c r="G1" s="882"/>
      <c r="H1" s="882"/>
      <c r="I1" s="882"/>
      <c r="J1" s="8" t="s">
        <v>404</v>
      </c>
      <c r="K1" s="905">
        <v>45473</v>
      </c>
      <c r="L1" s="904"/>
      <c r="M1" s="8" t="s">
        <v>405</v>
      </c>
    </row>
    <row r="2" spans="1:13" s="9" customFormat="1" ht="22.5" customHeight="1" thickBot="1" x14ac:dyDescent="0.3">
      <c r="A2" s="1">
        <f>COUNTA(_xlfn.UNIQUE(D8:D149))</f>
        <v>10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3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s="9" customFormat="1" ht="14.4" x14ac:dyDescent="0.25">
      <c r="A6" s="269" t="str">
        <f t="shared" ref="A6:A37" si="0">CONCATENATE(B6,C6,D6)</f>
        <v>60Macey GreenLlamados</v>
      </c>
      <c r="B6" s="193">
        <v>60</v>
      </c>
      <c r="C6" s="284" t="s">
        <v>247</v>
      </c>
      <c r="D6" s="193" t="s">
        <v>246</v>
      </c>
      <c r="E6" s="20">
        <v>6024150</v>
      </c>
      <c r="F6" s="16" t="s">
        <v>569</v>
      </c>
      <c r="G6" s="20">
        <v>1</v>
      </c>
      <c r="H6" s="13"/>
      <c r="I6" s="31"/>
      <c r="J6" s="34"/>
      <c r="K6" s="17">
        <v>1</v>
      </c>
      <c r="L6" s="240">
        <f>IF(K6=1,7,IF(K6=2,6,IF(K6=3,5,IF(K6=4,4,IF(K6=5,3,IF(K6=6,2,IF(K6&gt;=6,1,0)))))))</f>
        <v>7</v>
      </c>
      <c r="M6" s="241">
        <f t="shared" ref="M6:M36" si="1">SUM(L6+$M$5)</f>
        <v>7</v>
      </c>
    </row>
    <row r="7" spans="1:13" s="9" customFormat="1" ht="14.4" x14ac:dyDescent="0.25">
      <c r="A7" s="192" t="str">
        <f t="shared" si="0"/>
        <v>60Benjumen KloedenBumble</v>
      </c>
      <c r="B7" s="193">
        <v>60</v>
      </c>
      <c r="C7" s="193" t="s">
        <v>1232</v>
      </c>
      <c r="D7" s="193" t="s">
        <v>1233</v>
      </c>
      <c r="E7" s="20">
        <v>6025949</v>
      </c>
      <c r="F7" s="16" t="s">
        <v>569</v>
      </c>
      <c r="G7" s="20">
        <v>2</v>
      </c>
      <c r="H7" s="13"/>
      <c r="I7" s="31"/>
      <c r="J7" s="34"/>
      <c r="K7" s="17">
        <v>2</v>
      </c>
      <c r="L7" s="240">
        <f t="shared" ref="L7:L70" si="2">IF(K7=1,7,IF(K7=2,6,IF(K7=3,5,IF(K7=4,4,IF(K7=5,3,IF(K7=6,2,IF(K7&gt;=6,1,0)))))))</f>
        <v>6</v>
      </c>
      <c r="M7" s="19">
        <f t="shared" si="1"/>
        <v>6</v>
      </c>
    </row>
    <row r="8" spans="1:13" s="9" customFormat="1" ht="14.4" x14ac:dyDescent="0.25">
      <c r="A8" s="192" t="str">
        <f t="shared" si="0"/>
        <v>60Mia HolbertonJupiters Star</v>
      </c>
      <c r="B8" s="193">
        <v>60</v>
      </c>
      <c r="C8" s="193" t="s">
        <v>586</v>
      </c>
      <c r="D8" s="193" t="s">
        <v>1546</v>
      </c>
      <c r="E8" s="20">
        <v>6027072</v>
      </c>
      <c r="F8" s="16" t="s">
        <v>569</v>
      </c>
      <c r="G8" s="20">
        <v>3</v>
      </c>
      <c r="H8" s="13"/>
      <c r="I8" s="31"/>
      <c r="J8" s="34"/>
      <c r="K8" s="17">
        <v>3</v>
      </c>
      <c r="L8" s="240">
        <f t="shared" si="2"/>
        <v>5</v>
      </c>
      <c r="M8" s="19">
        <f t="shared" si="1"/>
        <v>5</v>
      </c>
    </row>
    <row r="9" spans="1:13" s="9" customFormat="1" ht="14.4" x14ac:dyDescent="0.25">
      <c r="A9" s="192" t="str">
        <f t="shared" si="0"/>
        <v>60Olivia StephenTouchstone Felix</v>
      </c>
      <c r="B9" s="193">
        <v>60</v>
      </c>
      <c r="C9" s="193" t="s">
        <v>567</v>
      </c>
      <c r="D9" s="193" t="s">
        <v>1231</v>
      </c>
      <c r="E9" s="20">
        <v>6028529</v>
      </c>
      <c r="F9" s="16" t="s">
        <v>569</v>
      </c>
      <c r="G9" s="20">
        <v>4</v>
      </c>
      <c r="H9" s="13"/>
      <c r="I9" s="31"/>
      <c r="J9" s="34"/>
      <c r="K9" s="17">
        <v>4</v>
      </c>
      <c r="L9" s="240">
        <f t="shared" si="2"/>
        <v>4</v>
      </c>
      <c r="M9" s="19">
        <f t="shared" si="1"/>
        <v>4</v>
      </c>
    </row>
    <row r="10" spans="1:13" s="9" customFormat="1" ht="14.4" x14ac:dyDescent="0.25">
      <c r="A10" s="192" t="str">
        <f t="shared" si="0"/>
        <v>60Mikaylah StephenClare Downs Charisma</v>
      </c>
      <c r="B10" s="193">
        <v>60</v>
      </c>
      <c r="C10" s="193" t="s">
        <v>1547</v>
      </c>
      <c r="D10" s="193" t="s">
        <v>581</v>
      </c>
      <c r="E10" s="20">
        <v>6028530</v>
      </c>
      <c r="F10" s="16" t="s">
        <v>569</v>
      </c>
      <c r="G10" s="20">
        <v>5</v>
      </c>
      <c r="H10" s="13"/>
      <c r="I10" s="31"/>
      <c r="J10" s="34"/>
      <c r="K10" s="17">
        <v>5</v>
      </c>
      <c r="L10" s="240">
        <f t="shared" si="2"/>
        <v>3</v>
      </c>
      <c r="M10" s="19">
        <f t="shared" si="1"/>
        <v>3</v>
      </c>
    </row>
    <row r="11" spans="1:13" s="9" customFormat="1" ht="14.4" x14ac:dyDescent="0.25">
      <c r="A11" s="192" t="str">
        <f t="shared" si="0"/>
        <v>60Olivia StephenBonsai Jack'S Whoopsi</v>
      </c>
      <c r="B11" s="193">
        <v>60</v>
      </c>
      <c r="C11" s="193" t="s">
        <v>567</v>
      </c>
      <c r="D11" s="193" t="s">
        <v>1236</v>
      </c>
      <c r="E11" s="20">
        <v>6028529</v>
      </c>
      <c r="F11" s="16" t="s">
        <v>569</v>
      </c>
      <c r="G11" s="20">
        <v>6</v>
      </c>
      <c r="H11" s="13"/>
      <c r="I11" s="31"/>
      <c r="J11" s="34"/>
      <c r="K11" s="17">
        <v>6</v>
      </c>
      <c r="L11" s="240">
        <f t="shared" si="2"/>
        <v>2</v>
      </c>
      <c r="M11" s="19">
        <f t="shared" si="1"/>
        <v>2</v>
      </c>
    </row>
    <row r="12" spans="1:13" s="9" customFormat="1" ht="14.4" x14ac:dyDescent="0.25">
      <c r="A12" s="192" t="str">
        <f t="shared" si="0"/>
        <v>60Bridie WandelMack</v>
      </c>
      <c r="B12" s="193">
        <v>60</v>
      </c>
      <c r="C12" s="193" t="s">
        <v>570</v>
      </c>
      <c r="D12" s="193" t="s">
        <v>1548</v>
      </c>
      <c r="E12" s="20">
        <v>6020422</v>
      </c>
      <c r="F12" s="16" t="s">
        <v>569</v>
      </c>
      <c r="G12" s="20">
        <v>7</v>
      </c>
      <c r="H12" s="13"/>
      <c r="I12" s="31"/>
      <c r="J12" s="34"/>
      <c r="K12" s="17">
        <v>7</v>
      </c>
      <c r="L12" s="240">
        <f t="shared" si="2"/>
        <v>1</v>
      </c>
      <c r="M12" s="19">
        <f t="shared" si="1"/>
        <v>1</v>
      </c>
    </row>
    <row r="13" spans="1:13" s="9" customFormat="1" ht="14.4" x14ac:dyDescent="0.25">
      <c r="A13" s="192" t="str">
        <f t="shared" si="0"/>
        <v>80Benjumen KloedenDesert Dusk</v>
      </c>
      <c r="B13" s="193">
        <v>80</v>
      </c>
      <c r="C13" s="193" t="s">
        <v>1232</v>
      </c>
      <c r="D13" s="193" t="s">
        <v>1234</v>
      </c>
      <c r="E13" s="20">
        <v>6025949</v>
      </c>
      <c r="F13" s="16" t="s">
        <v>569</v>
      </c>
      <c r="G13" s="20"/>
      <c r="H13" s="13">
        <v>1</v>
      </c>
      <c r="I13" s="31"/>
      <c r="J13" s="34"/>
      <c r="K13" s="17">
        <v>1</v>
      </c>
      <c r="L13" s="240">
        <f t="shared" si="2"/>
        <v>7</v>
      </c>
      <c r="M13" s="19">
        <f t="shared" si="1"/>
        <v>7</v>
      </c>
    </row>
    <row r="14" spans="1:13" s="9" customFormat="1" ht="14.4" x14ac:dyDescent="0.25">
      <c r="A14" s="192" t="str">
        <f t="shared" si="0"/>
        <v>80Rose RedmanDamaspia Park Neil'S Reign</v>
      </c>
      <c r="B14" s="193">
        <v>80</v>
      </c>
      <c r="C14" s="193" t="s">
        <v>1549</v>
      </c>
      <c r="D14" s="193" t="s">
        <v>1551</v>
      </c>
      <c r="E14" s="20">
        <v>6025059</v>
      </c>
      <c r="F14" s="16" t="s">
        <v>569</v>
      </c>
      <c r="G14" s="20"/>
      <c r="H14" s="13">
        <v>2</v>
      </c>
      <c r="I14" s="31"/>
      <c r="J14" s="34"/>
      <c r="K14" s="17">
        <v>2</v>
      </c>
      <c r="L14" s="240">
        <f t="shared" si="2"/>
        <v>6</v>
      </c>
      <c r="M14" s="19">
        <f t="shared" si="1"/>
        <v>6</v>
      </c>
    </row>
    <row r="15" spans="1:13" s="9" customFormat="1" ht="14.4" x14ac:dyDescent="0.25">
      <c r="A15" s="192" t="str">
        <f t="shared" si="0"/>
        <v>80Olive ShillingtonRicky</v>
      </c>
      <c r="B15" s="193">
        <v>80</v>
      </c>
      <c r="C15" s="193" t="s">
        <v>579</v>
      </c>
      <c r="D15" s="193" t="s">
        <v>580</v>
      </c>
      <c r="E15" s="20">
        <v>6028049</v>
      </c>
      <c r="F15" s="16" t="s">
        <v>569</v>
      </c>
      <c r="G15" s="20"/>
      <c r="H15" s="13">
        <v>3</v>
      </c>
      <c r="I15" s="31"/>
      <c r="J15" s="34"/>
      <c r="K15" s="17">
        <v>3</v>
      </c>
      <c r="L15" s="240">
        <f t="shared" si="2"/>
        <v>5</v>
      </c>
      <c r="M15" s="19">
        <f t="shared" si="1"/>
        <v>5</v>
      </c>
    </row>
    <row r="16" spans="1:13" s="9" customFormat="1" ht="14.4" x14ac:dyDescent="0.25">
      <c r="A16" s="192" t="str">
        <f t="shared" si="0"/>
        <v>90Rose RedmanRoyal Maple</v>
      </c>
      <c r="B16" s="193">
        <v>90</v>
      </c>
      <c r="C16" s="284" t="s">
        <v>1549</v>
      </c>
      <c r="D16" s="193" t="s">
        <v>1550</v>
      </c>
      <c r="E16" s="20">
        <v>6025059</v>
      </c>
      <c r="F16" s="16" t="s">
        <v>569</v>
      </c>
      <c r="G16" s="20"/>
      <c r="H16" s="13"/>
      <c r="I16" s="31">
        <v>1</v>
      </c>
      <c r="J16" s="34"/>
      <c r="K16" s="17">
        <v>1</v>
      </c>
      <c r="L16" s="240">
        <f t="shared" si="2"/>
        <v>7</v>
      </c>
      <c r="M16" s="19">
        <f t="shared" si="1"/>
        <v>7</v>
      </c>
    </row>
    <row r="17" spans="1:13" s="9" customFormat="1" ht="14.4" x14ac:dyDescent="0.25">
      <c r="A17" s="192" t="str">
        <f t="shared" si="0"/>
        <v>70Benjumen KloedenDesert Dusk</v>
      </c>
      <c r="B17" s="225">
        <v>70</v>
      </c>
      <c r="C17" s="193" t="s">
        <v>1232</v>
      </c>
      <c r="D17" s="15" t="s">
        <v>1234</v>
      </c>
      <c r="E17" s="20">
        <v>6025949</v>
      </c>
      <c r="F17" s="16" t="s">
        <v>569</v>
      </c>
      <c r="G17" s="20">
        <v>1</v>
      </c>
      <c r="H17" s="13"/>
      <c r="I17" s="31"/>
      <c r="J17" s="34"/>
      <c r="K17" s="17">
        <v>1</v>
      </c>
      <c r="L17" s="240">
        <f t="shared" si="2"/>
        <v>7</v>
      </c>
      <c r="M17" s="19">
        <f t="shared" si="1"/>
        <v>7</v>
      </c>
    </row>
    <row r="18" spans="1:13" s="9" customFormat="1" ht="14.4" x14ac:dyDescent="0.25">
      <c r="A18" s="192" t="str">
        <f t="shared" si="0"/>
        <v>70Rose RedmanDamaspia Park Neil'S Reign</v>
      </c>
      <c r="B18" s="193">
        <v>70</v>
      </c>
      <c r="C18" s="193" t="s">
        <v>1549</v>
      </c>
      <c r="D18" s="193" t="s">
        <v>1551</v>
      </c>
      <c r="E18" s="20">
        <v>6025059</v>
      </c>
      <c r="F18" s="16" t="s">
        <v>569</v>
      </c>
      <c r="G18" s="20">
        <v>4</v>
      </c>
      <c r="H18" s="13"/>
      <c r="I18" s="31"/>
      <c r="J18" s="34"/>
      <c r="K18" s="17">
        <v>4</v>
      </c>
      <c r="L18" s="240">
        <f t="shared" si="2"/>
        <v>4</v>
      </c>
      <c r="M18" s="19">
        <f t="shared" si="1"/>
        <v>4</v>
      </c>
    </row>
    <row r="19" spans="1:13" s="9" customFormat="1" ht="14.4" x14ac:dyDescent="0.25">
      <c r="A19" s="192" t="str">
        <f t="shared" si="0"/>
        <v>70Olive ShillingtonRicky</v>
      </c>
      <c r="B19" s="193">
        <v>70</v>
      </c>
      <c r="C19" s="193" t="s">
        <v>579</v>
      </c>
      <c r="D19" s="193" t="s">
        <v>580</v>
      </c>
      <c r="E19" s="20">
        <v>6028049</v>
      </c>
      <c r="F19" s="16" t="s">
        <v>569</v>
      </c>
      <c r="G19" s="20">
        <v>8</v>
      </c>
      <c r="H19" s="13"/>
      <c r="I19" s="31"/>
      <c r="J19" s="34"/>
      <c r="K19" s="17">
        <v>8</v>
      </c>
      <c r="L19" s="240">
        <f t="shared" si="2"/>
        <v>1</v>
      </c>
      <c r="M19" s="19">
        <f t="shared" si="1"/>
        <v>1</v>
      </c>
    </row>
    <row r="20" spans="1:13" s="9" customFormat="1" ht="14.4" x14ac:dyDescent="0.25">
      <c r="A20" s="192" t="str">
        <f t="shared" si="0"/>
        <v>85Rose RedmanRoyal Maple</v>
      </c>
      <c r="B20" s="193">
        <v>85</v>
      </c>
      <c r="C20" s="193" t="s">
        <v>1549</v>
      </c>
      <c r="D20" s="284" t="s">
        <v>1550</v>
      </c>
      <c r="E20" s="20">
        <v>6025059</v>
      </c>
      <c r="F20" s="16" t="s">
        <v>569</v>
      </c>
      <c r="G20" s="20"/>
      <c r="H20" s="13">
        <v>3</v>
      </c>
      <c r="I20" s="31"/>
      <c r="J20" s="34"/>
      <c r="K20" s="17">
        <v>3</v>
      </c>
      <c r="L20" s="240">
        <f t="shared" si="2"/>
        <v>5</v>
      </c>
      <c r="M20" s="19">
        <f t="shared" si="1"/>
        <v>5</v>
      </c>
    </row>
    <row r="21" spans="1:13" s="9" customFormat="1" ht="14.4" x14ac:dyDescent="0.25">
      <c r="A21" s="192" t="str">
        <f t="shared" si="0"/>
        <v/>
      </c>
      <c r="B21" s="193"/>
      <c r="C21" s="193" t="s">
        <v>43</v>
      </c>
      <c r="D21" s="193"/>
      <c r="E21" s="20"/>
      <c r="F21" s="16"/>
      <c r="G21" s="20"/>
      <c r="H21" s="13"/>
      <c r="I21" s="31"/>
      <c r="J21" s="34"/>
      <c r="K21" s="17"/>
      <c r="L21" s="240">
        <f t="shared" si="2"/>
        <v>0</v>
      </c>
      <c r="M21" s="19">
        <f t="shared" si="1"/>
        <v>0</v>
      </c>
    </row>
    <row r="22" spans="1:13" s="9" customFormat="1" ht="14.4" x14ac:dyDescent="0.25">
      <c r="A22" s="192" t="str">
        <f t="shared" si="0"/>
        <v/>
      </c>
      <c r="B22" s="193"/>
      <c r="C22" s="193"/>
      <c r="D22" s="193"/>
      <c r="E22" s="20"/>
      <c r="F22" s="16"/>
      <c r="G22" s="20"/>
      <c r="H22" s="13"/>
      <c r="I22" s="31"/>
      <c r="J22" s="34"/>
      <c r="K22" s="17"/>
      <c r="L22" s="240">
        <f t="shared" si="2"/>
        <v>0</v>
      </c>
      <c r="M22" s="19">
        <f t="shared" si="1"/>
        <v>0</v>
      </c>
    </row>
    <row r="23" spans="1:13" s="9" customFormat="1" ht="14.4" x14ac:dyDescent="0.25">
      <c r="A23" s="192" t="str">
        <f t="shared" si="0"/>
        <v/>
      </c>
      <c r="B23" s="193"/>
      <c r="C23" s="193"/>
      <c r="D23" s="193"/>
      <c r="E23" s="20"/>
      <c r="F23" s="16"/>
      <c r="G23" s="20"/>
      <c r="H23" s="13"/>
      <c r="I23" s="31"/>
      <c r="J23" s="34"/>
      <c r="K23" s="17"/>
      <c r="L23" s="240">
        <f t="shared" si="2"/>
        <v>0</v>
      </c>
      <c r="M23" s="19">
        <f t="shared" si="1"/>
        <v>0</v>
      </c>
    </row>
    <row r="24" spans="1:13" s="9" customFormat="1" ht="14.4" x14ac:dyDescent="0.25">
      <c r="A24" s="192" t="str">
        <f t="shared" si="0"/>
        <v/>
      </c>
      <c r="B24" s="193"/>
      <c r="C24" s="193"/>
      <c r="D24" s="193"/>
      <c r="E24" s="20"/>
      <c r="F24" s="16"/>
      <c r="G24" s="20"/>
      <c r="H24" s="13"/>
      <c r="I24" s="31"/>
      <c r="J24" s="34"/>
      <c r="K24" s="17"/>
      <c r="L24" s="240">
        <f t="shared" si="2"/>
        <v>0</v>
      </c>
      <c r="M24" s="19">
        <f t="shared" si="1"/>
        <v>0</v>
      </c>
    </row>
    <row r="25" spans="1:13" s="9" customFormat="1" ht="14.4" x14ac:dyDescent="0.25">
      <c r="A25" s="192" t="str">
        <f t="shared" si="0"/>
        <v/>
      </c>
      <c r="B25" s="225"/>
      <c r="C25" s="193"/>
      <c r="D25" s="15"/>
      <c r="E25" s="20"/>
      <c r="F25" s="16"/>
      <c r="G25" s="20"/>
      <c r="H25" s="13"/>
      <c r="I25" s="31"/>
      <c r="J25" s="34"/>
      <c r="K25" s="17"/>
      <c r="L25" s="240">
        <f t="shared" si="2"/>
        <v>0</v>
      </c>
      <c r="M25" s="19">
        <f t="shared" si="1"/>
        <v>0</v>
      </c>
    </row>
    <row r="26" spans="1:13" s="9" customFormat="1" ht="14.4" x14ac:dyDescent="0.25">
      <c r="A26" s="192" t="str">
        <f t="shared" si="0"/>
        <v/>
      </c>
      <c r="B26" s="193"/>
      <c r="C26" s="193"/>
      <c r="D26" s="284"/>
      <c r="E26" s="20"/>
      <c r="F26" s="16"/>
      <c r="G26" s="20"/>
      <c r="H26" s="20"/>
      <c r="I26" s="31"/>
      <c r="J26" s="34"/>
      <c r="K26" s="17"/>
      <c r="L26" s="240">
        <f t="shared" si="2"/>
        <v>0</v>
      </c>
      <c r="M26" s="19">
        <f t="shared" si="1"/>
        <v>0</v>
      </c>
    </row>
    <row r="27" spans="1:13" s="9" customFormat="1" ht="14.4" x14ac:dyDescent="0.25">
      <c r="A27" s="192" t="str">
        <f t="shared" si="0"/>
        <v/>
      </c>
      <c r="B27" s="193"/>
      <c r="C27" s="193"/>
      <c r="D27" s="284"/>
      <c r="E27" s="20"/>
      <c r="F27" s="16"/>
      <c r="G27" s="20"/>
      <c r="H27" s="20"/>
      <c r="I27" s="31"/>
      <c r="J27" s="34"/>
      <c r="K27" s="17"/>
      <c r="L27" s="240">
        <f t="shared" si="2"/>
        <v>0</v>
      </c>
      <c r="M27" s="19">
        <f t="shared" si="1"/>
        <v>0</v>
      </c>
    </row>
    <row r="28" spans="1:13" s="9" customFormat="1" ht="14.4" x14ac:dyDescent="0.25">
      <c r="A28" s="192" t="str">
        <f t="shared" si="0"/>
        <v/>
      </c>
      <c r="B28" s="193"/>
      <c r="C28" s="193"/>
      <c r="D28" s="193"/>
      <c r="E28" s="20"/>
      <c r="F28" s="16"/>
      <c r="G28" s="20"/>
      <c r="H28" s="20"/>
      <c r="I28" s="31"/>
      <c r="J28" s="34"/>
      <c r="K28" s="17"/>
      <c r="L28" s="240">
        <f t="shared" si="2"/>
        <v>0</v>
      </c>
      <c r="M28" s="19">
        <f t="shared" si="1"/>
        <v>0</v>
      </c>
    </row>
    <row r="29" spans="1:13" s="9" customFormat="1" ht="14.4" x14ac:dyDescent="0.25">
      <c r="A29" s="192" t="str">
        <f t="shared" si="0"/>
        <v/>
      </c>
      <c r="B29" s="193"/>
      <c r="C29" s="193"/>
      <c r="D29" s="193"/>
      <c r="E29" s="20"/>
      <c r="F29" s="16"/>
      <c r="G29" s="20"/>
      <c r="H29" s="20"/>
      <c r="I29" s="31"/>
      <c r="J29" s="34"/>
      <c r="K29" s="17"/>
      <c r="L29" s="240">
        <f t="shared" si="2"/>
        <v>0</v>
      </c>
      <c r="M29" s="19">
        <f t="shared" si="1"/>
        <v>0</v>
      </c>
    </row>
    <row r="30" spans="1:13" s="9" customFormat="1" ht="14.4" x14ac:dyDescent="0.25">
      <c r="A30" s="192" t="str">
        <f t="shared" si="0"/>
        <v/>
      </c>
      <c r="B30" s="225"/>
      <c r="C30" s="193"/>
      <c r="D30" s="15"/>
      <c r="E30" s="20"/>
      <c r="F30" s="16"/>
      <c r="G30" s="20"/>
      <c r="H30" s="13"/>
      <c r="I30" s="31"/>
      <c r="J30" s="34"/>
      <c r="K30" s="17"/>
      <c r="L30" s="240">
        <f t="shared" si="2"/>
        <v>0</v>
      </c>
      <c r="M30" s="19">
        <f t="shared" si="1"/>
        <v>0</v>
      </c>
    </row>
    <row r="31" spans="1:13" s="9" customFormat="1" ht="14.4" x14ac:dyDescent="0.25">
      <c r="A31" s="192" t="str">
        <f t="shared" si="0"/>
        <v/>
      </c>
      <c r="B31" s="193"/>
      <c r="C31" s="193"/>
      <c r="D31" s="193"/>
      <c r="E31" s="20"/>
      <c r="F31" s="16"/>
      <c r="G31" s="20"/>
      <c r="H31" s="13"/>
      <c r="I31" s="31"/>
      <c r="J31" s="34"/>
      <c r="K31" s="17"/>
      <c r="L31" s="240">
        <f t="shared" si="2"/>
        <v>0</v>
      </c>
      <c r="M31" s="19">
        <f t="shared" si="1"/>
        <v>0</v>
      </c>
    </row>
    <row r="32" spans="1:13" s="9" customFormat="1" ht="14.4" x14ac:dyDescent="0.25">
      <c r="A32" s="192" t="str">
        <f t="shared" si="0"/>
        <v/>
      </c>
      <c r="B32" s="193"/>
      <c r="C32" s="193"/>
      <c r="D32" s="193"/>
      <c r="E32" s="20"/>
      <c r="F32" s="16"/>
      <c r="G32" s="20"/>
      <c r="H32" s="13"/>
      <c r="I32" s="31"/>
      <c r="J32" s="34"/>
      <c r="K32" s="17"/>
      <c r="L32" s="240">
        <f t="shared" si="2"/>
        <v>0</v>
      </c>
      <c r="M32" s="19">
        <f t="shared" si="1"/>
        <v>0</v>
      </c>
    </row>
    <row r="33" spans="1:13" s="9" customFormat="1" ht="14.4" x14ac:dyDescent="0.25">
      <c r="A33" s="192" t="str">
        <f t="shared" si="0"/>
        <v/>
      </c>
      <c r="B33" s="193"/>
      <c r="C33" s="193"/>
      <c r="D33" s="193"/>
      <c r="E33" s="20"/>
      <c r="F33" s="16"/>
      <c r="G33" s="20"/>
      <c r="H33" s="13"/>
      <c r="I33" s="31"/>
      <c r="J33" s="34"/>
      <c r="K33" s="17"/>
      <c r="L33" s="240">
        <f t="shared" si="2"/>
        <v>0</v>
      </c>
      <c r="M33" s="19">
        <f t="shared" si="1"/>
        <v>0</v>
      </c>
    </row>
    <row r="34" spans="1:13" s="9" customFormat="1" ht="14.4" x14ac:dyDescent="0.25">
      <c r="A34" s="192" t="str">
        <f t="shared" si="0"/>
        <v/>
      </c>
      <c r="B34" s="193"/>
      <c r="C34" s="193"/>
      <c r="D34" s="193"/>
      <c r="E34" s="20"/>
      <c r="F34" s="16"/>
      <c r="G34" s="20"/>
      <c r="H34" s="13"/>
      <c r="I34" s="31"/>
      <c r="J34" s="34"/>
      <c r="K34" s="17"/>
      <c r="L34" s="240">
        <f t="shared" si="2"/>
        <v>0</v>
      </c>
      <c r="M34" s="19">
        <f t="shared" si="1"/>
        <v>0</v>
      </c>
    </row>
    <row r="35" spans="1:13" s="9" customFormat="1" ht="14.4" x14ac:dyDescent="0.25">
      <c r="A35" s="192" t="str">
        <f t="shared" si="0"/>
        <v/>
      </c>
      <c r="B35" s="193"/>
      <c r="C35" s="193"/>
      <c r="D35" s="193"/>
      <c r="E35" s="20"/>
      <c r="F35" s="16"/>
      <c r="G35" s="20"/>
      <c r="H35" s="13"/>
      <c r="I35" s="31"/>
      <c r="J35" s="34"/>
      <c r="K35" s="17"/>
      <c r="L35" s="240">
        <f t="shared" si="2"/>
        <v>0</v>
      </c>
      <c r="M35" s="19">
        <f t="shared" si="1"/>
        <v>0</v>
      </c>
    </row>
    <row r="36" spans="1:13" s="9" customFormat="1" ht="14.4" x14ac:dyDescent="0.25">
      <c r="A36" s="192" t="str">
        <f t="shared" si="0"/>
        <v/>
      </c>
      <c r="B36" s="193"/>
      <c r="C36" s="193"/>
      <c r="D36" s="193"/>
      <c r="E36" s="20"/>
      <c r="F36" s="16"/>
      <c r="G36" s="20"/>
      <c r="H36" s="13"/>
      <c r="I36" s="31"/>
      <c r="J36" s="34"/>
      <c r="K36" s="17"/>
      <c r="L36" s="240">
        <f t="shared" si="2"/>
        <v>0</v>
      </c>
      <c r="M36" s="19">
        <f t="shared" si="1"/>
        <v>0</v>
      </c>
    </row>
    <row r="37" spans="1:13" s="9" customFormat="1" ht="14.4" x14ac:dyDescent="0.25">
      <c r="A37" s="192" t="str">
        <f t="shared" si="0"/>
        <v/>
      </c>
      <c r="B37" s="193"/>
      <c r="C37" s="193"/>
      <c r="D37" s="193"/>
      <c r="E37" s="20"/>
      <c r="F37" s="16"/>
      <c r="G37" s="20"/>
      <c r="H37" s="13"/>
      <c r="I37" s="31"/>
      <c r="J37" s="34"/>
      <c r="K37" s="17"/>
      <c r="L37" s="240">
        <f t="shared" si="2"/>
        <v>0</v>
      </c>
      <c r="M37" s="19">
        <f t="shared" ref="M37:M66" si="3">SUM(L37+$M$5)</f>
        <v>0</v>
      </c>
    </row>
    <row r="38" spans="1:13" s="9" customFormat="1" ht="14.4" x14ac:dyDescent="0.25">
      <c r="A38" s="192" t="str">
        <f t="shared" ref="A38:A69" si="4">CONCATENATE(B38,C38,D38)</f>
        <v/>
      </c>
      <c r="B38" s="225"/>
      <c r="C38" s="193"/>
      <c r="D38" s="15"/>
      <c r="E38" s="20"/>
      <c r="F38" s="16"/>
      <c r="G38" s="20"/>
      <c r="H38" s="13"/>
      <c r="I38" s="31"/>
      <c r="J38" s="34"/>
      <c r="K38" s="17"/>
      <c r="L38" s="240">
        <f t="shared" si="2"/>
        <v>0</v>
      </c>
      <c r="M38" s="19">
        <f t="shared" si="3"/>
        <v>0</v>
      </c>
    </row>
    <row r="39" spans="1:13" s="9" customFormat="1" ht="14.4" x14ac:dyDescent="0.25">
      <c r="A39" s="192" t="str">
        <f t="shared" si="4"/>
        <v/>
      </c>
      <c r="B39" s="193"/>
      <c r="C39" s="193"/>
      <c r="D39" s="193"/>
      <c r="E39" s="20"/>
      <c r="F39" s="16"/>
      <c r="G39" s="20"/>
      <c r="H39" s="13"/>
      <c r="I39" s="31"/>
      <c r="J39" s="34"/>
      <c r="K39" s="17"/>
      <c r="L39" s="240">
        <f t="shared" si="2"/>
        <v>0</v>
      </c>
      <c r="M39" s="19">
        <f t="shared" si="3"/>
        <v>0</v>
      </c>
    </row>
    <row r="40" spans="1:13" s="9" customFormat="1" ht="14.4" x14ac:dyDescent="0.25">
      <c r="A40" s="192" t="str">
        <f t="shared" si="4"/>
        <v/>
      </c>
      <c r="B40" s="193"/>
      <c r="C40" s="193"/>
      <c r="D40" s="193"/>
      <c r="E40" s="20"/>
      <c r="F40" s="16"/>
      <c r="G40" s="20"/>
      <c r="H40" s="13"/>
      <c r="I40" s="31"/>
      <c r="J40" s="34"/>
      <c r="K40" s="17"/>
      <c r="L40" s="240">
        <f t="shared" si="2"/>
        <v>0</v>
      </c>
      <c r="M40" s="19">
        <f t="shared" si="3"/>
        <v>0</v>
      </c>
    </row>
    <row r="41" spans="1:13" s="9" customFormat="1" ht="14.4" x14ac:dyDescent="0.25">
      <c r="A41" s="192" t="str">
        <f t="shared" si="4"/>
        <v/>
      </c>
      <c r="B41" s="193"/>
      <c r="C41" s="193"/>
      <c r="D41" s="193"/>
      <c r="E41" s="20"/>
      <c r="F41" s="16"/>
      <c r="G41" s="20"/>
      <c r="H41" s="13"/>
      <c r="I41" s="31"/>
      <c r="J41" s="34"/>
      <c r="K41" s="17"/>
      <c r="L41" s="240">
        <f t="shared" si="2"/>
        <v>0</v>
      </c>
      <c r="M41" s="19">
        <f t="shared" si="3"/>
        <v>0</v>
      </c>
    </row>
    <row r="42" spans="1:13" s="9" customFormat="1" ht="14.4" x14ac:dyDescent="0.25">
      <c r="A42" s="192" t="str">
        <f t="shared" si="4"/>
        <v/>
      </c>
      <c r="B42" s="193"/>
      <c r="C42" s="193"/>
      <c r="D42" s="193"/>
      <c r="E42" s="20"/>
      <c r="F42" s="16"/>
      <c r="G42" s="20"/>
      <c r="H42" s="13"/>
      <c r="I42" s="31"/>
      <c r="J42" s="34"/>
      <c r="K42" s="17"/>
      <c r="L42" s="240">
        <f t="shared" si="2"/>
        <v>0</v>
      </c>
      <c r="M42" s="19">
        <f t="shared" si="3"/>
        <v>0</v>
      </c>
    </row>
    <row r="43" spans="1:13" s="9" customFormat="1" ht="14.4" x14ac:dyDescent="0.25">
      <c r="A43" s="192" t="str">
        <f t="shared" si="4"/>
        <v/>
      </c>
      <c r="B43" s="193"/>
      <c r="C43" s="193"/>
      <c r="D43" s="193"/>
      <c r="E43" s="20"/>
      <c r="F43" s="16"/>
      <c r="G43" s="20"/>
      <c r="H43" s="13"/>
      <c r="I43" s="31"/>
      <c r="J43" s="34"/>
      <c r="K43" s="17"/>
      <c r="L43" s="240">
        <f t="shared" si="2"/>
        <v>0</v>
      </c>
      <c r="M43" s="19">
        <f t="shared" si="3"/>
        <v>0</v>
      </c>
    </row>
    <row r="44" spans="1:13" s="9" customFormat="1" ht="14.4" x14ac:dyDescent="0.25">
      <c r="A44" s="192" t="str">
        <f t="shared" si="4"/>
        <v/>
      </c>
      <c r="B44" s="193"/>
      <c r="C44" s="193"/>
      <c r="D44" s="193"/>
      <c r="E44" s="20"/>
      <c r="F44" s="16"/>
      <c r="G44" s="20"/>
      <c r="H44" s="13"/>
      <c r="I44" s="31"/>
      <c r="J44" s="34"/>
      <c r="K44" s="17"/>
      <c r="L44" s="240">
        <f t="shared" si="2"/>
        <v>0</v>
      </c>
      <c r="M44" s="19">
        <f t="shared" si="3"/>
        <v>0</v>
      </c>
    </row>
    <row r="45" spans="1:13" s="9" customFormat="1" ht="14.4" x14ac:dyDescent="0.25">
      <c r="A45" s="192" t="str">
        <f t="shared" si="4"/>
        <v/>
      </c>
      <c r="B45" s="193"/>
      <c r="C45" s="193"/>
      <c r="D45" s="193"/>
      <c r="E45" s="20"/>
      <c r="F45" s="16"/>
      <c r="G45" s="20"/>
      <c r="H45" s="13"/>
      <c r="I45" s="31"/>
      <c r="J45" s="34"/>
      <c r="K45" s="17"/>
      <c r="L45" s="240">
        <f t="shared" si="2"/>
        <v>0</v>
      </c>
      <c r="M45" s="19">
        <f t="shared" si="3"/>
        <v>0</v>
      </c>
    </row>
    <row r="46" spans="1:13" s="9" customFormat="1" ht="14.4" x14ac:dyDescent="0.25">
      <c r="A46" s="192" t="str">
        <f t="shared" si="4"/>
        <v/>
      </c>
      <c r="B46" s="193"/>
      <c r="C46" s="193"/>
      <c r="D46" s="193"/>
      <c r="E46" s="20"/>
      <c r="F46" s="16"/>
      <c r="G46" s="20"/>
      <c r="H46" s="13"/>
      <c r="I46" s="31"/>
      <c r="J46" s="34"/>
      <c r="K46" s="17"/>
      <c r="L46" s="240">
        <f t="shared" si="2"/>
        <v>0</v>
      </c>
      <c r="M46" s="19">
        <f t="shared" si="3"/>
        <v>0</v>
      </c>
    </row>
    <row r="47" spans="1:13" s="9" customFormat="1" ht="14.4" x14ac:dyDescent="0.25">
      <c r="A47" s="192" t="str">
        <f t="shared" si="4"/>
        <v/>
      </c>
      <c r="B47" s="225"/>
      <c r="C47" s="193"/>
      <c r="D47" s="15"/>
      <c r="E47" s="20"/>
      <c r="F47" s="16"/>
      <c r="G47" s="20"/>
      <c r="H47" s="13"/>
      <c r="I47" s="31"/>
      <c r="J47" s="34"/>
      <c r="K47" s="17"/>
      <c r="L47" s="240">
        <f t="shared" si="2"/>
        <v>0</v>
      </c>
      <c r="M47" s="19">
        <f t="shared" si="3"/>
        <v>0</v>
      </c>
    </row>
    <row r="48" spans="1:13" s="9" customFormat="1" ht="14.4" x14ac:dyDescent="0.25">
      <c r="A48" s="192" t="str">
        <f t="shared" si="4"/>
        <v/>
      </c>
      <c r="B48" s="193"/>
      <c r="C48" s="193"/>
      <c r="D48" s="193"/>
      <c r="E48" s="20"/>
      <c r="F48" s="16"/>
      <c r="G48" s="20"/>
      <c r="H48" s="13"/>
      <c r="I48" s="31"/>
      <c r="J48" s="34"/>
      <c r="K48" s="17"/>
      <c r="L48" s="240">
        <f t="shared" si="2"/>
        <v>0</v>
      </c>
      <c r="M48" s="19">
        <f t="shared" si="3"/>
        <v>0</v>
      </c>
    </row>
    <row r="49" spans="1:13" s="9" customFormat="1" ht="14.4" x14ac:dyDescent="0.25">
      <c r="A49" s="192" t="str">
        <f t="shared" si="4"/>
        <v/>
      </c>
      <c r="B49" s="193"/>
      <c r="C49" s="193"/>
      <c r="D49" s="193"/>
      <c r="E49" s="20"/>
      <c r="F49" s="16"/>
      <c r="G49" s="20"/>
      <c r="H49" s="13"/>
      <c r="I49" s="31"/>
      <c r="J49" s="34"/>
      <c r="K49" s="17"/>
      <c r="L49" s="240">
        <f t="shared" si="2"/>
        <v>0</v>
      </c>
      <c r="M49" s="19">
        <f t="shared" si="3"/>
        <v>0</v>
      </c>
    </row>
    <row r="50" spans="1:13" s="9" customFormat="1" ht="14.4" x14ac:dyDescent="0.25">
      <c r="A50" s="192" t="str">
        <f t="shared" si="4"/>
        <v/>
      </c>
      <c r="B50" s="193"/>
      <c r="C50" s="193"/>
      <c r="D50" s="193"/>
      <c r="E50" s="20"/>
      <c r="F50" s="16"/>
      <c r="G50" s="20"/>
      <c r="H50" s="13"/>
      <c r="I50" s="31"/>
      <c r="J50" s="34"/>
      <c r="K50" s="17"/>
      <c r="L50" s="240">
        <f t="shared" si="2"/>
        <v>0</v>
      </c>
      <c r="M50" s="19">
        <f t="shared" si="3"/>
        <v>0</v>
      </c>
    </row>
    <row r="51" spans="1:13" s="9" customFormat="1" ht="14.4" x14ac:dyDescent="0.25">
      <c r="A51" s="192" t="str">
        <f t="shared" si="4"/>
        <v/>
      </c>
      <c r="B51" s="193"/>
      <c r="C51" s="193"/>
      <c r="D51" s="193"/>
      <c r="E51" s="20"/>
      <c r="F51" s="16"/>
      <c r="G51" s="20"/>
      <c r="H51" s="13"/>
      <c r="I51" s="31"/>
      <c r="J51" s="34"/>
      <c r="K51" s="17"/>
      <c r="L51" s="240">
        <f t="shared" si="2"/>
        <v>0</v>
      </c>
      <c r="M51" s="19">
        <f t="shared" si="3"/>
        <v>0</v>
      </c>
    </row>
    <row r="52" spans="1:13" s="9" customFormat="1" ht="14.4" x14ac:dyDescent="0.25">
      <c r="A52" s="192" t="str">
        <f t="shared" si="4"/>
        <v/>
      </c>
      <c r="B52" s="193"/>
      <c r="C52" s="193"/>
      <c r="D52" s="193"/>
      <c r="E52" s="20"/>
      <c r="F52" s="16"/>
      <c r="G52" s="20"/>
      <c r="H52" s="13"/>
      <c r="I52" s="31"/>
      <c r="J52" s="34"/>
      <c r="K52" s="17"/>
      <c r="L52" s="240">
        <f t="shared" si="2"/>
        <v>0</v>
      </c>
      <c r="M52" s="19">
        <f t="shared" si="3"/>
        <v>0</v>
      </c>
    </row>
    <row r="53" spans="1:13" s="9" customFormat="1" ht="14.4" x14ac:dyDescent="0.25">
      <c r="A53" s="192" t="str">
        <f t="shared" si="4"/>
        <v/>
      </c>
      <c r="B53" s="193"/>
      <c r="C53" s="193"/>
      <c r="D53" s="284"/>
      <c r="E53" s="20"/>
      <c r="F53" s="16"/>
      <c r="G53" s="20"/>
      <c r="H53" s="13"/>
      <c r="I53" s="31"/>
      <c r="J53" s="34"/>
      <c r="K53" s="17"/>
      <c r="L53" s="240">
        <f t="shared" si="2"/>
        <v>0</v>
      </c>
      <c r="M53" s="19">
        <f t="shared" si="3"/>
        <v>0</v>
      </c>
    </row>
    <row r="54" spans="1:13" s="9" customFormat="1" ht="14.4" x14ac:dyDescent="0.25">
      <c r="A54" s="192" t="str">
        <f t="shared" si="4"/>
        <v/>
      </c>
      <c r="B54" s="193"/>
      <c r="C54" s="193"/>
      <c r="D54" s="193"/>
      <c r="E54" s="20"/>
      <c r="F54" s="16"/>
      <c r="G54" s="20"/>
      <c r="H54" s="13"/>
      <c r="I54" s="31"/>
      <c r="J54" s="34"/>
      <c r="K54" s="17"/>
      <c r="L54" s="240">
        <f t="shared" si="2"/>
        <v>0</v>
      </c>
      <c r="M54" s="19">
        <f t="shared" si="3"/>
        <v>0</v>
      </c>
    </row>
    <row r="55" spans="1:13" s="9" customFormat="1" ht="14.4" x14ac:dyDescent="0.25">
      <c r="A55" s="192" t="str">
        <f t="shared" si="4"/>
        <v/>
      </c>
      <c r="B55" s="193"/>
      <c r="C55" s="193"/>
      <c r="D55" s="193"/>
      <c r="E55" s="20"/>
      <c r="F55" s="16"/>
      <c r="G55" s="20"/>
      <c r="H55" s="13"/>
      <c r="I55" s="31"/>
      <c r="J55" s="34"/>
      <c r="K55" s="17"/>
      <c r="L55" s="240">
        <f t="shared" si="2"/>
        <v>0</v>
      </c>
      <c r="M55" s="19">
        <f t="shared" si="3"/>
        <v>0</v>
      </c>
    </row>
    <row r="56" spans="1:13" s="9" customFormat="1" ht="14.4" x14ac:dyDescent="0.25">
      <c r="A56" s="192" t="str">
        <f t="shared" si="4"/>
        <v/>
      </c>
      <c r="B56" s="193"/>
      <c r="C56" s="193"/>
      <c r="D56" s="193"/>
      <c r="E56" s="20"/>
      <c r="F56" s="16"/>
      <c r="G56" s="20"/>
      <c r="H56" s="13"/>
      <c r="I56" s="31"/>
      <c r="J56" s="34"/>
      <c r="K56" s="17"/>
      <c r="L56" s="240">
        <f t="shared" si="2"/>
        <v>0</v>
      </c>
      <c r="M56" s="19">
        <f t="shared" si="3"/>
        <v>0</v>
      </c>
    </row>
    <row r="57" spans="1:13" s="9" customFormat="1" ht="14.4" x14ac:dyDescent="0.25">
      <c r="A57" s="192" t="str">
        <f t="shared" si="4"/>
        <v/>
      </c>
      <c r="B57" s="193"/>
      <c r="C57" s="193"/>
      <c r="D57" s="193"/>
      <c r="E57" s="20"/>
      <c r="F57" s="16"/>
      <c r="G57" s="20"/>
      <c r="H57" s="13"/>
      <c r="I57" s="31"/>
      <c r="J57" s="34"/>
      <c r="K57" s="17"/>
      <c r="L57" s="240">
        <f t="shared" si="2"/>
        <v>0</v>
      </c>
      <c r="M57" s="19">
        <f t="shared" si="3"/>
        <v>0</v>
      </c>
    </row>
    <row r="58" spans="1:13" s="9" customFormat="1" ht="14.4" x14ac:dyDescent="0.25">
      <c r="A58" s="192" t="str">
        <f t="shared" si="4"/>
        <v/>
      </c>
      <c r="B58" s="193"/>
      <c r="C58" s="193"/>
      <c r="D58" s="193"/>
      <c r="E58" s="20"/>
      <c r="F58" s="16"/>
      <c r="G58" s="20"/>
      <c r="H58" s="13"/>
      <c r="I58" s="31"/>
      <c r="J58" s="34"/>
      <c r="K58" s="17"/>
      <c r="L58" s="240">
        <f t="shared" si="2"/>
        <v>0</v>
      </c>
      <c r="M58" s="19">
        <f t="shared" si="3"/>
        <v>0</v>
      </c>
    </row>
    <row r="59" spans="1:13" s="9" customFormat="1" ht="14.4" x14ac:dyDescent="0.25">
      <c r="A59" s="192" t="str">
        <f t="shared" si="4"/>
        <v/>
      </c>
      <c r="B59" s="193"/>
      <c r="C59" s="193"/>
      <c r="D59" s="193"/>
      <c r="E59" s="20"/>
      <c r="F59" s="16"/>
      <c r="G59" s="20"/>
      <c r="H59" s="13"/>
      <c r="I59" s="31"/>
      <c r="J59" s="34"/>
      <c r="K59" s="17"/>
      <c r="L59" s="240">
        <f t="shared" si="2"/>
        <v>0</v>
      </c>
      <c r="M59" s="19">
        <f t="shared" si="3"/>
        <v>0</v>
      </c>
    </row>
    <row r="60" spans="1:13" s="9" customFormat="1" ht="14.4" x14ac:dyDescent="0.25">
      <c r="A60" s="192" t="str">
        <f t="shared" si="4"/>
        <v/>
      </c>
      <c r="B60" s="193"/>
      <c r="C60" s="193"/>
      <c r="D60" s="193"/>
      <c r="E60" s="20"/>
      <c r="F60" s="16"/>
      <c r="G60" s="20"/>
      <c r="H60" s="13"/>
      <c r="I60" s="31"/>
      <c r="J60" s="34"/>
      <c r="K60" s="17"/>
      <c r="L60" s="240">
        <f t="shared" si="2"/>
        <v>0</v>
      </c>
      <c r="M60" s="19">
        <f t="shared" si="3"/>
        <v>0</v>
      </c>
    </row>
    <row r="61" spans="1:13" s="9" customFormat="1" ht="14.4" x14ac:dyDescent="0.25">
      <c r="A61" s="192" t="str">
        <f t="shared" si="4"/>
        <v/>
      </c>
      <c r="B61" s="193"/>
      <c r="C61" s="193"/>
      <c r="D61" s="193"/>
      <c r="E61" s="20"/>
      <c r="F61" s="16"/>
      <c r="G61" s="20"/>
      <c r="H61" s="13"/>
      <c r="I61" s="31"/>
      <c r="J61" s="34"/>
      <c r="K61" s="17"/>
      <c r="L61" s="240">
        <f t="shared" si="2"/>
        <v>0</v>
      </c>
      <c r="M61" s="19">
        <f t="shared" si="3"/>
        <v>0</v>
      </c>
    </row>
    <row r="62" spans="1:13" s="9" customFormat="1" ht="14.4" x14ac:dyDescent="0.25">
      <c r="A62" s="192" t="str">
        <f t="shared" si="4"/>
        <v/>
      </c>
      <c r="B62" s="193"/>
      <c r="C62" s="193"/>
      <c r="D62" s="193"/>
      <c r="E62" s="20"/>
      <c r="F62" s="16"/>
      <c r="G62" s="20"/>
      <c r="H62" s="13"/>
      <c r="I62" s="31"/>
      <c r="J62" s="34"/>
      <c r="K62" s="17"/>
      <c r="L62" s="240">
        <f t="shared" si="2"/>
        <v>0</v>
      </c>
      <c r="M62" s="19">
        <f t="shared" si="3"/>
        <v>0</v>
      </c>
    </row>
    <row r="63" spans="1:13" s="9" customFormat="1" ht="14.4" x14ac:dyDescent="0.25">
      <c r="A63" s="192" t="str">
        <f t="shared" si="4"/>
        <v/>
      </c>
      <c r="B63" s="193"/>
      <c r="C63" s="193"/>
      <c r="D63" s="193"/>
      <c r="E63" s="20"/>
      <c r="F63" s="16"/>
      <c r="G63" s="20"/>
      <c r="H63" s="13"/>
      <c r="I63" s="31"/>
      <c r="J63" s="34"/>
      <c r="K63" s="17"/>
      <c r="L63" s="240">
        <f t="shared" si="2"/>
        <v>0</v>
      </c>
      <c r="M63" s="19">
        <f t="shared" si="3"/>
        <v>0</v>
      </c>
    </row>
    <row r="64" spans="1:13" s="9" customFormat="1" ht="14.4" x14ac:dyDescent="0.25">
      <c r="A64" s="192" t="str">
        <f t="shared" si="4"/>
        <v/>
      </c>
      <c r="B64" s="193"/>
      <c r="C64" s="193"/>
      <c r="D64" s="193"/>
      <c r="E64" s="20"/>
      <c r="F64" s="16"/>
      <c r="G64" s="20"/>
      <c r="H64" s="13"/>
      <c r="I64" s="31"/>
      <c r="J64" s="34"/>
      <c r="K64" s="17"/>
      <c r="L64" s="240">
        <f t="shared" si="2"/>
        <v>0</v>
      </c>
      <c r="M64" s="19">
        <f t="shared" si="3"/>
        <v>0</v>
      </c>
    </row>
    <row r="65" spans="1:13" s="9" customFormat="1" ht="14.4" x14ac:dyDescent="0.25">
      <c r="A65" s="192" t="str">
        <f t="shared" si="4"/>
        <v/>
      </c>
      <c r="B65" s="193"/>
      <c r="C65" s="193"/>
      <c r="D65" s="193"/>
      <c r="E65" s="20"/>
      <c r="F65" s="16"/>
      <c r="G65" s="20"/>
      <c r="H65" s="13"/>
      <c r="I65" s="31"/>
      <c r="J65" s="34"/>
      <c r="K65" s="17"/>
      <c r="L65" s="240">
        <f t="shared" si="2"/>
        <v>0</v>
      </c>
      <c r="M65" s="19">
        <f t="shared" si="3"/>
        <v>0</v>
      </c>
    </row>
    <row r="66" spans="1:13" s="9" customFormat="1" ht="14.4" x14ac:dyDescent="0.25">
      <c r="A66" s="192" t="str">
        <f t="shared" si="4"/>
        <v/>
      </c>
      <c r="B66" s="193"/>
      <c r="C66" s="193"/>
      <c r="D66" s="193"/>
      <c r="E66" s="20"/>
      <c r="F66" s="16"/>
      <c r="G66" s="20"/>
      <c r="H66" s="13"/>
      <c r="I66" s="31"/>
      <c r="J66" s="34"/>
      <c r="K66" s="17"/>
      <c r="L66" s="240">
        <f t="shared" si="2"/>
        <v>0</v>
      </c>
      <c r="M66" s="19">
        <f t="shared" si="3"/>
        <v>0</v>
      </c>
    </row>
    <row r="67" spans="1:13" s="9" customFormat="1" ht="14.4" x14ac:dyDescent="0.25">
      <c r="A67" s="192" t="str">
        <f t="shared" si="4"/>
        <v/>
      </c>
      <c r="B67" s="193"/>
      <c r="C67" s="193"/>
      <c r="D67" s="193"/>
      <c r="E67" s="20"/>
      <c r="F67" s="16"/>
      <c r="G67" s="20"/>
      <c r="H67" s="13"/>
      <c r="I67" s="31"/>
      <c r="J67" s="34"/>
      <c r="K67" s="17"/>
      <c r="L67" s="240">
        <f t="shared" si="2"/>
        <v>0</v>
      </c>
      <c r="M67" s="19">
        <f t="shared" ref="M67:M97" si="5">SUM(L67+$M$5)</f>
        <v>0</v>
      </c>
    </row>
    <row r="68" spans="1:13" s="9" customFormat="1" ht="14.4" x14ac:dyDescent="0.25">
      <c r="A68" s="192" t="str">
        <f t="shared" si="4"/>
        <v/>
      </c>
      <c r="B68" s="193"/>
      <c r="C68" s="193"/>
      <c r="D68" s="193"/>
      <c r="E68" s="20"/>
      <c r="F68" s="16"/>
      <c r="G68" s="20"/>
      <c r="H68" s="13"/>
      <c r="I68" s="31"/>
      <c r="J68" s="34"/>
      <c r="K68" s="17"/>
      <c r="L68" s="240">
        <f t="shared" si="2"/>
        <v>0</v>
      </c>
      <c r="M68" s="19">
        <f t="shared" si="5"/>
        <v>0</v>
      </c>
    </row>
    <row r="69" spans="1:13" s="9" customFormat="1" ht="14.4" x14ac:dyDescent="0.25">
      <c r="A69" s="192" t="str">
        <f t="shared" si="4"/>
        <v/>
      </c>
      <c r="B69" s="193"/>
      <c r="C69" s="193"/>
      <c r="D69" s="193"/>
      <c r="E69" s="20"/>
      <c r="F69" s="16"/>
      <c r="G69" s="20"/>
      <c r="H69" s="13"/>
      <c r="I69" s="31"/>
      <c r="J69" s="34"/>
      <c r="K69" s="17"/>
      <c r="L69" s="240">
        <f t="shared" si="2"/>
        <v>0</v>
      </c>
      <c r="M69" s="19">
        <f t="shared" si="5"/>
        <v>0</v>
      </c>
    </row>
    <row r="70" spans="1:13" s="9" customFormat="1" ht="14.4" x14ac:dyDescent="0.25">
      <c r="A70" s="192" t="str">
        <f t="shared" ref="A70:A101" si="6">CONCATENATE(B70,C70,D70)</f>
        <v/>
      </c>
      <c r="B70" s="225"/>
      <c r="C70" s="193"/>
      <c r="D70" s="15"/>
      <c r="E70" s="20"/>
      <c r="F70" s="16"/>
      <c r="G70" s="20"/>
      <c r="H70" s="13"/>
      <c r="I70" s="31"/>
      <c r="J70" s="34"/>
      <c r="K70" s="17"/>
      <c r="L70" s="240">
        <f t="shared" si="2"/>
        <v>0</v>
      </c>
      <c r="M70" s="19">
        <f t="shared" si="5"/>
        <v>0</v>
      </c>
    </row>
    <row r="71" spans="1:13" s="9" customFormat="1" ht="14.4" x14ac:dyDescent="0.25">
      <c r="A71" s="192" t="str">
        <f t="shared" si="6"/>
        <v/>
      </c>
      <c r="B71" s="193"/>
      <c r="C71" s="193"/>
      <c r="D71" s="193"/>
      <c r="E71" s="20"/>
      <c r="F71" s="16"/>
      <c r="G71" s="20"/>
      <c r="H71" s="13"/>
      <c r="I71" s="31"/>
      <c r="J71" s="34"/>
      <c r="K71" s="17"/>
      <c r="L71" s="240">
        <f t="shared" ref="L71:L121" si="7">IF(K71=1,7,IF(K71=2,6,IF(K71=3,5,IF(K71=4,4,IF(K71=5,3,IF(K71=6,2,IF(K71&gt;=6,1,0)))))))</f>
        <v>0</v>
      </c>
      <c r="M71" s="19">
        <f t="shared" si="5"/>
        <v>0</v>
      </c>
    </row>
    <row r="72" spans="1:13" s="9" customFormat="1" ht="14.4" x14ac:dyDescent="0.25">
      <c r="A72" s="192" t="str">
        <f t="shared" si="6"/>
        <v/>
      </c>
      <c r="B72" s="193"/>
      <c r="C72" s="193"/>
      <c r="D72" s="193"/>
      <c r="E72" s="20"/>
      <c r="F72" s="16"/>
      <c r="G72" s="20"/>
      <c r="H72" s="13"/>
      <c r="I72" s="31"/>
      <c r="J72" s="34"/>
      <c r="K72" s="17"/>
      <c r="L72" s="240">
        <f t="shared" si="7"/>
        <v>0</v>
      </c>
      <c r="M72" s="19">
        <f t="shared" si="5"/>
        <v>0</v>
      </c>
    </row>
    <row r="73" spans="1:13" s="9" customFormat="1" ht="14.4" x14ac:dyDescent="0.25">
      <c r="A73" s="192" t="str">
        <f t="shared" si="6"/>
        <v/>
      </c>
      <c r="B73" s="193"/>
      <c r="C73" s="193"/>
      <c r="D73" s="193"/>
      <c r="E73" s="20"/>
      <c r="F73" s="16"/>
      <c r="G73" s="20"/>
      <c r="H73" s="13"/>
      <c r="I73" s="31"/>
      <c r="J73" s="34"/>
      <c r="K73" s="17"/>
      <c r="L73" s="240">
        <f t="shared" si="7"/>
        <v>0</v>
      </c>
      <c r="M73" s="19">
        <f t="shared" si="5"/>
        <v>0</v>
      </c>
    </row>
    <row r="74" spans="1:13" s="9" customFormat="1" ht="14.4" x14ac:dyDescent="0.25">
      <c r="A74" s="192" t="str">
        <f t="shared" si="6"/>
        <v/>
      </c>
      <c r="B74" s="193"/>
      <c r="C74" s="193"/>
      <c r="D74" s="193"/>
      <c r="E74" s="20"/>
      <c r="F74" s="16"/>
      <c r="G74" s="20"/>
      <c r="H74" s="13"/>
      <c r="I74" s="31"/>
      <c r="J74" s="34"/>
      <c r="K74" s="17"/>
      <c r="L74" s="240">
        <f t="shared" si="7"/>
        <v>0</v>
      </c>
      <c r="M74" s="19">
        <f t="shared" si="5"/>
        <v>0</v>
      </c>
    </row>
    <row r="75" spans="1:13" s="9" customFormat="1" ht="14.4" x14ac:dyDescent="0.25">
      <c r="A75" s="192" t="str">
        <f t="shared" si="6"/>
        <v/>
      </c>
      <c r="B75" s="193"/>
      <c r="C75" s="193"/>
      <c r="D75" s="193"/>
      <c r="E75" s="20"/>
      <c r="F75" s="16"/>
      <c r="G75" s="20"/>
      <c r="H75" s="13"/>
      <c r="I75" s="31"/>
      <c r="J75" s="34"/>
      <c r="K75" s="17"/>
      <c r="L75" s="240">
        <f t="shared" si="7"/>
        <v>0</v>
      </c>
      <c r="M75" s="19">
        <f t="shared" si="5"/>
        <v>0</v>
      </c>
    </row>
    <row r="76" spans="1:13" s="9" customFormat="1" ht="14.4" x14ac:dyDescent="0.25">
      <c r="A76" s="192" t="str">
        <f t="shared" si="6"/>
        <v/>
      </c>
      <c r="B76" s="193"/>
      <c r="C76" s="193"/>
      <c r="D76" s="193"/>
      <c r="E76" s="20"/>
      <c r="F76" s="16"/>
      <c r="G76" s="20"/>
      <c r="H76" s="13"/>
      <c r="I76" s="31"/>
      <c r="J76" s="34"/>
      <c r="K76" s="17"/>
      <c r="L76" s="240">
        <f t="shared" si="7"/>
        <v>0</v>
      </c>
      <c r="M76" s="19">
        <f t="shared" si="5"/>
        <v>0</v>
      </c>
    </row>
    <row r="77" spans="1:13" s="9" customFormat="1" ht="14.4" x14ac:dyDescent="0.25">
      <c r="A77" s="192" t="str">
        <f t="shared" si="6"/>
        <v/>
      </c>
      <c r="B77" s="193"/>
      <c r="C77" s="193"/>
      <c r="D77" s="193"/>
      <c r="E77" s="20"/>
      <c r="F77" s="16"/>
      <c r="G77" s="20"/>
      <c r="H77" s="13"/>
      <c r="I77" s="31"/>
      <c r="J77" s="34"/>
      <c r="K77" s="17"/>
      <c r="L77" s="240">
        <f t="shared" si="7"/>
        <v>0</v>
      </c>
      <c r="M77" s="19">
        <f t="shared" si="5"/>
        <v>0</v>
      </c>
    </row>
    <row r="78" spans="1:13" s="9" customFormat="1" ht="14.4" x14ac:dyDescent="0.25">
      <c r="A78" s="192" t="str">
        <f t="shared" si="6"/>
        <v/>
      </c>
      <c r="B78" s="193"/>
      <c r="C78" s="193"/>
      <c r="D78" s="193"/>
      <c r="E78" s="20"/>
      <c r="F78" s="16"/>
      <c r="G78" s="20"/>
      <c r="H78" s="13"/>
      <c r="I78" s="31"/>
      <c r="J78" s="34"/>
      <c r="K78" s="17"/>
      <c r="L78" s="240">
        <f t="shared" si="7"/>
        <v>0</v>
      </c>
      <c r="M78" s="19">
        <f t="shared" si="5"/>
        <v>0</v>
      </c>
    </row>
    <row r="79" spans="1:13" s="9" customFormat="1" ht="14.4" x14ac:dyDescent="0.25">
      <c r="A79" s="192" t="str">
        <f t="shared" si="6"/>
        <v/>
      </c>
      <c r="B79" s="193"/>
      <c r="C79" s="193"/>
      <c r="D79" s="193"/>
      <c r="E79" s="20"/>
      <c r="F79" s="16"/>
      <c r="G79" s="20"/>
      <c r="H79" s="13"/>
      <c r="I79" s="31"/>
      <c r="J79" s="34"/>
      <c r="K79" s="17"/>
      <c r="L79" s="240">
        <f t="shared" si="7"/>
        <v>0</v>
      </c>
      <c r="M79" s="19">
        <f t="shared" si="5"/>
        <v>0</v>
      </c>
    </row>
    <row r="80" spans="1:13" s="9" customFormat="1" ht="14.4" x14ac:dyDescent="0.25">
      <c r="A80" s="192" t="str">
        <f t="shared" si="6"/>
        <v/>
      </c>
      <c r="B80" s="193"/>
      <c r="C80" s="193"/>
      <c r="D80" s="193"/>
      <c r="E80" s="20"/>
      <c r="F80" s="16"/>
      <c r="G80" s="20"/>
      <c r="H80" s="13"/>
      <c r="I80" s="31"/>
      <c r="J80" s="34"/>
      <c r="K80" s="17"/>
      <c r="L80" s="240">
        <f t="shared" si="7"/>
        <v>0</v>
      </c>
      <c r="M80" s="19">
        <f t="shared" si="5"/>
        <v>0</v>
      </c>
    </row>
    <row r="81" spans="1:13" s="9" customFormat="1" ht="14.4" x14ac:dyDescent="0.25">
      <c r="A81" s="192" t="str">
        <f t="shared" si="6"/>
        <v/>
      </c>
      <c r="B81" s="193"/>
      <c r="C81" s="193"/>
      <c r="D81" s="193"/>
      <c r="E81" s="20"/>
      <c r="F81" s="16"/>
      <c r="G81" s="20"/>
      <c r="H81" s="13"/>
      <c r="I81" s="31"/>
      <c r="J81" s="34"/>
      <c r="K81" s="17"/>
      <c r="L81" s="240">
        <f t="shared" si="7"/>
        <v>0</v>
      </c>
      <c r="M81" s="19">
        <f t="shared" si="5"/>
        <v>0</v>
      </c>
    </row>
    <row r="82" spans="1:13" s="9" customFormat="1" ht="14.4" x14ac:dyDescent="0.25">
      <c r="A82" s="192" t="str">
        <f t="shared" si="6"/>
        <v/>
      </c>
      <c r="B82" s="193"/>
      <c r="C82" s="193"/>
      <c r="D82" s="193"/>
      <c r="E82" s="20"/>
      <c r="F82" s="16"/>
      <c r="G82" s="20"/>
      <c r="H82" s="13"/>
      <c r="I82" s="31"/>
      <c r="J82" s="34"/>
      <c r="K82" s="17"/>
      <c r="L82" s="240">
        <f t="shared" si="7"/>
        <v>0</v>
      </c>
      <c r="M82" s="19">
        <f t="shared" si="5"/>
        <v>0</v>
      </c>
    </row>
    <row r="83" spans="1:13" s="9" customFormat="1" ht="14.4" x14ac:dyDescent="0.25">
      <c r="A83" s="192" t="str">
        <f t="shared" si="6"/>
        <v/>
      </c>
      <c r="B83" s="193"/>
      <c r="C83" s="193"/>
      <c r="D83" s="193"/>
      <c r="E83" s="20"/>
      <c r="F83" s="16"/>
      <c r="G83" s="20"/>
      <c r="H83" s="13"/>
      <c r="I83" s="31"/>
      <c r="J83" s="34"/>
      <c r="K83" s="17"/>
      <c r="L83" s="240">
        <f t="shared" si="7"/>
        <v>0</v>
      </c>
      <c r="M83" s="19">
        <f t="shared" si="5"/>
        <v>0</v>
      </c>
    </row>
    <row r="84" spans="1:13" s="9" customFormat="1" ht="14.4" x14ac:dyDescent="0.25">
      <c r="A84" s="192" t="str">
        <f t="shared" si="6"/>
        <v/>
      </c>
      <c r="B84" s="14"/>
      <c r="C84" s="193"/>
      <c r="D84" s="417"/>
      <c r="E84" s="31"/>
      <c r="F84" s="14"/>
      <c r="G84" s="31"/>
      <c r="H84" s="31"/>
      <c r="I84" s="31"/>
      <c r="J84" s="31"/>
      <c r="K84" s="31"/>
      <c r="L84" s="240">
        <f t="shared" si="7"/>
        <v>0</v>
      </c>
      <c r="M84" s="19">
        <f t="shared" si="5"/>
        <v>0</v>
      </c>
    </row>
    <row r="85" spans="1:13" s="9" customFormat="1" ht="14.4" x14ac:dyDescent="0.25">
      <c r="A85" s="192" t="str">
        <f t="shared" si="6"/>
        <v/>
      </c>
      <c r="B85" s="193"/>
      <c r="C85" s="193"/>
      <c r="D85" s="193"/>
      <c r="E85" s="31"/>
      <c r="F85" s="14"/>
      <c r="G85" s="31"/>
      <c r="H85" s="31"/>
      <c r="I85" s="31"/>
      <c r="J85" s="31"/>
      <c r="K85" s="31"/>
      <c r="L85" s="240">
        <f t="shared" si="7"/>
        <v>0</v>
      </c>
      <c r="M85" s="19">
        <f t="shared" si="5"/>
        <v>0</v>
      </c>
    </row>
    <row r="86" spans="1:13" s="9" customFormat="1" ht="14.4" x14ac:dyDescent="0.25">
      <c r="A86" s="192" t="str">
        <f t="shared" si="6"/>
        <v/>
      </c>
      <c r="B86" s="419"/>
      <c r="C86" s="193"/>
      <c r="D86" s="420"/>
      <c r="E86" s="418"/>
      <c r="F86" s="419"/>
      <c r="G86" s="418"/>
      <c r="H86" s="418"/>
      <c r="I86" s="418"/>
      <c r="J86" s="418"/>
      <c r="K86" s="418"/>
      <c r="L86" s="240">
        <f t="shared" si="7"/>
        <v>0</v>
      </c>
      <c r="M86" s="19">
        <f t="shared" si="5"/>
        <v>0</v>
      </c>
    </row>
    <row r="87" spans="1:13" s="9" customFormat="1" ht="14.4" x14ac:dyDescent="0.25">
      <c r="A87" s="192" t="str">
        <f t="shared" si="6"/>
        <v/>
      </c>
      <c r="B87" s="193"/>
      <c r="C87" s="193"/>
      <c r="D87" s="193"/>
      <c r="E87" s="31"/>
      <c r="F87" s="14"/>
      <c r="G87" s="31"/>
      <c r="H87" s="31"/>
      <c r="I87" s="31"/>
      <c r="J87" s="31"/>
      <c r="K87" s="31"/>
      <c r="L87" s="240">
        <f t="shared" si="7"/>
        <v>0</v>
      </c>
      <c r="M87" s="19">
        <f t="shared" si="5"/>
        <v>0</v>
      </c>
    </row>
    <row r="88" spans="1:13" s="9" customFormat="1" ht="14.4" x14ac:dyDescent="0.25">
      <c r="A88" s="192" t="str">
        <f t="shared" si="6"/>
        <v/>
      </c>
      <c r="B88" s="193"/>
      <c r="C88" s="193"/>
      <c r="D88" s="193"/>
      <c r="E88" s="31"/>
      <c r="F88" s="14"/>
      <c r="G88" s="31"/>
      <c r="H88" s="31"/>
      <c r="I88" s="31"/>
      <c r="J88" s="31"/>
      <c r="K88" s="31"/>
      <c r="L88" s="240">
        <f t="shared" si="7"/>
        <v>0</v>
      </c>
      <c r="M88" s="19">
        <f t="shared" si="5"/>
        <v>0</v>
      </c>
    </row>
    <row r="89" spans="1:13" s="9" customFormat="1" ht="14.4" x14ac:dyDescent="0.25">
      <c r="A89" s="192" t="str">
        <f t="shared" si="6"/>
        <v/>
      </c>
      <c r="B89" s="193"/>
      <c r="C89" s="193"/>
      <c r="D89" s="193"/>
      <c r="E89" s="31"/>
      <c r="F89" s="14"/>
      <c r="G89" s="31"/>
      <c r="H89" s="31"/>
      <c r="I89" s="31"/>
      <c r="J89" s="31"/>
      <c r="K89" s="31"/>
      <c r="L89" s="240">
        <f t="shared" si="7"/>
        <v>0</v>
      </c>
      <c r="M89" s="19">
        <f t="shared" si="5"/>
        <v>0</v>
      </c>
    </row>
    <row r="90" spans="1:13" s="9" customFormat="1" ht="14.4" x14ac:dyDescent="0.25">
      <c r="A90" s="192" t="str">
        <f t="shared" si="6"/>
        <v/>
      </c>
      <c r="B90" s="193"/>
      <c r="C90" s="193"/>
      <c r="D90" s="193"/>
      <c r="E90" s="31"/>
      <c r="F90" s="14"/>
      <c r="G90" s="31"/>
      <c r="H90" s="31"/>
      <c r="I90" s="31"/>
      <c r="J90" s="31"/>
      <c r="K90" s="31"/>
      <c r="L90" s="240">
        <f t="shared" si="7"/>
        <v>0</v>
      </c>
      <c r="M90" s="19">
        <f t="shared" si="5"/>
        <v>0</v>
      </c>
    </row>
    <row r="91" spans="1:13" s="9" customFormat="1" ht="14.4" x14ac:dyDescent="0.25">
      <c r="A91" s="192" t="str">
        <f t="shared" si="6"/>
        <v/>
      </c>
      <c r="B91" s="193"/>
      <c r="C91" s="193"/>
      <c r="D91" s="193"/>
      <c r="E91" s="31"/>
      <c r="F91" s="14"/>
      <c r="G91" s="31"/>
      <c r="H91" s="31"/>
      <c r="I91" s="31"/>
      <c r="J91" s="31"/>
      <c r="K91" s="31"/>
      <c r="L91" s="240">
        <f t="shared" si="7"/>
        <v>0</v>
      </c>
      <c r="M91" s="19">
        <f t="shared" si="5"/>
        <v>0</v>
      </c>
    </row>
    <row r="92" spans="1:13" s="9" customFormat="1" ht="14.4" x14ac:dyDescent="0.25">
      <c r="A92" s="192" t="str">
        <f t="shared" si="6"/>
        <v/>
      </c>
      <c r="B92" s="193"/>
      <c r="C92" s="193"/>
      <c r="D92" s="193"/>
      <c r="E92" s="31"/>
      <c r="F92" s="14"/>
      <c r="G92" s="31"/>
      <c r="H92" s="31"/>
      <c r="I92" s="31"/>
      <c r="J92" s="31"/>
      <c r="K92" s="31"/>
      <c r="L92" s="240">
        <f t="shared" si="7"/>
        <v>0</v>
      </c>
      <c r="M92" s="19">
        <f t="shared" si="5"/>
        <v>0</v>
      </c>
    </row>
    <row r="93" spans="1:13" s="9" customFormat="1" ht="14.4" x14ac:dyDescent="0.25">
      <c r="A93" s="192" t="str">
        <f t="shared" si="6"/>
        <v/>
      </c>
      <c r="B93" s="193"/>
      <c r="C93" s="193"/>
      <c r="D93" s="193"/>
      <c r="E93" s="31"/>
      <c r="F93" s="14"/>
      <c r="G93" s="31"/>
      <c r="H93" s="31"/>
      <c r="I93" s="31"/>
      <c r="J93" s="31"/>
      <c r="K93" s="31"/>
      <c r="L93" s="240">
        <f t="shared" si="7"/>
        <v>0</v>
      </c>
      <c r="M93" s="19">
        <f t="shared" si="5"/>
        <v>0</v>
      </c>
    </row>
    <row r="94" spans="1:13" s="9" customFormat="1" ht="14.4" x14ac:dyDescent="0.25">
      <c r="A94" s="192" t="str">
        <f t="shared" si="6"/>
        <v/>
      </c>
      <c r="B94" s="193"/>
      <c r="C94" s="193"/>
      <c r="D94" s="193"/>
      <c r="E94" s="31"/>
      <c r="F94" s="14"/>
      <c r="G94" s="31"/>
      <c r="H94" s="31"/>
      <c r="I94" s="31"/>
      <c r="J94" s="31"/>
      <c r="K94" s="31"/>
      <c r="L94" s="240">
        <f t="shared" si="7"/>
        <v>0</v>
      </c>
      <c r="M94" s="19">
        <f t="shared" si="5"/>
        <v>0</v>
      </c>
    </row>
    <row r="95" spans="1:13" s="9" customFormat="1" ht="14.4" x14ac:dyDescent="0.25">
      <c r="A95" s="192" t="str">
        <f t="shared" si="6"/>
        <v/>
      </c>
      <c r="B95" s="193"/>
      <c r="C95" s="193"/>
      <c r="D95" s="193"/>
      <c r="E95" s="31"/>
      <c r="F95" s="14"/>
      <c r="G95" s="31"/>
      <c r="H95" s="31"/>
      <c r="I95" s="31"/>
      <c r="J95" s="31"/>
      <c r="K95" s="31"/>
      <c r="L95" s="240">
        <f t="shared" si="7"/>
        <v>0</v>
      </c>
      <c r="M95" s="19">
        <f t="shared" si="5"/>
        <v>0</v>
      </c>
    </row>
    <row r="96" spans="1:13" s="9" customFormat="1" ht="14.4" x14ac:dyDescent="0.25">
      <c r="A96" s="192" t="str">
        <f t="shared" si="6"/>
        <v/>
      </c>
      <c r="B96" s="193"/>
      <c r="C96" s="193"/>
      <c r="D96" s="193"/>
      <c r="E96" s="31"/>
      <c r="F96" s="14"/>
      <c r="G96" s="31"/>
      <c r="H96" s="31"/>
      <c r="I96" s="31"/>
      <c r="J96" s="31"/>
      <c r="K96" s="31"/>
      <c r="L96" s="240">
        <f t="shared" si="7"/>
        <v>0</v>
      </c>
      <c r="M96" s="19">
        <f t="shared" si="5"/>
        <v>0</v>
      </c>
    </row>
    <row r="97" spans="1:13" s="9" customFormat="1" ht="14.4" x14ac:dyDescent="0.25">
      <c r="A97" s="192" t="str">
        <f t="shared" si="6"/>
        <v/>
      </c>
      <c r="B97" s="14"/>
      <c r="C97" s="193"/>
      <c r="D97" s="417"/>
      <c r="E97" s="31"/>
      <c r="F97" s="14"/>
      <c r="G97" s="31"/>
      <c r="H97" s="31"/>
      <c r="I97" s="31"/>
      <c r="J97" s="31"/>
      <c r="K97" s="31"/>
      <c r="L97" s="240">
        <f t="shared" si="7"/>
        <v>0</v>
      </c>
      <c r="M97" s="19">
        <f t="shared" si="5"/>
        <v>0</v>
      </c>
    </row>
    <row r="98" spans="1:13" s="9" customFormat="1" ht="14.4" x14ac:dyDescent="0.25">
      <c r="A98" s="192" t="str">
        <f t="shared" si="6"/>
        <v/>
      </c>
      <c r="B98" s="193"/>
      <c r="C98" s="193"/>
      <c r="D98" s="193"/>
      <c r="E98" s="31"/>
      <c r="F98" s="14"/>
      <c r="G98" s="31"/>
      <c r="H98" s="31"/>
      <c r="I98" s="31"/>
      <c r="J98" s="31"/>
      <c r="K98" s="31"/>
      <c r="L98" s="240">
        <f t="shared" si="7"/>
        <v>0</v>
      </c>
      <c r="M98" s="19">
        <f t="shared" ref="M98:M125" si="8">SUM(L98+$M$5)</f>
        <v>0</v>
      </c>
    </row>
    <row r="99" spans="1:13" s="9" customFormat="1" ht="14.4" x14ac:dyDescent="0.25">
      <c r="A99" s="192" t="str">
        <f t="shared" si="6"/>
        <v/>
      </c>
      <c r="B99" s="193"/>
      <c r="C99" s="193"/>
      <c r="D99" s="193"/>
      <c r="E99" s="31"/>
      <c r="F99" s="14"/>
      <c r="G99" s="31"/>
      <c r="H99" s="31"/>
      <c r="I99" s="31"/>
      <c r="J99" s="31"/>
      <c r="K99" s="31"/>
      <c r="L99" s="240">
        <f t="shared" si="7"/>
        <v>0</v>
      </c>
      <c r="M99" s="19">
        <f t="shared" si="8"/>
        <v>0</v>
      </c>
    </row>
    <row r="100" spans="1:13" s="9" customFormat="1" ht="14.4" x14ac:dyDescent="0.25">
      <c r="A100" s="192" t="str">
        <f t="shared" si="6"/>
        <v/>
      </c>
      <c r="B100" s="193"/>
      <c r="C100" s="193"/>
      <c r="D100" s="193"/>
      <c r="E100" s="31"/>
      <c r="F100" s="14"/>
      <c r="G100" s="31"/>
      <c r="H100" s="31"/>
      <c r="I100" s="31"/>
      <c r="J100" s="31"/>
      <c r="K100" s="31"/>
      <c r="L100" s="240">
        <f t="shared" si="7"/>
        <v>0</v>
      </c>
      <c r="M100" s="19">
        <f t="shared" si="8"/>
        <v>0</v>
      </c>
    </row>
    <row r="101" spans="1:13" s="9" customFormat="1" ht="14.4" x14ac:dyDescent="0.25">
      <c r="A101" s="192" t="str">
        <f t="shared" si="6"/>
        <v/>
      </c>
      <c r="B101" s="193"/>
      <c r="C101" s="193"/>
      <c r="D101" s="193"/>
      <c r="E101" s="31"/>
      <c r="F101" s="14"/>
      <c r="G101" s="31"/>
      <c r="H101" s="31"/>
      <c r="I101" s="31"/>
      <c r="J101" s="31"/>
      <c r="K101" s="31"/>
      <c r="L101" s="240">
        <f t="shared" si="7"/>
        <v>0</v>
      </c>
      <c r="M101" s="19">
        <f t="shared" si="8"/>
        <v>0</v>
      </c>
    </row>
    <row r="102" spans="1:13" s="9" customFormat="1" ht="14.4" x14ac:dyDescent="0.25">
      <c r="A102" s="192" t="str">
        <f t="shared" ref="A102:A133" si="9">CONCATENATE(B102,C102,D102)</f>
        <v/>
      </c>
      <c r="B102" s="193"/>
      <c r="C102" s="193"/>
      <c r="D102" s="193"/>
      <c r="E102" s="31"/>
      <c r="F102" s="14"/>
      <c r="G102" s="31"/>
      <c r="H102" s="31"/>
      <c r="I102" s="31"/>
      <c r="J102" s="31"/>
      <c r="K102" s="31"/>
      <c r="L102" s="240">
        <f t="shared" si="7"/>
        <v>0</v>
      </c>
      <c r="M102" s="19">
        <f t="shared" si="8"/>
        <v>0</v>
      </c>
    </row>
    <row r="103" spans="1:13" s="9" customFormat="1" ht="14.4" x14ac:dyDescent="0.25">
      <c r="A103" s="192" t="str">
        <f t="shared" si="9"/>
        <v/>
      </c>
      <c r="B103" s="193"/>
      <c r="C103" s="193"/>
      <c r="D103" s="193"/>
      <c r="E103" s="31"/>
      <c r="F103" s="14"/>
      <c r="G103" s="31"/>
      <c r="H103" s="31"/>
      <c r="I103" s="31"/>
      <c r="J103" s="31"/>
      <c r="K103" s="31"/>
      <c r="L103" s="240">
        <f t="shared" si="7"/>
        <v>0</v>
      </c>
      <c r="M103" s="19">
        <f t="shared" si="8"/>
        <v>0</v>
      </c>
    </row>
    <row r="104" spans="1:13" s="9" customFormat="1" ht="14.4" x14ac:dyDescent="0.25">
      <c r="A104" s="192" t="str">
        <f t="shared" si="9"/>
        <v/>
      </c>
      <c r="B104" s="193"/>
      <c r="C104" s="193"/>
      <c r="D104" s="193"/>
      <c r="E104" s="31"/>
      <c r="F104" s="14"/>
      <c r="G104" s="31"/>
      <c r="H104" s="31"/>
      <c r="I104" s="31"/>
      <c r="J104" s="31"/>
      <c r="K104" s="31"/>
      <c r="L104" s="240">
        <f t="shared" si="7"/>
        <v>0</v>
      </c>
      <c r="M104" s="19">
        <f t="shared" si="8"/>
        <v>0</v>
      </c>
    </row>
    <row r="105" spans="1:13" s="9" customFormat="1" ht="14.4" x14ac:dyDescent="0.25">
      <c r="A105" s="192" t="str">
        <f t="shared" si="9"/>
        <v/>
      </c>
      <c r="B105" s="193"/>
      <c r="C105" s="193"/>
      <c r="D105" s="193"/>
      <c r="E105" s="31"/>
      <c r="F105" s="14"/>
      <c r="G105" s="31"/>
      <c r="H105" s="31"/>
      <c r="I105" s="31"/>
      <c r="J105" s="31"/>
      <c r="K105" s="31"/>
      <c r="L105" s="240">
        <f t="shared" si="7"/>
        <v>0</v>
      </c>
      <c r="M105" s="19">
        <f t="shared" si="8"/>
        <v>0</v>
      </c>
    </row>
    <row r="106" spans="1:13" s="9" customFormat="1" ht="14.4" x14ac:dyDescent="0.25">
      <c r="A106" s="192" t="str">
        <f t="shared" si="9"/>
        <v/>
      </c>
      <c r="B106" s="14"/>
      <c r="C106" s="193"/>
      <c r="D106" s="417"/>
      <c r="E106" s="31"/>
      <c r="F106" s="14"/>
      <c r="G106" s="31"/>
      <c r="H106" s="31"/>
      <c r="I106" s="31"/>
      <c r="J106" s="31"/>
      <c r="K106" s="31"/>
      <c r="L106" s="240">
        <f t="shared" si="7"/>
        <v>0</v>
      </c>
      <c r="M106" s="19">
        <f t="shared" si="8"/>
        <v>0</v>
      </c>
    </row>
    <row r="107" spans="1:13" s="9" customFormat="1" ht="14.4" x14ac:dyDescent="0.25">
      <c r="A107" s="192" t="str">
        <f t="shared" si="9"/>
        <v/>
      </c>
      <c r="B107" s="193"/>
      <c r="C107" s="193"/>
      <c r="D107" s="193"/>
      <c r="E107" s="31"/>
      <c r="F107" s="14"/>
      <c r="G107" s="31"/>
      <c r="H107" s="31"/>
      <c r="I107" s="31"/>
      <c r="J107" s="31"/>
      <c r="K107" s="31"/>
      <c r="L107" s="240">
        <f t="shared" si="7"/>
        <v>0</v>
      </c>
      <c r="M107" s="19">
        <f t="shared" si="8"/>
        <v>0</v>
      </c>
    </row>
    <row r="108" spans="1:13" s="9" customFormat="1" ht="14.4" x14ac:dyDescent="0.25">
      <c r="A108" s="192" t="str">
        <f t="shared" si="9"/>
        <v/>
      </c>
      <c r="B108" s="193"/>
      <c r="C108" s="193"/>
      <c r="D108" s="193"/>
      <c r="E108" s="31"/>
      <c r="F108" s="14"/>
      <c r="G108" s="31"/>
      <c r="H108" s="31"/>
      <c r="I108" s="31"/>
      <c r="J108" s="31"/>
      <c r="K108" s="31"/>
      <c r="L108" s="240">
        <f t="shared" si="7"/>
        <v>0</v>
      </c>
      <c r="M108" s="19">
        <f t="shared" si="8"/>
        <v>0</v>
      </c>
    </row>
    <row r="109" spans="1:13" s="9" customFormat="1" ht="14.4" x14ac:dyDescent="0.25">
      <c r="A109" s="192" t="str">
        <f t="shared" si="9"/>
        <v/>
      </c>
      <c r="B109" s="193"/>
      <c r="C109" s="193"/>
      <c r="D109" s="193"/>
      <c r="E109" s="31"/>
      <c r="F109" s="14"/>
      <c r="G109" s="31"/>
      <c r="H109" s="31"/>
      <c r="I109" s="31"/>
      <c r="J109" s="31"/>
      <c r="K109" s="31"/>
      <c r="L109" s="240">
        <f t="shared" si="7"/>
        <v>0</v>
      </c>
      <c r="M109" s="19">
        <f t="shared" si="8"/>
        <v>0</v>
      </c>
    </row>
    <row r="110" spans="1:13" s="9" customFormat="1" ht="14.4" x14ac:dyDescent="0.25">
      <c r="A110" s="192" t="str">
        <f t="shared" si="9"/>
        <v/>
      </c>
      <c r="B110" s="193"/>
      <c r="C110" s="193"/>
      <c r="D110" s="193"/>
      <c r="E110" s="31"/>
      <c r="F110" s="14"/>
      <c r="G110" s="31"/>
      <c r="H110" s="31"/>
      <c r="I110" s="31"/>
      <c r="J110" s="31"/>
      <c r="K110" s="31"/>
      <c r="L110" s="240">
        <f t="shared" si="7"/>
        <v>0</v>
      </c>
      <c r="M110" s="19">
        <f t="shared" si="8"/>
        <v>0</v>
      </c>
    </row>
    <row r="111" spans="1:13" s="9" customFormat="1" ht="14.4" x14ac:dyDescent="0.25">
      <c r="A111" s="192" t="str">
        <f t="shared" si="9"/>
        <v/>
      </c>
      <c r="B111" s="14"/>
      <c r="C111" s="193"/>
      <c r="D111" s="417"/>
      <c r="E111" s="31"/>
      <c r="F111" s="14"/>
      <c r="G111" s="31"/>
      <c r="H111" s="31"/>
      <c r="I111" s="31"/>
      <c r="J111" s="31"/>
      <c r="K111" s="31"/>
      <c r="L111" s="240">
        <f t="shared" si="7"/>
        <v>0</v>
      </c>
      <c r="M111" s="19">
        <f t="shared" si="8"/>
        <v>0</v>
      </c>
    </row>
    <row r="112" spans="1:13" s="9" customFormat="1" ht="14.4" x14ac:dyDescent="0.25">
      <c r="A112" s="192" t="str">
        <f t="shared" si="9"/>
        <v/>
      </c>
      <c r="B112" s="193"/>
      <c r="C112" s="193"/>
      <c r="D112" s="193"/>
      <c r="E112" s="31"/>
      <c r="F112" s="14"/>
      <c r="G112" s="31"/>
      <c r="H112" s="31"/>
      <c r="I112" s="31"/>
      <c r="J112" s="31"/>
      <c r="K112" s="31"/>
      <c r="L112" s="240">
        <f t="shared" si="7"/>
        <v>0</v>
      </c>
      <c r="M112" s="19">
        <f t="shared" si="8"/>
        <v>0</v>
      </c>
    </row>
    <row r="113" spans="1:13" s="9" customFormat="1" ht="14.4" x14ac:dyDescent="0.25">
      <c r="A113" s="192" t="str">
        <f t="shared" si="9"/>
        <v/>
      </c>
      <c r="B113" s="193"/>
      <c r="C113" s="193"/>
      <c r="D113" s="193"/>
      <c r="E113" s="31"/>
      <c r="F113" s="14"/>
      <c r="G113" s="31"/>
      <c r="H113" s="31"/>
      <c r="I113" s="31"/>
      <c r="J113" s="31"/>
      <c r="K113" s="31"/>
      <c r="L113" s="240">
        <f t="shared" si="7"/>
        <v>0</v>
      </c>
      <c r="M113" s="19">
        <f t="shared" si="8"/>
        <v>0</v>
      </c>
    </row>
    <row r="114" spans="1:13" s="9" customFormat="1" ht="14.4" x14ac:dyDescent="0.25">
      <c r="A114" s="192" t="str">
        <f t="shared" si="9"/>
        <v/>
      </c>
      <c r="B114" s="193"/>
      <c r="C114" s="193"/>
      <c r="D114" s="193"/>
      <c r="E114" s="31"/>
      <c r="F114" s="14"/>
      <c r="G114" s="31"/>
      <c r="H114" s="31"/>
      <c r="I114" s="31"/>
      <c r="J114" s="31"/>
      <c r="K114" s="31"/>
      <c r="L114" s="240">
        <f t="shared" si="7"/>
        <v>0</v>
      </c>
      <c r="M114" s="19">
        <f t="shared" si="8"/>
        <v>0</v>
      </c>
    </row>
    <row r="115" spans="1:13" s="9" customFormat="1" ht="14.4" x14ac:dyDescent="0.25">
      <c r="A115" s="192" t="str">
        <f t="shared" si="9"/>
        <v/>
      </c>
      <c r="B115" s="193"/>
      <c r="C115" s="193"/>
      <c r="D115" s="193"/>
      <c r="E115" s="31"/>
      <c r="F115" s="14"/>
      <c r="G115" s="31"/>
      <c r="H115" s="31"/>
      <c r="I115" s="31"/>
      <c r="J115" s="31"/>
      <c r="K115" s="31"/>
      <c r="L115" s="240">
        <f t="shared" si="7"/>
        <v>0</v>
      </c>
      <c r="M115" s="19">
        <f t="shared" si="8"/>
        <v>0</v>
      </c>
    </row>
    <row r="116" spans="1:13" s="9" customFormat="1" ht="14.4" x14ac:dyDescent="0.25">
      <c r="A116" s="192" t="str">
        <f t="shared" si="9"/>
        <v/>
      </c>
      <c r="B116" s="193"/>
      <c r="C116" s="193"/>
      <c r="D116" s="193"/>
      <c r="E116" s="31"/>
      <c r="F116" s="14"/>
      <c r="G116" s="31"/>
      <c r="H116" s="31"/>
      <c r="I116" s="31"/>
      <c r="J116" s="31"/>
      <c r="K116" s="31"/>
      <c r="L116" s="240">
        <f t="shared" si="7"/>
        <v>0</v>
      </c>
      <c r="M116" s="19">
        <f t="shared" si="8"/>
        <v>0</v>
      </c>
    </row>
    <row r="117" spans="1:13" s="9" customFormat="1" ht="14.4" x14ac:dyDescent="0.25">
      <c r="A117" s="192" t="str">
        <f t="shared" si="9"/>
        <v/>
      </c>
      <c r="B117" s="14"/>
      <c r="C117" s="193"/>
      <c r="D117" s="417"/>
      <c r="E117" s="31"/>
      <c r="F117" s="14"/>
      <c r="G117" s="31"/>
      <c r="H117" s="31"/>
      <c r="I117" s="31"/>
      <c r="J117" s="31"/>
      <c r="K117" s="31"/>
      <c r="L117" s="240">
        <f t="shared" si="7"/>
        <v>0</v>
      </c>
      <c r="M117" s="19">
        <f t="shared" si="8"/>
        <v>0</v>
      </c>
    </row>
    <row r="118" spans="1:13" s="9" customFormat="1" ht="14.4" x14ac:dyDescent="0.25">
      <c r="A118" s="192" t="str">
        <f t="shared" si="9"/>
        <v/>
      </c>
      <c r="B118" s="193"/>
      <c r="C118" s="193"/>
      <c r="D118" s="193"/>
      <c r="E118" s="31"/>
      <c r="F118" s="14"/>
      <c r="G118" s="31"/>
      <c r="H118" s="31"/>
      <c r="I118" s="31"/>
      <c r="J118" s="31"/>
      <c r="K118" s="31"/>
      <c r="L118" s="240">
        <f t="shared" si="7"/>
        <v>0</v>
      </c>
      <c r="M118" s="19">
        <f t="shared" si="8"/>
        <v>0</v>
      </c>
    </row>
    <row r="119" spans="1:13" s="9" customFormat="1" ht="14.4" x14ac:dyDescent="0.25">
      <c r="A119" s="192" t="str">
        <f t="shared" si="9"/>
        <v/>
      </c>
      <c r="B119" s="193"/>
      <c r="C119" s="193"/>
      <c r="D119" s="193"/>
      <c r="E119" s="31"/>
      <c r="F119" s="14"/>
      <c r="G119" s="31"/>
      <c r="H119" s="31"/>
      <c r="I119" s="31"/>
      <c r="J119" s="31"/>
      <c r="K119" s="31"/>
      <c r="L119" s="240">
        <f t="shared" si="7"/>
        <v>0</v>
      </c>
      <c r="M119" s="19">
        <f t="shared" si="8"/>
        <v>0</v>
      </c>
    </row>
    <row r="120" spans="1:13" s="9" customFormat="1" ht="14.4" x14ac:dyDescent="0.25">
      <c r="A120" s="192" t="str">
        <f t="shared" si="9"/>
        <v/>
      </c>
      <c r="B120" s="229"/>
      <c r="C120" s="193"/>
      <c r="D120" s="193"/>
      <c r="E120" s="193"/>
      <c r="F120" s="16"/>
      <c r="G120" s="20"/>
      <c r="H120" s="13"/>
      <c r="I120" s="31"/>
      <c r="J120" s="34"/>
      <c r="K120" s="17"/>
      <c r="L120" s="240">
        <f t="shared" si="7"/>
        <v>0</v>
      </c>
      <c r="M120" s="19">
        <f t="shared" si="8"/>
        <v>0</v>
      </c>
    </row>
    <row r="121" spans="1:13" s="9" customFormat="1" ht="14.4" x14ac:dyDescent="0.25">
      <c r="A121" s="192" t="str">
        <f t="shared" si="9"/>
        <v/>
      </c>
      <c r="B121" s="229"/>
      <c r="C121" s="193"/>
      <c r="D121" s="193"/>
      <c r="E121" s="193"/>
      <c r="F121" s="16"/>
      <c r="G121" s="20"/>
      <c r="H121" s="13"/>
      <c r="I121" s="31"/>
      <c r="J121" s="34"/>
      <c r="K121" s="17"/>
      <c r="L121" s="240">
        <f t="shared" si="7"/>
        <v>0</v>
      </c>
      <c r="M121" s="19">
        <f t="shared" si="8"/>
        <v>0</v>
      </c>
    </row>
    <row r="122" spans="1:13" s="9" customFormat="1" ht="14.4" x14ac:dyDescent="0.25">
      <c r="A122" s="192" t="str">
        <f t="shared" si="9"/>
        <v/>
      </c>
      <c r="B122" s="229"/>
      <c r="C122" s="193"/>
      <c r="D122" s="193"/>
      <c r="E122" s="193"/>
      <c r="F122" s="16"/>
      <c r="G122" s="20"/>
      <c r="H122" s="13"/>
      <c r="I122" s="31"/>
      <c r="J122" s="34"/>
      <c r="K122" s="17"/>
      <c r="L122" s="18"/>
      <c r="M122" s="19">
        <f t="shared" si="8"/>
        <v>0</v>
      </c>
    </row>
    <row r="123" spans="1:13" s="9" customFormat="1" ht="14.4" x14ac:dyDescent="0.25">
      <c r="A123" s="192" t="str">
        <f t="shared" si="9"/>
        <v/>
      </c>
      <c r="B123" s="229"/>
      <c r="C123" s="193"/>
      <c r="D123" s="193"/>
      <c r="E123" s="193"/>
      <c r="F123" s="16"/>
      <c r="G123" s="20"/>
      <c r="H123" s="13"/>
      <c r="I123" s="31"/>
      <c r="J123" s="34"/>
      <c r="K123" s="17"/>
      <c r="L123" s="18"/>
      <c r="M123" s="19">
        <f t="shared" si="8"/>
        <v>0</v>
      </c>
    </row>
    <row r="124" spans="1:13" s="9" customFormat="1" ht="14.4" x14ac:dyDescent="0.25">
      <c r="A124" s="192" t="str">
        <f t="shared" si="9"/>
        <v/>
      </c>
      <c r="B124" s="229"/>
      <c r="C124" s="193"/>
      <c r="D124" s="193"/>
      <c r="E124" s="193"/>
      <c r="F124" s="16"/>
      <c r="G124" s="20"/>
      <c r="H124" s="13"/>
      <c r="I124" s="31"/>
      <c r="J124" s="34"/>
      <c r="K124" s="17"/>
      <c r="L124" s="18"/>
      <c r="M124" s="19">
        <f t="shared" si="8"/>
        <v>0</v>
      </c>
    </row>
    <row r="125" spans="1:13" s="9" customFormat="1" ht="14.4" x14ac:dyDescent="0.25">
      <c r="A125" s="192" t="str">
        <f t="shared" si="9"/>
        <v/>
      </c>
      <c r="B125" s="229"/>
      <c r="C125" s="193"/>
      <c r="D125" s="193"/>
      <c r="E125" s="193"/>
      <c r="F125" s="16"/>
      <c r="G125" s="20"/>
      <c r="H125" s="13"/>
      <c r="I125" s="31"/>
      <c r="J125" s="34"/>
      <c r="K125" s="17"/>
      <c r="L125" s="18"/>
      <c r="M125" s="19">
        <f t="shared" si="8"/>
        <v>0</v>
      </c>
    </row>
    <row r="126" spans="1:13" s="9" customFormat="1" ht="14.4" x14ac:dyDescent="0.25">
      <c r="A126" s="192" t="str">
        <f t="shared" si="9"/>
        <v/>
      </c>
      <c r="B126" s="229"/>
      <c r="C126" s="193"/>
      <c r="D126" s="193"/>
      <c r="E126" s="193"/>
      <c r="F126" s="16"/>
      <c r="G126" s="20"/>
      <c r="H126" s="13"/>
      <c r="I126" s="31"/>
      <c r="J126" s="34"/>
      <c r="K126" s="17"/>
      <c r="L126" s="18"/>
      <c r="M126" s="19">
        <f t="shared" ref="M126:M157" si="10">SUM(L126+$M$5)</f>
        <v>0</v>
      </c>
    </row>
    <row r="127" spans="1:13" s="9" customFormat="1" ht="14.4" x14ac:dyDescent="0.25">
      <c r="A127" s="192" t="str">
        <f t="shared" si="9"/>
        <v/>
      </c>
      <c r="B127" s="229"/>
      <c r="C127" s="193"/>
      <c r="D127" s="193"/>
      <c r="E127" s="193"/>
      <c r="F127" s="16"/>
      <c r="G127" s="20"/>
      <c r="H127" s="13"/>
      <c r="I127" s="31"/>
      <c r="J127" s="34"/>
      <c r="K127" s="17"/>
      <c r="L127" s="18"/>
      <c r="M127" s="19">
        <f t="shared" si="10"/>
        <v>0</v>
      </c>
    </row>
    <row r="128" spans="1:13" s="9" customFormat="1" ht="14.4" x14ac:dyDescent="0.25">
      <c r="A128" s="192" t="str">
        <f t="shared" si="9"/>
        <v/>
      </c>
      <c r="B128" s="229"/>
      <c r="C128" s="193"/>
      <c r="D128" s="193"/>
      <c r="E128" s="193"/>
      <c r="F128" s="16"/>
      <c r="G128" s="20"/>
      <c r="H128" s="13"/>
      <c r="I128" s="31"/>
      <c r="J128" s="34"/>
      <c r="K128" s="17"/>
      <c r="L128" s="18"/>
      <c r="M128" s="19">
        <f t="shared" si="10"/>
        <v>0</v>
      </c>
    </row>
    <row r="129" spans="1:13" s="9" customFormat="1" ht="14.4" x14ac:dyDescent="0.25">
      <c r="A129" s="192" t="str">
        <f t="shared" si="9"/>
        <v/>
      </c>
      <c r="B129" s="229"/>
      <c r="C129" s="193"/>
      <c r="D129" s="193"/>
      <c r="E129" s="193"/>
      <c r="F129" s="16"/>
      <c r="G129" s="20"/>
      <c r="H129" s="13"/>
      <c r="I129" s="31"/>
      <c r="J129" s="34"/>
      <c r="K129" s="17"/>
      <c r="L129" s="18"/>
      <c r="M129" s="19">
        <f t="shared" si="10"/>
        <v>0</v>
      </c>
    </row>
    <row r="130" spans="1:13" s="9" customFormat="1" ht="14.4" x14ac:dyDescent="0.25">
      <c r="A130" s="192" t="str">
        <f t="shared" si="9"/>
        <v/>
      </c>
      <c r="B130" s="229"/>
      <c r="C130" s="193"/>
      <c r="D130" s="193"/>
      <c r="E130" s="193"/>
      <c r="F130" s="16"/>
      <c r="G130" s="20"/>
      <c r="H130" s="13"/>
      <c r="I130" s="31"/>
      <c r="J130" s="34"/>
      <c r="K130" s="17"/>
      <c r="L130" s="18"/>
      <c r="M130" s="19">
        <f t="shared" si="10"/>
        <v>0</v>
      </c>
    </row>
    <row r="131" spans="1:13" s="9" customFormat="1" ht="14.4" x14ac:dyDescent="0.25">
      <c r="A131" s="192" t="str">
        <f t="shared" si="9"/>
        <v/>
      </c>
      <c r="B131" s="229"/>
      <c r="C131" s="193"/>
      <c r="D131" s="193"/>
      <c r="E131" s="193"/>
      <c r="F131" s="16"/>
      <c r="G131" s="20"/>
      <c r="H131" s="13"/>
      <c r="I131" s="31"/>
      <c r="J131" s="34"/>
      <c r="K131" s="17"/>
      <c r="L131" s="18"/>
      <c r="M131" s="19">
        <f t="shared" si="10"/>
        <v>0</v>
      </c>
    </row>
    <row r="132" spans="1:13" s="9" customFormat="1" ht="14.4" x14ac:dyDescent="0.25">
      <c r="A132" s="192" t="str">
        <f t="shared" si="9"/>
        <v/>
      </c>
      <c r="B132" s="229"/>
      <c r="C132" s="193"/>
      <c r="D132" s="193"/>
      <c r="E132" s="193"/>
      <c r="F132" s="16"/>
      <c r="G132" s="20"/>
      <c r="H132" s="13"/>
      <c r="I132" s="31"/>
      <c r="J132" s="34"/>
      <c r="K132" s="17"/>
      <c r="L132" s="18"/>
      <c r="M132" s="19">
        <f t="shared" si="10"/>
        <v>0</v>
      </c>
    </row>
    <row r="133" spans="1:13" s="9" customFormat="1" ht="14.4" x14ac:dyDescent="0.25">
      <c r="A133" s="192" t="str">
        <f t="shared" si="9"/>
        <v/>
      </c>
      <c r="B133" s="229"/>
      <c r="C133" s="193"/>
      <c r="D133" s="193"/>
      <c r="E133" s="193"/>
      <c r="F133" s="16"/>
      <c r="G133" s="20"/>
      <c r="H133" s="13"/>
      <c r="I133" s="31"/>
      <c r="J133" s="34"/>
      <c r="K133" s="17"/>
      <c r="L133" s="18"/>
      <c r="M133" s="19">
        <f t="shared" si="10"/>
        <v>0</v>
      </c>
    </row>
    <row r="134" spans="1:13" s="9" customFormat="1" ht="14.4" x14ac:dyDescent="0.25">
      <c r="A134" s="192" t="str">
        <f t="shared" ref="A134:A165" si="11">CONCATENATE(B134,C134,D134)</f>
        <v/>
      </c>
      <c r="B134" s="229"/>
      <c r="C134" s="193"/>
      <c r="D134" s="193"/>
      <c r="E134" s="193"/>
      <c r="F134" s="16"/>
      <c r="G134" s="20"/>
      <c r="H134" s="13"/>
      <c r="I134" s="31"/>
      <c r="J134" s="34"/>
      <c r="K134" s="17"/>
      <c r="L134" s="18"/>
      <c r="M134" s="19">
        <f t="shared" si="10"/>
        <v>0</v>
      </c>
    </row>
    <row r="135" spans="1:13" s="9" customFormat="1" ht="14.4" x14ac:dyDescent="0.25">
      <c r="A135" s="192" t="str">
        <f t="shared" si="11"/>
        <v/>
      </c>
      <c r="B135" s="229"/>
      <c r="C135" s="193"/>
      <c r="D135" s="193"/>
      <c r="E135" s="193"/>
      <c r="F135" s="16"/>
      <c r="G135" s="20"/>
      <c r="H135" s="13"/>
      <c r="I135" s="31"/>
      <c r="J135" s="34"/>
      <c r="K135" s="17"/>
      <c r="L135" s="18"/>
      <c r="M135" s="19">
        <f t="shared" si="10"/>
        <v>0</v>
      </c>
    </row>
    <row r="136" spans="1:13" s="9" customFormat="1" ht="14.4" x14ac:dyDescent="0.25">
      <c r="A136" s="192" t="str">
        <f t="shared" si="11"/>
        <v/>
      </c>
      <c r="B136" s="229"/>
      <c r="C136" s="193"/>
      <c r="D136" s="193"/>
      <c r="E136" s="193"/>
      <c r="F136" s="16"/>
      <c r="G136" s="20"/>
      <c r="H136" s="13"/>
      <c r="I136" s="31"/>
      <c r="J136" s="34"/>
      <c r="K136" s="17"/>
      <c r="L136" s="18"/>
      <c r="M136" s="19">
        <f t="shared" si="10"/>
        <v>0</v>
      </c>
    </row>
    <row r="137" spans="1:13" s="9" customFormat="1" ht="14.4" x14ac:dyDescent="0.25">
      <c r="A137" s="192" t="str">
        <f t="shared" si="11"/>
        <v/>
      </c>
      <c r="B137" s="229"/>
      <c r="C137" s="193"/>
      <c r="D137" s="193"/>
      <c r="E137" s="193"/>
      <c r="F137" s="16"/>
      <c r="G137" s="20"/>
      <c r="H137" s="13"/>
      <c r="I137" s="31"/>
      <c r="J137" s="34"/>
      <c r="K137" s="17"/>
      <c r="L137" s="18"/>
      <c r="M137" s="19">
        <f t="shared" si="10"/>
        <v>0</v>
      </c>
    </row>
    <row r="138" spans="1:13" s="9" customFormat="1" ht="14.4" x14ac:dyDescent="0.25">
      <c r="A138" s="192" t="str">
        <f t="shared" si="11"/>
        <v/>
      </c>
      <c r="B138" s="229"/>
      <c r="C138" s="193"/>
      <c r="D138" s="193"/>
      <c r="E138" s="193"/>
      <c r="F138" s="16"/>
      <c r="G138" s="20"/>
      <c r="H138" s="13"/>
      <c r="I138" s="31"/>
      <c r="J138" s="34"/>
      <c r="K138" s="17"/>
      <c r="L138" s="18"/>
      <c r="M138" s="19">
        <f t="shared" si="10"/>
        <v>0</v>
      </c>
    </row>
    <row r="139" spans="1:13" s="9" customFormat="1" ht="14.4" x14ac:dyDescent="0.25">
      <c r="A139" s="192" t="str">
        <f t="shared" si="11"/>
        <v/>
      </c>
      <c r="B139" s="229"/>
      <c r="C139" s="193"/>
      <c r="D139" s="193"/>
      <c r="E139" s="193"/>
      <c r="F139" s="16"/>
      <c r="G139" s="20"/>
      <c r="H139" s="13"/>
      <c r="I139" s="31"/>
      <c r="J139" s="34"/>
      <c r="K139" s="17"/>
      <c r="L139" s="18"/>
      <c r="M139" s="19">
        <f t="shared" si="10"/>
        <v>0</v>
      </c>
    </row>
    <row r="140" spans="1:13" s="9" customFormat="1" ht="14.4" x14ac:dyDescent="0.25">
      <c r="A140" s="192" t="str">
        <f t="shared" si="11"/>
        <v/>
      </c>
      <c r="B140" s="229"/>
      <c r="C140" s="193"/>
      <c r="D140" s="193"/>
      <c r="E140" s="193"/>
      <c r="F140" s="16"/>
      <c r="G140" s="20"/>
      <c r="H140" s="13"/>
      <c r="I140" s="31"/>
      <c r="J140" s="34"/>
      <c r="K140" s="17"/>
      <c r="L140" s="18"/>
      <c r="M140" s="19">
        <f t="shared" si="10"/>
        <v>0</v>
      </c>
    </row>
    <row r="141" spans="1:13" s="9" customFormat="1" ht="14.4" x14ac:dyDescent="0.25">
      <c r="A141" s="192" t="str">
        <f t="shared" si="11"/>
        <v/>
      </c>
      <c r="B141" s="229"/>
      <c r="C141" s="193"/>
      <c r="D141" s="193"/>
      <c r="E141" s="193"/>
      <c r="F141" s="16"/>
      <c r="G141" s="20"/>
      <c r="H141" s="13"/>
      <c r="I141" s="31"/>
      <c r="J141" s="34"/>
      <c r="K141" s="17"/>
      <c r="L141" s="18"/>
      <c r="M141" s="19">
        <f t="shared" si="10"/>
        <v>0</v>
      </c>
    </row>
    <row r="142" spans="1:13" s="9" customFormat="1" ht="14.4" x14ac:dyDescent="0.25">
      <c r="A142" s="192" t="str">
        <f t="shared" si="11"/>
        <v/>
      </c>
      <c r="B142" s="229"/>
      <c r="C142" s="193"/>
      <c r="D142" s="193"/>
      <c r="E142" s="193"/>
      <c r="F142" s="16"/>
      <c r="G142" s="20"/>
      <c r="H142" s="13"/>
      <c r="I142" s="31"/>
      <c r="J142" s="34"/>
      <c r="K142" s="17"/>
      <c r="L142" s="18"/>
      <c r="M142" s="19">
        <f t="shared" si="10"/>
        <v>0</v>
      </c>
    </row>
    <row r="143" spans="1:13" s="9" customFormat="1" ht="14.4" x14ac:dyDescent="0.25">
      <c r="A143" s="192" t="str">
        <f t="shared" si="11"/>
        <v/>
      </c>
      <c r="B143" s="229"/>
      <c r="C143" s="193"/>
      <c r="D143" s="193"/>
      <c r="E143" s="193"/>
      <c r="F143" s="16"/>
      <c r="G143" s="20"/>
      <c r="H143" s="13"/>
      <c r="I143" s="31"/>
      <c r="J143" s="34"/>
      <c r="K143" s="17"/>
      <c r="L143" s="18"/>
      <c r="M143" s="19">
        <f t="shared" si="10"/>
        <v>0</v>
      </c>
    </row>
    <row r="144" spans="1:13" s="9" customFormat="1" ht="14.4" x14ac:dyDescent="0.25">
      <c r="A144" s="192" t="str">
        <f t="shared" si="11"/>
        <v/>
      </c>
      <c r="B144" s="229"/>
      <c r="C144" s="193"/>
      <c r="D144" s="193"/>
      <c r="E144" s="193"/>
      <c r="F144" s="16"/>
      <c r="G144" s="20"/>
      <c r="H144" s="13"/>
      <c r="I144" s="31"/>
      <c r="J144" s="34"/>
      <c r="K144" s="17"/>
      <c r="L144" s="18"/>
      <c r="M144" s="19">
        <f t="shared" si="10"/>
        <v>0</v>
      </c>
    </row>
    <row r="145" spans="1:13" s="9" customFormat="1" ht="14.4" x14ac:dyDescent="0.25">
      <c r="A145" s="192" t="str">
        <f t="shared" si="11"/>
        <v/>
      </c>
      <c r="B145" s="229"/>
      <c r="C145" s="193"/>
      <c r="D145" s="193"/>
      <c r="E145" s="193"/>
      <c r="F145" s="16"/>
      <c r="G145" s="20"/>
      <c r="H145" s="13"/>
      <c r="I145" s="31"/>
      <c r="J145" s="34"/>
      <c r="K145" s="17"/>
      <c r="L145" s="18"/>
      <c r="M145" s="19">
        <f t="shared" si="10"/>
        <v>0</v>
      </c>
    </row>
    <row r="146" spans="1:13" s="9" customFormat="1" ht="14.4" x14ac:dyDescent="0.25">
      <c r="A146" s="192" t="str">
        <f t="shared" si="11"/>
        <v/>
      </c>
      <c r="B146" s="229"/>
      <c r="C146" s="193"/>
      <c r="D146" s="193"/>
      <c r="E146" s="193"/>
      <c r="F146" s="16"/>
      <c r="G146" s="20"/>
      <c r="H146" s="13"/>
      <c r="I146" s="31"/>
      <c r="J146" s="34"/>
      <c r="K146" s="17"/>
      <c r="L146" s="18"/>
      <c r="M146" s="19">
        <f t="shared" si="10"/>
        <v>0</v>
      </c>
    </row>
    <row r="147" spans="1:13" s="9" customFormat="1" ht="14.4" x14ac:dyDescent="0.25">
      <c r="A147" s="192" t="str">
        <f t="shared" si="11"/>
        <v/>
      </c>
      <c r="B147" s="229"/>
      <c r="C147" s="193"/>
      <c r="D147" s="193"/>
      <c r="E147" s="193"/>
      <c r="F147" s="16"/>
      <c r="G147" s="20"/>
      <c r="H147" s="13"/>
      <c r="I147" s="31"/>
      <c r="J147" s="34"/>
      <c r="K147" s="17"/>
      <c r="L147" s="18"/>
      <c r="M147" s="19">
        <f t="shared" si="10"/>
        <v>0</v>
      </c>
    </row>
    <row r="148" spans="1:13" s="9" customFormat="1" ht="14.4" x14ac:dyDescent="0.25">
      <c r="A148" s="192" t="str">
        <f t="shared" si="11"/>
        <v/>
      </c>
      <c r="B148" s="229"/>
      <c r="C148" s="193"/>
      <c r="D148" s="193"/>
      <c r="E148" s="193"/>
      <c r="F148" s="16"/>
      <c r="G148" s="20"/>
      <c r="H148" s="13"/>
      <c r="I148" s="31"/>
      <c r="J148" s="34"/>
      <c r="K148" s="17"/>
      <c r="L148" s="18"/>
      <c r="M148" s="19">
        <f t="shared" si="10"/>
        <v>0</v>
      </c>
    </row>
    <row r="149" spans="1:13" s="9" customFormat="1" ht="14.4" x14ac:dyDescent="0.25">
      <c r="A149" s="192" t="str">
        <f t="shared" si="11"/>
        <v/>
      </c>
      <c r="B149" s="229"/>
      <c r="C149" s="193"/>
      <c r="D149" s="193"/>
      <c r="E149" s="193"/>
      <c r="F149" s="16"/>
      <c r="G149" s="20"/>
      <c r="H149" s="13"/>
      <c r="I149" s="31"/>
      <c r="J149" s="34"/>
      <c r="K149" s="17"/>
      <c r="L149" s="18"/>
      <c r="M149" s="19">
        <f t="shared" si="10"/>
        <v>0</v>
      </c>
    </row>
    <row r="150" spans="1:13" s="9" customFormat="1" ht="14.4" x14ac:dyDescent="0.25">
      <c r="A150" s="192" t="str">
        <f t="shared" si="11"/>
        <v/>
      </c>
      <c r="B150" s="229"/>
      <c r="C150" s="193"/>
      <c r="D150" s="193"/>
      <c r="E150" s="193"/>
      <c r="F150" s="16"/>
      <c r="G150" s="20"/>
      <c r="H150" s="13"/>
      <c r="I150" s="31"/>
      <c r="J150" s="34"/>
      <c r="K150" s="17"/>
      <c r="L150" s="18"/>
      <c r="M150" s="19">
        <f t="shared" si="10"/>
        <v>0</v>
      </c>
    </row>
    <row r="151" spans="1:13" s="9" customFormat="1" ht="14.4" x14ac:dyDescent="0.25">
      <c r="A151" s="192" t="str">
        <f t="shared" si="11"/>
        <v/>
      </c>
      <c r="B151" s="229"/>
      <c r="C151" s="193"/>
      <c r="D151" s="193"/>
      <c r="E151" s="193"/>
      <c r="F151" s="16"/>
      <c r="G151" s="20"/>
      <c r="H151" s="13"/>
      <c r="I151" s="31"/>
      <c r="J151" s="34"/>
      <c r="K151" s="17"/>
      <c r="L151" s="18"/>
      <c r="M151" s="19">
        <f t="shared" si="10"/>
        <v>0</v>
      </c>
    </row>
    <row r="152" spans="1:13" s="9" customFormat="1" ht="14.4" x14ac:dyDescent="0.25">
      <c r="A152" s="192" t="str">
        <f t="shared" si="11"/>
        <v/>
      </c>
      <c r="B152" s="229"/>
      <c r="C152" s="193"/>
      <c r="D152" s="193"/>
      <c r="E152" s="193"/>
      <c r="F152" s="16"/>
      <c r="G152" s="20"/>
      <c r="H152" s="13"/>
      <c r="I152" s="31"/>
      <c r="J152" s="34"/>
      <c r="K152" s="17"/>
      <c r="L152" s="18"/>
      <c r="M152" s="19">
        <f t="shared" si="10"/>
        <v>0</v>
      </c>
    </row>
    <row r="153" spans="1:13" s="9" customFormat="1" ht="14.4" x14ac:dyDescent="0.25">
      <c r="A153" s="192" t="str">
        <f t="shared" si="11"/>
        <v/>
      </c>
      <c r="B153" s="229"/>
      <c r="C153" s="193"/>
      <c r="D153" s="193"/>
      <c r="E153" s="193"/>
      <c r="F153" s="16"/>
      <c r="G153" s="20"/>
      <c r="H153" s="13"/>
      <c r="I153" s="31"/>
      <c r="J153" s="34"/>
      <c r="K153" s="17"/>
      <c r="L153" s="18"/>
      <c r="M153" s="19">
        <f t="shared" si="10"/>
        <v>0</v>
      </c>
    </row>
    <row r="154" spans="1:13" s="9" customFormat="1" ht="14.4" x14ac:dyDescent="0.25">
      <c r="A154" s="192" t="str">
        <f t="shared" si="11"/>
        <v/>
      </c>
      <c r="B154" s="229"/>
      <c r="C154" s="193"/>
      <c r="D154" s="193"/>
      <c r="E154" s="193"/>
      <c r="F154" s="16"/>
      <c r="G154" s="20"/>
      <c r="H154" s="13"/>
      <c r="I154" s="31"/>
      <c r="J154" s="34"/>
      <c r="K154" s="17"/>
      <c r="L154" s="18"/>
      <c r="M154" s="19">
        <f t="shared" si="10"/>
        <v>0</v>
      </c>
    </row>
    <row r="155" spans="1:13" s="9" customFormat="1" ht="14.4" x14ac:dyDescent="0.25">
      <c r="A155" s="192" t="str">
        <f t="shared" si="11"/>
        <v/>
      </c>
      <c r="B155" s="229"/>
      <c r="C155" s="193"/>
      <c r="D155" s="193"/>
      <c r="E155" s="193"/>
      <c r="F155" s="16"/>
      <c r="G155" s="20"/>
      <c r="H155" s="13"/>
      <c r="I155" s="31"/>
      <c r="J155" s="34"/>
      <c r="K155" s="17"/>
      <c r="L155" s="18"/>
      <c r="M155" s="19">
        <f t="shared" si="10"/>
        <v>0</v>
      </c>
    </row>
    <row r="156" spans="1:13" s="9" customFormat="1" ht="14.4" x14ac:dyDescent="0.25">
      <c r="A156" s="192" t="str">
        <f t="shared" si="11"/>
        <v/>
      </c>
      <c r="B156" s="229"/>
      <c r="C156" s="193"/>
      <c r="D156" s="193"/>
      <c r="E156" s="193"/>
      <c r="F156" s="16"/>
      <c r="G156" s="20"/>
      <c r="H156" s="13"/>
      <c r="I156" s="31"/>
      <c r="J156" s="34"/>
      <c r="K156" s="17"/>
      <c r="L156" s="18"/>
      <c r="M156" s="19">
        <f t="shared" si="10"/>
        <v>0</v>
      </c>
    </row>
    <row r="157" spans="1:13" s="9" customFormat="1" ht="14.4" x14ac:dyDescent="0.25">
      <c r="A157" s="192" t="str">
        <f t="shared" si="11"/>
        <v/>
      </c>
      <c r="B157" s="229"/>
      <c r="C157" s="193"/>
      <c r="D157" s="193"/>
      <c r="E157" s="193"/>
      <c r="F157" s="16"/>
      <c r="G157" s="20"/>
      <c r="H157" s="13"/>
      <c r="I157" s="31"/>
      <c r="J157" s="34"/>
      <c r="K157" s="17"/>
      <c r="L157" s="18"/>
      <c r="M157" s="19">
        <f t="shared" si="10"/>
        <v>0</v>
      </c>
    </row>
    <row r="158" spans="1:13" s="9" customFormat="1" ht="14.4" x14ac:dyDescent="0.25">
      <c r="A158" s="192" t="str">
        <f t="shared" si="11"/>
        <v/>
      </c>
      <c r="B158" s="229"/>
      <c r="C158" s="193"/>
      <c r="D158" s="193"/>
      <c r="E158" s="193"/>
      <c r="F158" s="16"/>
      <c r="G158" s="20"/>
      <c r="H158" s="13"/>
      <c r="I158" s="31"/>
      <c r="J158" s="34"/>
      <c r="K158" s="17"/>
      <c r="L158" s="18"/>
      <c r="M158" s="19">
        <f t="shared" ref="M158:M169" si="12">SUM(L158+$M$5)</f>
        <v>0</v>
      </c>
    </row>
    <row r="159" spans="1:13" s="9" customFormat="1" ht="15" thickBot="1" x14ac:dyDescent="0.3">
      <c r="A159" s="192" t="str">
        <f t="shared" si="11"/>
        <v/>
      </c>
      <c r="B159" s="229"/>
      <c r="C159" s="193"/>
      <c r="D159" s="193"/>
      <c r="E159" s="193"/>
      <c r="F159" s="16"/>
      <c r="G159" s="20"/>
      <c r="H159" s="13"/>
      <c r="I159" s="31"/>
      <c r="J159" s="34"/>
      <c r="K159" s="17"/>
      <c r="L159" s="18"/>
      <c r="M159" s="19">
        <f t="shared" si="12"/>
        <v>0</v>
      </c>
    </row>
    <row r="160" spans="1:13" s="9" customFormat="1" ht="14.4" x14ac:dyDescent="0.25">
      <c r="A160" s="192" t="str">
        <f t="shared" si="11"/>
        <v/>
      </c>
      <c r="B160" s="229"/>
      <c r="C160" s="140"/>
      <c r="D160" s="141"/>
      <c r="E160" s="193"/>
      <c r="F160" s="16"/>
      <c r="G160" s="20"/>
      <c r="H160" s="13"/>
      <c r="I160" s="31"/>
      <c r="J160" s="34"/>
      <c r="K160" s="17"/>
      <c r="L160" s="18"/>
      <c r="M160" s="19">
        <f t="shared" si="12"/>
        <v>0</v>
      </c>
    </row>
    <row r="161" spans="1:13" s="9" customFormat="1" ht="14.4" x14ac:dyDescent="0.25">
      <c r="A161" s="192" t="str">
        <f t="shared" si="11"/>
        <v/>
      </c>
      <c r="B161" s="229"/>
      <c r="C161" s="193"/>
      <c r="D161" s="193"/>
      <c r="E161" s="193"/>
      <c r="F161" s="16"/>
      <c r="G161" s="20"/>
      <c r="H161" s="13"/>
      <c r="I161" s="31"/>
      <c r="J161" s="34"/>
      <c r="K161" s="17"/>
      <c r="L161" s="18"/>
      <c r="M161" s="19">
        <f t="shared" si="12"/>
        <v>0</v>
      </c>
    </row>
    <row r="162" spans="1:13" s="9" customFormat="1" ht="14.4" x14ac:dyDescent="0.25">
      <c r="A162" s="192" t="str">
        <f t="shared" si="11"/>
        <v/>
      </c>
      <c r="B162" s="229"/>
      <c r="C162" s="193"/>
      <c r="D162" s="193"/>
      <c r="E162" s="193"/>
      <c r="F162" s="16"/>
      <c r="G162" s="20"/>
      <c r="H162" s="13"/>
      <c r="I162" s="31"/>
      <c r="J162" s="34"/>
      <c r="K162" s="17"/>
      <c r="L162" s="18"/>
      <c r="M162" s="19">
        <f t="shared" si="12"/>
        <v>0</v>
      </c>
    </row>
    <row r="163" spans="1:13" s="9" customFormat="1" ht="14.4" x14ac:dyDescent="0.25">
      <c r="A163" s="192" t="str">
        <f t="shared" si="11"/>
        <v/>
      </c>
      <c r="B163" s="229"/>
      <c r="C163" s="193"/>
      <c r="D163" s="193"/>
      <c r="E163" s="193"/>
      <c r="F163" s="16"/>
      <c r="G163" s="20"/>
      <c r="H163" s="13"/>
      <c r="I163" s="31"/>
      <c r="J163" s="34"/>
      <c r="K163" s="17"/>
      <c r="L163" s="18"/>
      <c r="M163" s="19">
        <f t="shared" si="12"/>
        <v>0</v>
      </c>
    </row>
    <row r="164" spans="1:13" s="9" customFormat="1" ht="14.4" x14ac:dyDescent="0.25">
      <c r="A164" s="192" t="str">
        <f t="shared" si="11"/>
        <v/>
      </c>
      <c r="B164" s="229"/>
      <c r="C164" s="193"/>
      <c r="D164" s="193"/>
      <c r="E164" s="193"/>
      <c r="F164" s="16"/>
      <c r="G164" s="20"/>
      <c r="H164" s="13"/>
      <c r="I164" s="31"/>
      <c r="J164" s="34"/>
      <c r="K164" s="17"/>
      <c r="L164" s="18"/>
      <c r="M164" s="19">
        <f t="shared" si="12"/>
        <v>0</v>
      </c>
    </row>
    <row r="165" spans="1:13" s="9" customFormat="1" ht="14.4" x14ac:dyDescent="0.25">
      <c r="A165" s="192" t="str">
        <f t="shared" si="11"/>
        <v/>
      </c>
      <c r="B165" s="229"/>
      <c r="C165" s="193"/>
      <c r="D165" s="193"/>
      <c r="E165" s="193"/>
      <c r="F165" s="16"/>
      <c r="G165" s="20"/>
      <c r="H165" s="13"/>
      <c r="I165" s="31"/>
      <c r="J165" s="34"/>
      <c r="K165" s="17"/>
      <c r="L165" s="18"/>
      <c r="M165" s="19">
        <f t="shared" si="12"/>
        <v>0</v>
      </c>
    </row>
    <row r="166" spans="1:13" s="9" customFormat="1" ht="14.4" x14ac:dyDescent="0.25">
      <c r="A166" s="192" t="str">
        <f t="shared" ref="A166:A169" si="13">CONCATENATE(B166,C166,D166)</f>
        <v/>
      </c>
      <c r="B166" s="229"/>
      <c r="C166" s="193"/>
      <c r="D166" s="193"/>
      <c r="E166" s="193"/>
      <c r="F166" s="16"/>
      <c r="G166" s="20"/>
      <c r="H166" s="13"/>
      <c r="I166" s="31"/>
      <c r="J166" s="34"/>
      <c r="K166" s="17"/>
      <c r="L166" s="18"/>
      <c r="M166" s="19">
        <f t="shared" si="12"/>
        <v>0</v>
      </c>
    </row>
    <row r="167" spans="1:13" s="9" customFormat="1" ht="14.4" x14ac:dyDescent="0.25">
      <c r="A167" s="192" t="str">
        <f t="shared" si="13"/>
        <v/>
      </c>
      <c r="B167" s="229"/>
      <c r="C167" s="193"/>
      <c r="D167" s="193"/>
      <c r="E167" s="193"/>
      <c r="F167" s="16"/>
      <c r="G167" s="20"/>
      <c r="H167" s="13"/>
      <c r="I167" s="31"/>
      <c r="J167" s="34"/>
      <c r="K167" s="17"/>
      <c r="L167" s="18"/>
      <c r="M167" s="19">
        <f t="shared" si="12"/>
        <v>0</v>
      </c>
    </row>
    <row r="168" spans="1:13" s="9" customFormat="1" ht="14.4" x14ac:dyDescent="0.25">
      <c r="A168" s="192" t="str">
        <f t="shared" si="13"/>
        <v/>
      </c>
      <c r="B168" s="229"/>
      <c r="C168" s="193"/>
      <c r="D168" s="193"/>
      <c r="E168" s="193"/>
      <c r="F168" s="16"/>
      <c r="G168" s="20"/>
      <c r="H168" s="13"/>
      <c r="I168" s="31"/>
      <c r="J168" s="34"/>
      <c r="K168" s="17"/>
      <c r="L168" s="18"/>
      <c r="M168" s="19">
        <f t="shared" si="12"/>
        <v>0</v>
      </c>
    </row>
    <row r="169" spans="1:13" s="9" customFormat="1" ht="14.4" x14ac:dyDescent="0.25">
      <c r="A169" s="192" t="str">
        <f t="shared" si="13"/>
        <v/>
      </c>
      <c r="B169" s="229"/>
      <c r="C169" s="193"/>
      <c r="D169" s="193"/>
      <c r="E169" s="193"/>
      <c r="F169" s="16"/>
      <c r="G169" s="20"/>
      <c r="H169" s="13"/>
      <c r="I169" s="31"/>
      <c r="J169" s="34"/>
      <c r="K169" s="17"/>
      <c r="L169" s="18"/>
      <c r="M169" s="19">
        <f t="shared" si="12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81:D85">
    <cfRule type="duplicateValues" dxfId="81" priority="1369"/>
  </conditionalFormatting>
  <conditionalFormatting sqref="C1:D5">
    <cfRule type="duplicateValues" dxfId="80" priority="1371"/>
  </conditionalFormatting>
  <conditionalFormatting sqref="C22:D24">
    <cfRule type="duplicateValues" dxfId="79" priority="1373"/>
  </conditionalFormatting>
  <conditionalFormatting sqref="C31:D46">
    <cfRule type="duplicateValues" dxfId="78" priority="1375"/>
  </conditionalFormatting>
  <conditionalFormatting sqref="C71:D80">
    <cfRule type="duplicateValues" dxfId="77" priority="1377"/>
  </conditionalFormatting>
  <conditionalFormatting sqref="C87:D105">
    <cfRule type="duplicateValues" dxfId="76" priority="1379"/>
  </conditionalFormatting>
  <conditionalFormatting sqref="C107:D119">
    <cfRule type="duplicateValues" dxfId="75" priority="1381"/>
  </conditionalFormatting>
  <conditionalFormatting sqref="C161:D1048576 C1:D5 C120:D159">
    <cfRule type="duplicateValues" dxfId="74" priority="1383"/>
  </conditionalFormatting>
  <conditionalFormatting sqref="D160">
    <cfRule type="duplicateValues" dxfId="73" priority="1367"/>
  </conditionalFormatting>
  <conditionalFormatting sqref="D161:D1048576 D1:D5 D120:D159">
    <cfRule type="duplicateValues" dxfId="72" priority="1368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D101B-EF78-4BB3-9E5F-D614D44D1AFF}">
  <sheetPr>
    <tabColor rgb="FFA3E7FF"/>
  </sheetPr>
  <dimension ref="A1:P38"/>
  <sheetViews>
    <sheetView topLeftCell="A2" workbookViewId="0">
      <selection activeCell="M18" sqref="M18"/>
    </sheetView>
  </sheetViews>
  <sheetFormatPr defaultColWidth="9.109375" defaultRowHeight="13.2" x14ac:dyDescent="0.25"/>
  <cols>
    <col min="1" max="1" width="44" bestFit="1" customWidth="1"/>
    <col min="2" max="2" width="6.6640625" bestFit="1" customWidth="1"/>
    <col min="3" max="3" width="16.5546875" bestFit="1" customWidth="1"/>
    <col min="4" max="4" width="23.33203125" bestFit="1" customWidth="1"/>
    <col min="5" max="5" width="6.6640625" bestFit="1" customWidth="1"/>
    <col min="6" max="6" width="13.1093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19</v>
      </c>
      <c r="B1" s="901" t="s">
        <v>401</v>
      </c>
      <c r="C1" s="902"/>
      <c r="D1" s="7" t="s">
        <v>402</v>
      </c>
      <c r="E1" s="881" t="s">
        <v>199</v>
      </c>
      <c r="F1" s="882"/>
      <c r="G1" s="882"/>
      <c r="H1" s="882"/>
      <c r="I1" s="882"/>
      <c r="J1" s="8" t="s">
        <v>404</v>
      </c>
      <c r="K1" s="905">
        <v>45480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COUNTA(_xlfn.UNIQUE(D6:D78))</f>
        <v>20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29" si="0">CONCATENATE(B6,C6,D6)</f>
        <v>65Brylee SnaddonWc Drift N Echo SR</v>
      </c>
      <c r="B6" s="439">
        <v>65</v>
      </c>
      <c r="C6" s="440" t="s">
        <v>453</v>
      </c>
      <c r="D6" s="441" t="s">
        <v>745</v>
      </c>
      <c r="E6" s="20"/>
      <c r="F6" s="16"/>
      <c r="G6" s="20"/>
      <c r="H6" s="13"/>
      <c r="I6" s="31"/>
      <c r="J6" s="34"/>
      <c r="K6" s="17">
        <v>0</v>
      </c>
      <c r="L6" s="18">
        <f t="shared" ref="L6:L18" si="1">IF(K6=1,7,IF(K6=2,6,IF(K6=3,5,IF(K6=4,4,IF(K6=5,3,IF(K6=6,2,IF(K6&gt;=6,1,0)))))))</f>
        <v>0</v>
      </c>
      <c r="M6" s="19">
        <f t="shared" ref="M6:M18" si="2">SUM(L6+$M$5)</f>
        <v>0</v>
      </c>
      <c r="N6" s="30"/>
      <c r="O6" s="30"/>
      <c r="P6" s="30"/>
    </row>
    <row r="7" spans="1:16" ht="14.4" x14ac:dyDescent="0.25">
      <c r="A7" s="12" t="str">
        <f t="shared" si="0"/>
        <v>65Imogen O'HehirOutlaw King</v>
      </c>
      <c r="B7" s="439">
        <v>65</v>
      </c>
      <c r="C7" s="440" t="s">
        <v>733</v>
      </c>
      <c r="D7" s="441" t="s">
        <v>544</v>
      </c>
      <c r="E7" s="20"/>
      <c r="F7" s="16"/>
      <c r="G7" s="20"/>
      <c r="H7" s="13"/>
      <c r="I7" s="31"/>
      <c r="J7" s="34"/>
      <c r="K7" s="17">
        <v>0</v>
      </c>
      <c r="L7" s="18">
        <f t="shared" si="1"/>
        <v>0</v>
      </c>
      <c r="M7" s="19">
        <f t="shared" si="2"/>
        <v>0</v>
      </c>
      <c r="N7" s="30"/>
      <c r="O7" s="30"/>
      <c r="P7" s="30"/>
    </row>
    <row r="8" spans="1:16" ht="14.4" x14ac:dyDescent="0.25">
      <c r="A8" s="12" t="str">
        <f t="shared" si="0"/>
        <v>65Pippa O'NeillJack</v>
      </c>
      <c r="B8" s="439">
        <v>65</v>
      </c>
      <c r="C8" s="442" t="s">
        <v>333</v>
      </c>
      <c r="D8" s="441" t="s">
        <v>334</v>
      </c>
      <c r="E8" s="20"/>
      <c r="F8" s="16"/>
      <c r="G8" s="20">
        <v>2</v>
      </c>
      <c r="H8" s="13"/>
      <c r="I8" s="31"/>
      <c r="J8" s="34"/>
      <c r="K8" s="17">
        <v>2</v>
      </c>
      <c r="L8" s="18">
        <f t="shared" si="1"/>
        <v>6</v>
      </c>
      <c r="M8" s="19">
        <f t="shared" si="2"/>
        <v>6</v>
      </c>
      <c r="N8" s="30"/>
      <c r="O8" s="30"/>
      <c r="P8" s="30"/>
    </row>
    <row r="9" spans="1:16" ht="14.4" x14ac:dyDescent="0.25">
      <c r="A9" s="12" t="str">
        <f t="shared" si="0"/>
        <v>65Ruby HancockOld Station Leo Sr</v>
      </c>
      <c r="B9" s="439">
        <v>65</v>
      </c>
      <c r="C9" s="440" t="s">
        <v>318</v>
      </c>
      <c r="D9" s="441" t="s">
        <v>741</v>
      </c>
      <c r="E9" s="20"/>
      <c r="F9" s="16"/>
      <c r="G9" s="20">
        <v>6</v>
      </c>
      <c r="H9" s="13"/>
      <c r="I9" s="31"/>
      <c r="J9" s="34"/>
      <c r="K9" s="17">
        <v>6</v>
      </c>
      <c r="L9" s="18">
        <f t="shared" si="1"/>
        <v>2</v>
      </c>
      <c r="M9" s="19">
        <f t="shared" si="2"/>
        <v>2</v>
      </c>
      <c r="N9" s="30"/>
      <c r="O9" s="30"/>
      <c r="P9" s="30"/>
    </row>
    <row r="10" spans="1:16" ht="14.4" x14ac:dyDescent="0.25">
      <c r="A10" s="12" t="str">
        <f t="shared" si="0"/>
        <v>65Dakoda ZabajnikBert</v>
      </c>
      <c r="B10" s="439">
        <v>65</v>
      </c>
      <c r="C10" s="442" t="s">
        <v>734</v>
      </c>
      <c r="D10" s="441" t="s">
        <v>735</v>
      </c>
      <c r="E10" s="20"/>
      <c r="F10" s="16"/>
      <c r="G10" s="20">
        <v>4</v>
      </c>
      <c r="H10" s="13"/>
      <c r="I10" s="31"/>
      <c r="J10" s="34"/>
      <c r="K10" s="17">
        <v>4</v>
      </c>
      <c r="L10" s="18">
        <f t="shared" si="1"/>
        <v>4</v>
      </c>
      <c r="M10" s="19">
        <f t="shared" si="2"/>
        <v>4</v>
      </c>
      <c r="N10" s="30"/>
      <c r="O10" s="30"/>
      <c r="P10" s="30"/>
    </row>
    <row r="11" spans="1:16" ht="14.4" x14ac:dyDescent="0.25">
      <c r="A11" s="12" t="str">
        <f t="shared" si="0"/>
        <v>65Lexi O'NeillTiaja Park Foxy</v>
      </c>
      <c r="B11" s="439">
        <v>65</v>
      </c>
      <c r="C11" s="440" t="s">
        <v>330</v>
      </c>
      <c r="D11" s="441" t="s">
        <v>331</v>
      </c>
      <c r="E11" s="20"/>
      <c r="F11" s="16"/>
      <c r="G11" s="20">
        <v>1</v>
      </c>
      <c r="H11" s="13"/>
      <c r="I11" s="31"/>
      <c r="J11" s="34"/>
      <c r="K11" s="17">
        <v>1</v>
      </c>
      <c r="L11" s="18">
        <f t="shared" si="1"/>
        <v>7</v>
      </c>
      <c r="M11" s="19">
        <f t="shared" si="2"/>
        <v>7</v>
      </c>
      <c r="N11" s="30"/>
      <c r="O11" s="30"/>
      <c r="P11" s="30"/>
    </row>
    <row r="12" spans="1:16" ht="14.4" x14ac:dyDescent="0.25">
      <c r="A12" s="12" t="str">
        <f t="shared" si="0"/>
        <v>65Jasmine FisherMaraahn El Shamae</v>
      </c>
      <c r="B12" s="439">
        <v>65</v>
      </c>
      <c r="C12" s="440" t="s">
        <v>548</v>
      </c>
      <c r="D12" s="441" t="s">
        <v>559</v>
      </c>
      <c r="E12" s="20"/>
      <c r="F12" s="16"/>
      <c r="G12" s="20">
        <v>3</v>
      </c>
      <c r="H12" s="13"/>
      <c r="I12" s="31"/>
      <c r="J12" s="34"/>
      <c r="K12" s="17">
        <v>3</v>
      </c>
      <c r="L12" s="18">
        <f t="shared" si="1"/>
        <v>5</v>
      </c>
      <c r="M12" s="19">
        <f t="shared" si="2"/>
        <v>5</v>
      </c>
      <c r="N12" s="30"/>
      <c r="O12" s="30"/>
      <c r="P12" s="30"/>
    </row>
    <row r="13" spans="1:16" ht="14.4" x14ac:dyDescent="0.25">
      <c r="A13" s="12" t="str">
        <f t="shared" si="0"/>
        <v>65Maggie PiacentiniDingmac Disco King</v>
      </c>
      <c r="B13" s="439">
        <v>65</v>
      </c>
      <c r="C13" s="440" t="s">
        <v>450</v>
      </c>
      <c r="D13" s="441" t="s">
        <v>451</v>
      </c>
      <c r="E13" s="20"/>
      <c r="F13" s="16"/>
      <c r="G13" s="20"/>
      <c r="H13" s="13"/>
      <c r="I13" s="31"/>
      <c r="J13" s="34"/>
      <c r="K13" s="17">
        <v>0</v>
      </c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4" x14ac:dyDescent="0.25">
      <c r="A14" s="12" t="str">
        <f t="shared" si="0"/>
        <v>65Sian RobertsTrapalanda Downs Rhambeau</v>
      </c>
      <c r="B14" s="439">
        <v>65</v>
      </c>
      <c r="C14" s="442" t="s">
        <v>457</v>
      </c>
      <c r="D14" s="443" t="s">
        <v>458</v>
      </c>
      <c r="E14" s="20"/>
      <c r="F14" s="16"/>
      <c r="G14" s="20"/>
      <c r="H14" s="13"/>
      <c r="I14" s="31"/>
      <c r="J14" s="34"/>
      <c r="K14" s="17">
        <v>0</v>
      </c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4" x14ac:dyDescent="0.25">
      <c r="A15" s="12" t="str">
        <f t="shared" si="0"/>
        <v>65Sienna MckimmRio - Cambria Integrity</v>
      </c>
      <c r="B15" s="439">
        <v>65</v>
      </c>
      <c r="C15" s="440" t="s">
        <v>740</v>
      </c>
      <c r="D15" s="441" t="s">
        <v>742</v>
      </c>
      <c r="E15" s="20"/>
      <c r="F15" s="16"/>
      <c r="G15" s="20">
        <v>5</v>
      </c>
      <c r="H15" s="13"/>
      <c r="I15" s="31"/>
      <c r="J15" s="34"/>
      <c r="K15" s="17">
        <v>5</v>
      </c>
      <c r="L15" s="18">
        <f t="shared" si="1"/>
        <v>3</v>
      </c>
      <c r="M15" s="19">
        <f t="shared" si="2"/>
        <v>3</v>
      </c>
      <c r="N15" s="30"/>
      <c r="O15" s="30"/>
      <c r="P15" s="30"/>
    </row>
    <row r="16" spans="1:16" ht="14.4" x14ac:dyDescent="0.25">
      <c r="A16" s="12" t="str">
        <f t="shared" si="0"/>
        <v>65Rosie MonksIcecream Sr</v>
      </c>
      <c r="B16" s="439">
        <v>65</v>
      </c>
      <c r="C16" s="442" t="s">
        <v>736</v>
      </c>
      <c r="D16" s="443" t="s">
        <v>743</v>
      </c>
      <c r="E16" s="20"/>
      <c r="F16" s="16"/>
      <c r="G16" s="20"/>
      <c r="H16" s="13"/>
      <c r="I16" s="31"/>
      <c r="J16" s="34"/>
      <c r="K16" s="17">
        <v>0</v>
      </c>
      <c r="L16" s="18">
        <f t="shared" si="1"/>
        <v>0</v>
      </c>
      <c r="M16" s="19">
        <f t="shared" si="2"/>
        <v>0</v>
      </c>
      <c r="P16" s="30"/>
    </row>
    <row r="17" spans="1:16" ht="14.4" x14ac:dyDescent="0.25">
      <c r="A17" s="12" t="str">
        <f t="shared" si="0"/>
        <v>65Brylee SnaddonWaddi</v>
      </c>
      <c r="B17" s="439">
        <v>65</v>
      </c>
      <c r="C17" s="442" t="s">
        <v>453</v>
      </c>
      <c r="D17" s="443" t="s">
        <v>476</v>
      </c>
      <c r="E17" s="20"/>
      <c r="F17" s="16"/>
      <c r="G17" s="20"/>
      <c r="H17" s="13"/>
      <c r="I17" s="31"/>
      <c r="J17" s="34"/>
      <c r="K17" s="17">
        <v>0</v>
      </c>
      <c r="L17" s="18">
        <f t="shared" si="1"/>
        <v>0</v>
      </c>
      <c r="M17" s="19">
        <f t="shared" si="2"/>
        <v>0</v>
      </c>
      <c r="P17" s="30"/>
    </row>
    <row r="18" spans="1:16" ht="14.4" x14ac:dyDescent="0.25">
      <c r="A18" s="12" t="str">
        <f t="shared" si="0"/>
        <v>70Brylee SnaddonWaddi</v>
      </c>
      <c r="B18" s="439">
        <v>70</v>
      </c>
      <c r="C18" s="440" t="s">
        <v>453</v>
      </c>
      <c r="D18" s="441" t="s">
        <v>476</v>
      </c>
      <c r="E18" s="20"/>
      <c r="F18" s="16"/>
      <c r="G18" s="20"/>
      <c r="H18" s="13"/>
      <c r="I18" s="31"/>
      <c r="J18" s="34"/>
      <c r="K18" s="17">
        <v>0</v>
      </c>
      <c r="L18" s="18">
        <f t="shared" si="1"/>
        <v>0</v>
      </c>
      <c r="M18" s="19">
        <f t="shared" si="2"/>
        <v>0</v>
      </c>
      <c r="P18" s="30"/>
    </row>
    <row r="19" spans="1:16" ht="14.4" x14ac:dyDescent="0.25">
      <c r="A19" s="12" t="str">
        <f t="shared" si="0"/>
        <v>70Rosie MonksIcecream</v>
      </c>
      <c r="B19" s="13">
        <v>70</v>
      </c>
      <c r="C19" s="14" t="s">
        <v>736</v>
      </c>
      <c r="D19" s="285" t="s">
        <v>737</v>
      </c>
      <c r="E19" s="20"/>
      <c r="F19" s="16"/>
      <c r="G19" s="20">
        <v>2</v>
      </c>
      <c r="H19" s="13"/>
      <c r="I19" s="31"/>
      <c r="J19" s="34"/>
      <c r="K19" s="17">
        <v>2</v>
      </c>
      <c r="L19" s="18">
        <f t="shared" ref="L19:L29" si="3">IF(K19=1,7,IF(K19=2,6,IF(K19=3,5,IF(K19=4,4,IF(K19=5,3,IF(K19=6,2,IF(K19&gt;=6,1,0)))))))</f>
        <v>6</v>
      </c>
      <c r="M19" s="19">
        <f t="shared" ref="M19:M29" si="4">SUM(L19+$M$5)</f>
        <v>6</v>
      </c>
      <c r="P19" s="30"/>
    </row>
    <row r="20" spans="1:16" ht="14.4" x14ac:dyDescent="0.25">
      <c r="A20" s="12" t="str">
        <f t="shared" si="0"/>
        <v>70Jasmine FisherMaraahn El Shamae Sr</v>
      </c>
      <c r="B20" s="13">
        <v>70</v>
      </c>
      <c r="C20" s="14" t="s">
        <v>548</v>
      </c>
      <c r="D20" s="285" t="s">
        <v>549</v>
      </c>
      <c r="E20" s="20"/>
      <c r="F20" s="16"/>
      <c r="G20" s="20"/>
      <c r="H20" s="13"/>
      <c r="I20" s="31"/>
      <c r="J20" s="34"/>
      <c r="K20" s="17">
        <v>0</v>
      </c>
      <c r="L20" s="18">
        <f t="shared" si="3"/>
        <v>0</v>
      </c>
      <c r="M20" s="19">
        <f t="shared" si="4"/>
        <v>0</v>
      </c>
      <c r="P20" s="30"/>
    </row>
    <row r="21" spans="1:16" ht="14.4" x14ac:dyDescent="0.25">
      <c r="A21" s="12" t="str">
        <f t="shared" si="0"/>
        <v>70Ruby HancockOld Station Leo</v>
      </c>
      <c r="B21" s="13">
        <v>70</v>
      </c>
      <c r="C21" s="14" t="s">
        <v>318</v>
      </c>
      <c r="D21" s="285" t="s">
        <v>319</v>
      </c>
      <c r="E21" s="20"/>
      <c r="F21" s="16"/>
      <c r="G21" s="20">
        <v>1</v>
      </c>
      <c r="H21" s="13"/>
      <c r="I21" s="31"/>
      <c r="J21" s="34"/>
      <c r="K21" s="17">
        <v>1</v>
      </c>
      <c r="L21" s="18">
        <f t="shared" si="3"/>
        <v>7</v>
      </c>
      <c r="M21" s="19">
        <f t="shared" si="4"/>
        <v>7</v>
      </c>
      <c r="P21" s="30"/>
    </row>
    <row r="22" spans="1:16" ht="14.4" x14ac:dyDescent="0.25">
      <c r="A22" s="12" t="str">
        <f t="shared" si="0"/>
        <v>70Dakoda ZabajnikBert Sr</v>
      </c>
      <c r="B22" s="13">
        <v>70</v>
      </c>
      <c r="C22" s="14" t="s">
        <v>734</v>
      </c>
      <c r="D22" s="285" t="s">
        <v>744</v>
      </c>
      <c r="E22" s="20"/>
      <c r="F22" s="16"/>
      <c r="G22" s="20">
        <v>5</v>
      </c>
      <c r="H22" s="13"/>
      <c r="I22" s="31"/>
      <c r="J22" s="34"/>
      <c r="K22" s="17">
        <v>5</v>
      </c>
      <c r="L22" s="18">
        <f t="shared" si="3"/>
        <v>3</v>
      </c>
      <c r="M22" s="19">
        <f t="shared" si="4"/>
        <v>3</v>
      </c>
      <c r="P22" s="30"/>
    </row>
    <row r="23" spans="1:16" ht="14.4" x14ac:dyDescent="0.25">
      <c r="A23" s="12" t="str">
        <f t="shared" si="0"/>
        <v>70Maggie PiacentiniDingmac Disco King</v>
      </c>
      <c r="B23" s="13">
        <v>70</v>
      </c>
      <c r="C23" s="14" t="s">
        <v>450</v>
      </c>
      <c r="D23" s="285" t="s">
        <v>451</v>
      </c>
      <c r="E23" s="20"/>
      <c r="F23" s="16"/>
      <c r="G23" s="20"/>
      <c r="H23" s="13"/>
      <c r="I23" s="31"/>
      <c r="J23" s="34"/>
      <c r="K23" s="17">
        <v>0</v>
      </c>
      <c r="L23" s="18">
        <f t="shared" si="3"/>
        <v>0</v>
      </c>
      <c r="M23" s="19">
        <f t="shared" si="4"/>
        <v>0</v>
      </c>
      <c r="P23" s="30"/>
    </row>
    <row r="24" spans="1:16" ht="14.4" x14ac:dyDescent="0.25">
      <c r="A24" s="12" t="str">
        <f t="shared" si="0"/>
        <v>70Isla GrimeMoe</v>
      </c>
      <c r="B24" s="13">
        <v>70</v>
      </c>
      <c r="C24" s="14" t="s">
        <v>738</v>
      </c>
      <c r="D24" s="285" t="s">
        <v>739</v>
      </c>
      <c r="E24" s="20"/>
      <c r="F24" s="16"/>
      <c r="G24" s="20">
        <v>3</v>
      </c>
      <c r="H24" s="13"/>
      <c r="I24" s="31"/>
      <c r="J24" s="34"/>
      <c r="K24" s="17">
        <v>3</v>
      </c>
      <c r="L24" s="18">
        <f t="shared" si="3"/>
        <v>5</v>
      </c>
      <c r="M24" s="19">
        <f t="shared" si="4"/>
        <v>5</v>
      </c>
      <c r="P24" s="30"/>
    </row>
    <row r="25" spans="1:16" ht="14.4" x14ac:dyDescent="0.25">
      <c r="A25" s="12" t="str">
        <f t="shared" si="0"/>
        <v>70Priya HodgesWindward Park Firefly</v>
      </c>
      <c r="B25" s="13">
        <v>70</v>
      </c>
      <c r="C25" s="14" t="s">
        <v>455</v>
      </c>
      <c r="D25" s="285" t="s">
        <v>456</v>
      </c>
      <c r="E25" s="20"/>
      <c r="F25" s="16"/>
      <c r="G25" s="20"/>
      <c r="H25" s="13"/>
      <c r="I25" s="31"/>
      <c r="J25" s="34"/>
      <c r="K25" s="17">
        <v>0</v>
      </c>
      <c r="L25" s="18">
        <f t="shared" si="3"/>
        <v>0</v>
      </c>
      <c r="M25" s="19">
        <f t="shared" si="4"/>
        <v>0</v>
      </c>
      <c r="P25" s="30"/>
    </row>
    <row r="26" spans="1:16" ht="14.4" x14ac:dyDescent="0.25">
      <c r="A26" s="12" t="str">
        <f t="shared" si="0"/>
        <v>70Imogen O'HehirOutlaw King</v>
      </c>
      <c r="B26" s="13">
        <v>70</v>
      </c>
      <c r="C26" s="14" t="s">
        <v>733</v>
      </c>
      <c r="D26" s="285" t="s">
        <v>544</v>
      </c>
      <c r="E26" s="20"/>
      <c r="F26" s="16"/>
      <c r="G26" s="20"/>
      <c r="H26" s="13"/>
      <c r="I26" s="31"/>
      <c r="J26" s="34"/>
      <c r="K26" s="17">
        <v>0</v>
      </c>
      <c r="L26" s="18">
        <f t="shared" si="3"/>
        <v>0</v>
      </c>
      <c r="M26" s="19">
        <f t="shared" si="4"/>
        <v>0</v>
      </c>
      <c r="P26" s="30"/>
    </row>
    <row r="27" spans="1:16" ht="14.4" x14ac:dyDescent="0.25">
      <c r="A27" s="12" t="str">
        <f t="shared" si="0"/>
        <v>70Brylee SnaddonWc Drift N Echo</v>
      </c>
      <c r="B27" s="13">
        <v>70</v>
      </c>
      <c r="C27" s="14" t="s">
        <v>453</v>
      </c>
      <c r="D27" s="285" t="s">
        <v>454</v>
      </c>
      <c r="E27" s="20"/>
      <c r="F27" s="16"/>
      <c r="G27" s="20">
        <v>6</v>
      </c>
      <c r="H27" s="13"/>
      <c r="I27" s="31"/>
      <c r="J27" s="34"/>
      <c r="K27" s="17">
        <v>6</v>
      </c>
      <c r="L27" s="18">
        <f t="shared" si="3"/>
        <v>2</v>
      </c>
      <c r="M27" s="19">
        <f t="shared" si="4"/>
        <v>2</v>
      </c>
      <c r="P27" s="30"/>
    </row>
    <row r="28" spans="1:16" ht="14.4" x14ac:dyDescent="0.25">
      <c r="A28" s="12" t="str">
        <f t="shared" si="0"/>
        <v>80Priya HodgesWindward Park Firefly</v>
      </c>
      <c r="B28" s="13">
        <v>80</v>
      </c>
      <c r="C28" s="14" t="s">
        <v>455</v>
      </c>
      <c r="D28" s="285" t="s">
        <v>456</v>
      </c>
      <c r="E28" s="20"/>
      <c r="F28" s="225"/>
      <c r="G28" s="193"/>
      <c r="H28" s="13">
        <v>2</v>
      </c>
      <c r="I28" s="31"/>
      <c r="J28" s="34"/>
      <c r="K28" s="17">
        <v>2</v>
      </c>
      <c r="L28" s="18">
        <f t="shared" si="3"/>
        <v>6</v>
      </c>
      <c r="M28" s="19">
        <f t="shared" si="4"/>
        <v>6</v>
      </c>
      <c r="P28" s="30"/>
    </row>
    <row r="29" spans="1:16" ht="14.4" x14ac:dyDescent="0.25">
      <c r="A29" s="12" t="str">
        <f t="shared" si="0"/>
        <v>80Isla GrimeMoe</v>
      </c>
      <c r="B29" s="13">
        <v>80</v>
      </c>
      <c r="C29" s="14" t="s">
        <v>738</v>
      </c>
      <c r="D29" s="285" t="s">
        <v>739</v>
      </c>
      <c r="E29" s="20"/>
      <c r="F29" s="225"/>
      <c r="G29" s="193"/>
      <c r="H29" s="13">
        <v>1</v>
      </c>
      <c r="I29" s="31"/>
      <c r="J29" s="34"/>
      <c r="K29" s="17">
        <v>1</v>
      </c>
      <c r="L29" s="18">
        <f t="shared" si="3"/>
        <v>7</v>
      </c>
      <c r="M29" s="19">
        <f t="shared" si="4"/>
        <v>7</v>
      </c>
      <c r="P29" s="30"/>
    </row>
    <row r="30" spans="1:16" ht="14.4" x14ac:dyDescent="0.25">
      <c r="A30" s="12" t="str">
        <f t="shared" ref="A30:A38" si="5">CONCATENATE(B30,C30,D30)</f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ref="L30:L38" si="6">IF(K30=1,7,IF(K30=2,6,IF(K30=3,5,IF(K30=4,4,IF(K30=5,3,IF(K30=6,2,IF(K30&gt;=6,1,0)))))))</f>
        <v>0</v>
      </c>
      <c r="M30" s="19">
        <f t="shared" ref="M30:M38" si="7">SUM(L30+$M$5)</f>
        <v>0</v>
      </c>
    </row>
    <row r="31" spans="1:16" ht="14.4" x14ac:dyDescent="0.25">
      <c r="A31" s="12" t="str">
        <f t="shared" si="5"/>
        <v/>
      </c>
      <c r="B31" s="13"/>
      <c r="C31" s="295"/>
      <c r="D31" s="15"/>
      <c r="E31" s="20"/>
      <c r="F31" s="16"/>
      <c r="G31" s="20"/>
      <c r="H31" s="13"/>
      <c r="I31" s="31"/>
      <c r="J31" s="34"/>
      <c r="K31" s="17"/>
      <c r="L31" s="18">
        <f t="shared" si="6"/>
        <v>0</v>
      </c>
      <c r="M31" s="19">
        <f t="shared" si="7"/>
        <v>0</v>
      </c>
    </row>
    <row r="32" spans="1:16" ht="14.4" x14ac:dyDescent="0.25">
      <c r="A32" s="12" t="str">
        <f t="shared" si="5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6"/>
        <v>0</v>
      </c>
      <c r="M32" s="19">
        <f t="shared" si="7"/>
        <v>0</v>
      </c>
    </row>
    <row r="33" spans="1:13" ht="14.4" x14ac:dyDescent="0.25">
      <c r="A33" s="12" t="str">
        <f t="shared" si="5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6"/>
        <v>0</v>
      </c>
      <c r="M33" s="19">
        <f t="shared" si="7"/>
        <v>0</v>
      </c>
    </row>
    <row r="34" spans="1:13" ht="14.4" x14ac:dyDescent="0.25">
      <c r="A34" s="12" t="str">
        <f t="shared" si="5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6"/>
        <v>0</v>
      </c>
      <c r="M34" s="19">
        <f t="shared" si="7"/>
        <v>0</v>
      </c>
    </row>
    <row r="35" spans="1:13" ht="14.4" x14ac:dyDescent="0.25">
      <c r="A35" s="12" t="str">
        <f t="shared" si="5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6"/>
        <v>0</v>
      </c>
      <c r="M35" s="19">
        <f t="shared" si="7"/>
        <v>0</v>
      </c>
    </row>
    <row r="36" spans="1:13" ht="14.4" x14ac:dyDescent="0.25">
      <c r="A36" s="12" t="str">
        <f t="shared" si="5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6"/>
        <v>0</v>
      </c>
      <c r="M36" s="19">
        <f t="shared" si="7"/>
        <v>0</v>
      </c>
    </row>
    <row r="37" spans="1:13" ht="14.4" x14ac:dyDescent="0.25">
      <c r="A37" s="12" t="str">
        <f t="shared" si="5"/>
        <v/>
      </c>
      <c r="B37" s="13"/>
      <c r="C37" s="14"/>
      <c r="D37" s="285"/>
      <c r="E37" s="20"/>
      <c r="F37" s="16"/>
      <c r="G37" s="20"/>
      <c r="H37" s="13"/>
      <c r="I37" s="31"/>
      <c r="J37" s="34"/>
      <c r="K37" s="17"/>
      <c r="L37" s="18">
        <f t="shared" si="6"/>
        <v>0</v>
      </c>
      <c r="M37" s="19">
        <f t="shared" si="7"/>
        <v>0</v>
      </c>
    </row>
    <row r="38" spans="1:13" ht="14.4" x14ac:dyDescent="0.25">
      <c r="A38" s="12" t="str">
        <f t="shared" si="5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6"/>
        <v>0</v>
      </c>
      <c r="M38" s="19">
        <f t="shared" si="7"/>
        <v>0</v>
      </c>
    </row>
  </sheetData>
  <sortState xmlns:xlrd2="http://schemas.microsoft.com/office/spreadsheetml/2017/richdata2" ref="B6:L29">
    <sortCondition ref="B6:B29"/>
    <sortCondition ref="C6:C29"/>
    <sortCondition ref="D6:D29"/>
  </sortState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71" priority="1407"/>
  </conditionalFormatting>
  <conditionalFormatting sqref="C6:D27">
    <cfRule type="duplicateValues" dxfId="70" priority="1408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769B-7384-42E4-BCD2-BDBEE57D3107}">
  <sheetPr>
    <tabColor rgb="FFA3E7FF"/>
  </sheetPr>
  <dimension ref="A1:M278"/>
  <sheetViews>
    <sheetView topLeftCell="A37" zoomScale="80" zoomScaleNormal="80" workbookViewId="0">
      <selection activeCell="C62" sqref="C62"/>
    </sheetView>
  </sheetViews>
  <sheetFormatPr defaultColWidth="9.109375" defaultRowHeight="13.2" x14ac:dyDescent="0.25"/>
  <cols>
    <col min="1" max="1" width="37.88671875" bestFit="1" customWidth="1"/>
    <col min="2" max="2" width="6.6640625" style="271" customWidth="1"/>
    <col min="3" max="3" width="22.6640625" bestFit="1" customWidth="1"/>
    <col min="4" max="4" width="30.5546875" bestFit="1" customWidth="1"/>
    <col min="5" max="5" width="10.6640625" bestFit="1" customWidth="1"/>
    <col min="6" max="6" width="23.44140625" style="270" customWidth="1"/>
    <col min="7" max="7" width="12" style="273" customWidth="1"/>
    <col min="8" max="8" width="8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  <col min="17" max="17" width="8.88671875" customWidth="1"/>
  </cols>
  <sheetData>
    <row r="1" spans="1:13" s="9" customFormat="1" ht="22.5" customHeight="1" thickBot="1" x14ac:dyDescent="0.3">
      <c r="A1" s="71">
        <f>SUM(A2-1)</f>
        <v>44</v>
      </c>
      <c r="B1" s="901" t="s">
        <v>401</v>
      </c>
      <c r="C1" s="902"/>
      <c r="D1" s="7" t="s">
        <v>402</v>
      </c>
      <c r="E1" s="881" t="s">
        <v>488</v>
      </c>
      <c r="F1" s="882"/>
      <c r="G1" s="882"/>
      <c r="H1" s="882"/>
      <c r="I1" s="882"/>
      <c r="J1" s="8" t="s">
        <v>404</v>
      </c>
      <c r="K1" s="903">
        <v>45429</v>
      </c>
      <c r="L1" s="904"/>
      <c r="M1" s="913"/>
    </row>
    <row r="2" spans="1:13" s="9" customFormat="1" ht="22.5" customHeight="1" thickBot="1" x14ac:dyDescent="0.3">
      <c r="A2" s="1">
        <f>COUNTA(_xlfn.UNIQUE(C6:C499))</f>
        <v>45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914"/>
    </row>
    <row r="3" spans="1:13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97" t="s">
        <v>412</v>
      </c>
      <c r="F3" s="915" t="s">
        <v>413</v>
      </c>
      <c r="G3" s="881"/>
      <c r="H3" s="882"/>
      <c r="I3" s="882"/>
      <c r="J3" s="888"/>
      <c r="K3" s="889" t="s">
        <v>415</v>
      </c>
      <c r="L3" s="894" t="s">
        <v>416</v>
      </c>
      <c r="M3" s="866" t="s">
        <v>489</v>
      </c>
    </row>
    <row r="4" spans="1:13" s="9" customFormat="1" ht="13.5" customHeight="1" thickBot="1" x14ac:dyDescent="0.3">
      <c r="A4" s="867"/>
      <c r="B4" s="870"/>
      <c r="C4" s="873"/>
      <c r="D4" s="876"/>
      <c r="E4" s="912"/>
      <c r="F4" s="916"/>
      <c r="G4" s="91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868"/>
    </row>
    <row r="5" spans="1:13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918"/>
      <c r="H5" s="900"/>
      <c r="I5" s="900"/>
      <c r="J5" s="877"/>
      <c r="K5" s="891"/>
      <c r="L5" s="896"/>
      <c r="M5" s="335">
        <v>2</v>
      </c>
    </row>
    <row r="6" spans="1:13" s="9" customFormat="1" ht="14.4" x14ac:dyDescent="0.25">
      <c r="A6" s="373" t="s">
        <v>1472</v>
      </c>
      <c r="B6" s="13" t="s">
        <v>1473</v>
      </c>
      <c r="C6" s="14"/>
      <c r="D6" s="15"/>
      <c r="E6" s="20"/>
      <c r="F6" s="297"/>
      <c r="G6" s="272"/>
      <c r="H6" s="13"/>
      <c r="I6" s="31"/>
      <c r="J6" s="34"/>
      <c r="K6" s="17"/>
      <c r="L6" s="18">
        <f>IF(K6=1,7,IF(K6=2,6,IF(K6=3,5,IF(K6=4,4,IF(K6=5,3,IF(K6=6,2,IF(K6&gt;=6,1,0)))))))</f>
        <v>0</v>
      </c>
      <c r="M6" s="19">
        <f t="shared" ref="M6:M17" si="0">SUM(L6*$M$5)</f>
        <v>0</v>
      </c>
    </row>
    <row r="7" spans="1:13" s="9" customFormat="1" ht="14.4" x14ac:dyDescent="0.25">
      <c r="A7" s="373" t="str">
        <f t="shared" ref="A7:A26" si="1">CONCATENATE(B7,C7,D7)</f>
        <v>80Ellie SteeleBryceana Wildest Dreams</v>
      </c>
      <c r="B7" s="374">
        <v>80</v>
      </c>
      <c r="C7" s="375" t="s">
        <v>164</v>
      </c>
      <c r="D7" s="423" t="s">
        <v>165</v>
      </c>
      <c r="E7" s="377"/>
      <c r="F7" s="422" t="s">
        <v>109</v>
      </c>
      <c r="G7" s="272"/>
      <c r="H7" s="13"/>
      <c r="I7" s="31"/>
      <c r="J7" s="34"/>
      <c r="K7" s="17">
        <v>7</v>
      </c>
      <c r="L7" s="18">
        <f t="shared" ref="L7:L10" si="2">IF(K7=1,7,IF(K7=2,6,IF(K7=3,5,IF(K7=4,4,IF(K7=5,3,IF(K7=6,2,IF(K7&gt;=6,1,0)))))))</f>
        <v>1</v>
      </c>
      <c r="M7" s="19">
        <f t="shared" si="0"/>
        <v>2</v>
      </c>
    </row>
    <row r="8" spans="1:13" s="9" customFormat="1" ht="14.4" x14ac:dyDescent="0.25">
      <c r="A8" s="373" t="str">
        <f t="shared" si="1"/>
        <v>80Sophie DebritoTiaja Park Folly</v>
      </c>
      <c r="B8" s="374">
        <v>80</v>
      </c>
      <c r="C8" s="375" t="s">
        <v>484</v>
      </c>
      <c r="D8" s="378" t="s">
        <v>156</v>
      </c>
      <c r="E8" s="377"/>
      <c r="F8" s="297" t="s">
        <v>105</v>
      </c>
      <c r="G8" s="272"/>
      <c r="H8" s="379"/>
      <c r="I8" s="380"/>
      <c r="J8" s="381"/>
      <c r="K8" s="17">
        <v>7</v>
      </c>
      <c r="L8" s="18">
        <f t="shared" si="2"/>
        <v>1</v>
      </c>
      <c r="M8" s="383">
        <f t="shared" si="0"/>
        <v>2</v>
      </c>
    </row>
    <row r="9" spans="1:13" s="9" customFormat="1" ht="14.4" x14ac:dyDescent="0.25">
      <c r="A9" s="373" t="str">
        <f t="shared" si="1"/>
        <v>80Ruth ElsegoodKarlinda Gusimmons</v>
      </c>
      <c r="B9" s="374">
        <v>80</v>
      </c>
      <c r="C9" s="295" t="s">
        <v>976</v>
      </c>
      <c r="D9" s="285" t="s">
        <v>1295</v>
      </c>
      <c r="E9" s="377"/>
      <c r="F9" s="297" t="s">
        <v>1001</v>
      </c>
      <c r="G9" s="272"/>
      <c r="H9" s="13"/>
      <c r="I9" s="31"/>
      <c r="J9" s="34"/>
      <c r="K9" s="17">
        <v>9</v>
      </c>
      <c r="L9" s="18">
        <f t="shared" si="2"/>
        <v>1</v>
      </c>
      <c r="M9" s="19">
        <f t="shared" si="0"/>
        <v>2</v>
      </c>
    </row>
    <row r="10" spans="1:13" s="9" customFormat="1" ht="14.4" x14ac:dyDescent="0.25">
      <c r="A10" s="373" t="str">
        <f t="shared" si="1"/>
        <v>80Ruby GilberdKirralea Cabaret</v>
      </c>
      <c r="B10" s="374">
        <v>80</v>
      </c>
      <c r="C10" s="14" t="s">
        <v>221</v>
      </c>
      <c r="D10" s="15" t="s">
        <v>222</v>
      </c>
      <c r="E10" s="377"/>
      <c r="F10" s="297" t="s">
        <v>115</v>
      </c>
      <c r="G10" s="272"/>
      <c r="H10" s="13" t="s">
        <v>1464</v>
      </c>
      <c r="I10" s="31"/>
      <c r="J10" s="34"/>
      <c r="K10" s="17">
        <v>3</v>
      </c>
      <c r="L10" s="18">
        <f t="shared" si="2"/>
        <v>5</v>
      </c>
      <c r="M10" s="19">
        <f t="shared" si="0"/>
        <v>10</v>
      </c>
    </row>
    <row r="11" spans="1:13" s="9" customFormat="1" ht="14.4" x14ac:dyDescent="0.25">
      <c r="A11" s="373" t="str">
        <f t="shared" si="1"/>
        <v>80Penelope FreemanSpringwater Dustyn</v>
      </c>
      <c r="B11" s="374">
        <v>80</v>
      </c>
      <c r="C11" s="14" t="s">
        <v>940</v>
      </c>
      <c r="D11" s="15" t="s">
        <v>963</v>
      </c>
      <c r="E11" s="377"/>
      <c r="F11" s="297" t="s">
        <v>797</v>
      </c>
      <c r="G11" s="272"/>
      <c r="H11" s="13"/>
      <c r="I11" s="31"/>
      <c r="J11" s="34"/>
      <c r="K11" s="17">
        <v>7</v>
      </c>
      <c r="L11" s="18">
        <f t="shared" ref="L11:L70" si="3">IF(K11=1,7,IF(K11=2,6,IF(K11=3,5,IF(K11=4,4,IF(K11=5,3,IF(K11=6,2,IF(K11&gt;=6,1,0)))))))</f>
        <v>1</v>
      </c>
      <c r="M11" s="19">
        <f t="shared" si="0"/>
        <v>2</v>
      </c>
    </row>
    <row r="12" spans="1:13" s="9" customFormat="1" ht="14.4" x14ac:dyDescent="0.25">
      <c r="A12" s="373" t="str">
        <f t="shared" si="1"/>
        <v>80India CurtinOsiris Aphrael</v>
      </c>
      <c r="B12" s="374">
        <v>80</v>
      </c>
      <c r="C12" s="295" t="s">
        <v>627</v>
      </c>
      <c r="D12" s="285" t="s">
        <v>665</v>
      </c>
      <c r="E12" s="377"/>
      <c r="F12" s="297" t="s">
        <v>115</v>
      </c>
      <c r="G12" s="272"/>
      <c r="H12" s="13"/>
      <c r="I12" s="31"/>
      <c r="J12" s="34"/>
      <c r="K12" s="17">
        <v>7</v>
      </c>
      <c r="L12" s="18">
        <f t="shared" si="3"/>
        <v>1</v>
      </c>
      <c r="M12" s="19">
        <f t="shared" si="0"/>
        <v>2</v>
      </c>
    </row>
    <row r="13" spans="1:13" s="9" customFormat="1" ht="14.4" x14ac:dyDescent="0.25">
      <c r="A13" s="373" t="str">
        <f t="shared" si="1"/>
        <v>80Hadlee BaldacchinoTalaq Citi</v>
      </c>
      <c r="B13" s="374">
        <v>80</v>
      </c>
      <c r="C13" s="14" t="s">
        <v>152</v>
      </c>
      <c r="D13" s="15" t="s">
        <v>153</v>
      </c>
      <c r="E13" s="377"/>
      <c r="F13" s="297" t="s">
        <v>115</v>
      </c>
      <c r="G13" s="272"/>
      <c r="H13" s="13" t="s">
        <v>1465</v>
      </c>
      <c r="I13" s="31"/>
      <c r="J13" s="34"/>
      <c r="K13" s="17">
        <v>1</v>
      </c>
      <c r="L13" s="18">
        <f t="shared" si="3"/>
        <v>7</v>
      </c>
      <c r="M13" s="19">
        <f t="shared" si="0"/>
        <v>14</v>
      </c>
    </row>
    <row r="14" spans="1:13" s="9" customFormat="1" ht="14.4" x14ac:dyDescent="0.25">
      <c r="A14" s="373" t="str">
        <f t="shared" si="1"/>
        <v>80Penelope FreemanTiimli Enzo</v>
      </c>
      <c r="B14" s="374">
        <v>80</v>
      </c>
      <c r="C14" s="14" t="s">
        <v>940</v>
      </c>
      <c r="D14" s="15" t="s">
        <v>1048</v>
      </c>
      <c r="E14" s="377"/>
      <c r="F14" s="297" t="s">
        <v>797</v>
      </c>
      <c r="G14" s="272"/>
      <c r="H14" s="13"/>
      <c r="I14" s="31"/>
      <c r="J14" s="34"/>
      <c r="K14" s="17">
        <v>7</v>
      </c>
      <c r="L14" s="18">
        <f t="shared" si="3"/>
        <v>1</v>
      </c>
      <c r="M14" s="19">
        <f t="shared" si="0"/>
        <v>2</v>
      </c>
    </row>
    <row r="15" spans="1:13" s="9" customFormat="1" ht="14.4" x14ac:dyDescent="0.25">
      <c r="A15" s="373" t="str">
        <f t="shared" si="1"/>
        <v>80Zoe DayEkolee Crystal Fire</v>
      </c>
      <c r="B15" s="374">
        <v>80</v>
      </c>
      <c r="C15" s="14" t="s">
        <v>209</v>
      </c>
      <c r="D15" s="15" t="s">
        <v>210</v>
      </c>
      <c r="E15" s="377"/>
      <c r="F15" s="297" t="s">
        <v>115</v>
      </c>
      <c r="G15" s="272"/>
      <c r="H15" s="13"/>
      <c r="I15" s="31"/>
      <c r="J15" s="34"/>
      <c r="K15" s="17">
        <v>7</v>
      </c>
      <c r="L15" s="18">
        <f t="shared" si="3"/>
        <v>1</v>
      </c>
      <c r="M15" s="19">
        <f t="shared" si="0"/>
        <v>2</v>
      </c>
    </row>
    <row r="16" spans="1:13" s="9" customFormat="1" ht="14.4" x14ac:dyDescent="0.25">
      <c r="A16" s="373" t="str">
        <f t="shared" si="1"/>
        <v>80Lily VanderwielSp Stella</v>
      </c>
      <c r="B16" s="374">
        <v>80</v>
      </c>
      <c r="C16" s="14" t="s">
        <v>647</v>
      </c>
      <c r="D16" s="15" t="s">
        <v>689</v>
      </c>
      <c r="E16" s="377"/>
      <c r="F16" s="297" t="s">
        <v>109</v>
      </c>
      <c r="G16" s="272"/>
      <c r="H16" s="13"/>
      <c r="I16" s="31"/>
      <c r="J16" s="34"/>
      <c r="K16" s="17">
        <v>7</v>
      </c>
      <c r="L16" s="18">
        <f t="shared" si="3"/>
        <v>1</v>
      </c>
      <c r="M16" s="19">
        <f t="shared" si="0"/>
        <v>2</v>
      </c>
    </row>
    <row r="17" spans="1:13" s="9" customFormat="1" ht="14.4" x14ac:dyDescent="0.25">
      <c r="A17" s="373" t="str">
        <f t="shared" si="1"/>
        <v>80Emily StampaliaThe Black Flash</v>
      </c>
      <c r="B17" s="374">
        <v>80</v>
      </c>
      <c r="C17" s="14" t="s">
        <v>885</v>
      </c>
      <c r="D17" s="15" t="s">
        <v>886</v>
      </c>
      <c r="E17" s="377"/>
      <c r="F17" s="297" t="s">
        <v>109</v>
      </c>
      <c r="G17" s="272"/>
      <c r="H17" s="13" t="s">
        <v>621</v>
      </c>
      <c r="I17" s="31"/>
      <c r="J17" s="34"/>
      <c r="K17" s="17">
        <v>0</v>
      </c>
      <c r="L17" s="18">
        <f t="shared" si="3"/>
        <v>0</v>
      </c>
      <c r="M17" s="19">
        <f t="shared" si="0"/>
        <v>0</v>
      </c>
    </row>
    <row r="18" spans="1:13" s="9" customFormat="1" ht="14.4" x14ac:dyDescent="0.25">
      <c r="A18" s="373" t="str">
        <f t="shared" si="1"/>
        <v>80India CurtinBrayside Blackjack</v>
      </c>
      <c r="B18" s="374">
        <v>80</v>
      </c>
      <c r="C18" s="14" t="s">
        <v>627</v>
      </c>
      <c r="D18" s="15" t="s">
        <v>678</v>
      </c>
      <c r="E18" s="377"/>
      <c r="F18" s="297" t="s">
        <v>115</v>
      </c>
      <c r="G18" s="272"/>
      <c r="H18" s="13"/>
      <c r="I18" s="31"/>
      <c r="J18" s="294"/>
      <c r="K18" s="17">
        <v>7</v>
      </c>
      <c r="L18" s="18">
        <f t="shared" si="3"/>
        <v>1</v>
      </c>
      <c r="M18" s="19">
        <f t="shared" ref="M18:M51" si="4">SUM(L18*$M$5)</f>
        <v>2</v>
      </c>
    </row>
    <row r="19" spans="1:13" s="9" customFormat="1" ht="14.4" x14ac:dyDescent="0.25">
      <c r="A19" s="373" t="str">
        <f t="shared" si="1"/>
        <v>80Imogen O'HehirLuvash Cassie</v>
      </c>
      <c r="B19" s="374">
        <v>80</v>
      </c>
      <c r="C19" s="14" t="s">
        <v>733</v>
      </c>
      <c r="D19" s="15" t="s">
        <v>560</v>
      </c>
      <c r="E19" s="377"/>
      <c r="F19" s="297" t="s">
        <v>105</v>
      </c>
      <c r="G19" s="272"/>
      <c r="H19" s="13" t="s">
        <v>1466</v>
      </c>
      <c r="I19" s="31"/>
      <c r="J19" s="34"/>
      <c r="K19" s="17">
        <v>4</v>
      </c>
      <c r="L19" s="18">
        <f t="shared" si="3"/>
        <v>4</v>
      </c>
      <c r="M19" s="19">
        <f t="shared" si="4"/>
        <v>8</v>
      </c>
    </row>
    <row r="20" spans="1:13" s="9" customFormat="1" ht="14.4" x14ac:dyDescent="0.25">
      <c r="A20" s="373" t="str">
        <f t="shared" si="1"/>
        <v>80Willoughby SharpSenator Budweiser</v>
      </c>
      <c r="B20" s="374">
        <v>80</v>
      </c>
      <c r="C20" s="14" t="s">
        <v>979</v>
      </c>
      <c r="D20" s="15" t="s">
        <v>949</v>
      </c>
      <c r="E20" s="377"/>
      <c r="F20" s="297" t="s">
        <v>848</v>
      </c>
      <c r="G20" s="272"/>
      <c r="H20" s="13" t="s">
        <v>1467</v>
      </c>
      <c r="I20" s="31"/>
      <c r="J20" s="34"/>
      <c r="K20" s="17">
        <v>5</v>
      </c>
      <c r="L20" s="18">
        <f t="shared" si="3"/>
        <v>3</v>
      </c>
      <c r="M20" s="19">
        <f t="shared" si="4"/>
        <v>6</v>
      </c>
    </row>
    <row r="21" spans="1:13" s="9" customFormat="1" ht="14.4" x14ac:dyDescent="0.25">
      <c r="A21" s="373" t="str">
        <f t="shared" si="1"/>
        <v>80Millie HardmanCharisma Beethoven</v>
      </c>
      <c r="B21" s="374">
        <v>80</v>
      </c>
      <c r="C21" s="14" t="s">
        <v>998</v>
      </c>
      <c r="D21" s="15" t="s">
        <v>1050</v>
      </c>
      <c r="E21" s="377"/>
      <c r="F21" s="297" t="s">
        <v>1000</v>
      </c>
      <c r="G21" s="272"/>
      <c r="H21" s="265" t="s">
        <v>845</v>
      </c>
      <c r="I21" s="31"/>
      <c r="J21" s="34"/>
      <c r="K21" s="17">
        <v>0</v>
      </c>
      <c r="L21" s="18">
        <f t="shared" si="3"/>
        <v>0</v>
      </c>
      <c r="M21" s="19">
        <f t="shared" si="4"/>
        <v>0</v>
      </c>
    </row>
    <row r="22" spans="1:13" s="9" customFormat="1" ht="14.4" x14ac:dyDescent="0.25">
      <c r="A22" s="373" t="str">
        <f t="shared" si="1"/>
        <v>80Jackie AlfieriEthereal Rhapsody</v>
      </c>
      <c r="B22" s="374">
        <v>80</v>
      </c>
      <c r="C22" s="14" t="s">
        <v>556</v>
      </c>
      <c r="D22" s="15" t="s">
        <v>557</v>
      </c>
      <c r="E22" s="377"/>
      <c r="F22" s="297" t="s">
        <v>558</v>
      </c>
      <c r="G22" s="272"/>
      <c r="H22" s="13" t="s">
        <v>621</v>
      </c>
      <c r="I22" s="31"/>
      <c r="J22" s="294"/>
      <c r="K22" s="17">
        <v>0</v>
      </c>
      <c r="L22" s="18">
        <f t="shared" si="3"/>
        <v>0</v>
      </c>
      <c r="M22" s="19">
        <f t="shared" si="4"/>
        <v>0</v>
      </c>
    </row>
    <row r="23" spans="1:13" s="9" customFormat="1" ht="14.4" x14ac:dyDescent="0.25">
      <c r="A23" s="373" t="str">
        <f t="shared" si="1"/>
        <v>80Madelyn HarneyBravo</v>
      </c>
      <c r="B23" s="374">
        <v>80</v>
      </c>
      <c r="C23" s="14" t="s">
        <v>281</v>
      </c>
      <c r="D23" s="15" t="s">
        <v>282</v>
      </c>
      <c r="E23" s="377"/>
      <c r="F23" s="297" t="s">
        <v>109</v>
      </c>
      <c r="G23" s="272"/>
      <c r="H23" s="13" t="s">
        <v>1468</v>
      </c>
      <c r="I23" s="31"/>
      <c r="J23" s="34"/>
      <c r="K23" s="17">
        <v>2</v>
      </c>
      <c r="L23" s="18">
        <f t="shared" si="3"/>
        <v>6</v>
      </c>
      <c r="M23" s="19">
        <f t="shared" si="4"/>
        <v>12</v>
      </c>
    </row>
    <row r="24" spans="1:13" s="9" customFormat="1" ht="14.4" x14ac:dyDescent="0.25">
      <c r="A24" s="373" t="str">
        <f t="shared" si="1"/>
        <v>80Brianna SheriffAce Of Hearts</v>
      </c>
      <c r="B24" s="374">
        <v>80</v>
      </c>
      <c r="C24" s="14" t="s">
        <v>602</v>
      </c>
      <c r="D24" s="15" t="s">
        <v>610</v>
      </c>
      <c r="E24" s="377"/>
      <c r="F24" s="297" t="s">
        <v>797</v>
      </c>
      <c r="G24" s="272"/>
      <c r="H24" s="13"/>
      <c r="I24" s="31"/>
      <c r="J24" s="34"/>
      <c r="K24" s="17">
        <v>7</v>
      </c>
      <c r="L24" s="18">
        <f t="shared" si="3"/>
        <v>1</v>
      </c>
      <c r="M24" s="19">
        <f t="shared" si="4"/>
        <v>2</v>
      </c>
    </row>
    <row r="25" spans="1:13" s="9" customFormat="1" ht="14.4" x14ac:dyDescent="0.25">
      <c r="A25" s="373" t="str">
        <f t="shared" si="1"/>
        <v>80Jasmine HodkinsonNorthern Range</v>
      </c>
      <c r="B25" s="374">
        <v>80</v>
      </c>
      <c r="C25" s="14" t="s">
        <v>514</v>
      </c>
      <c r="D25" s="15" t="s">
        <v>526</v>
      </c>
      <c r="E25" s="377"/>
      <c r="F25" s="297" t="s">
        <v>146</v>
      </c>
      <c r="G25" s="272"/>
      <c r="H25" s="13" t="s">
        <v>621</v>
      </c>
      <c r="I25" s="31"/>
      <c r="J25" s="34"/>
      <c r="K25" s="17">
        <v>0</v>
      </c>
      <c r="L25" s="18">
        <f t="shared" si="3"/>
        <v>0</v>
      </c>
      <c r="M25" s="19">
        <f t="shared" si="4"/>
        <v>0</v>
      </c>
    </row>
    <row r="26" spans="1:13" s="9" customFormat="1" ht="14.4" x14ac:dyDescent="0.25">
      <c r="A26" s="373" t="str">
        <f t="shared" si="1"/>
        <v>80Emmi KnealeMiss Miracle</v>
      </c>
      <c r="B26" s="374">
        <v>80</v>
      </c>
      <c r="C26" s="14" t="s">
        <v>192</v>
      </c>
      <c r="D26" s="15" t="s">
        <v>193</v>
      </c>
      <c r="E26" s="377"/>
      <c r="F26" s="297" t="s">
        <v>115</v>
      </c>
      <c r="G26" s="272"/>
      <c r="H26" s="13" t="s">
        <v>1469</v>
      </c>
      <c r="I26" s="31"/>
      <c r="J26" s="34"/>
      <c r="K26" s="17">
        <v>6</v>
      </c>
      <c r="L26" s="18">
        <f t="shared" si="3"/>
        <v>2</v>
      </c>
      <c r="M26" s="19">
        <f t="shared" si="4"/>
        <v>4</v>
      </c>
    </row>
    <row r="27" spans="1:13" s="9" customFormat="1" ht="14.4" x14ac:dyDescent="0.25">
      <c r="A27" s="373" t="s">
        <v>1470</v>
      </c>
      <c r="B27" s="13" t="s">
        <v>1471</v>
      </c>
      <c r="C27" s="14" t="s">
        <v>43</v>
      </c>
      <c r="D27" s="15" t="s">
        <v>43</v>
      </c>
      <c r="E27" s="377"/>
      <c r="F27" s="297"/>
      <c r="G27" s="272"/>
      <c r="H27" s="13"/>
      <c r="I27" s="31"/>
      <c r="J27" s="34"/>
      <c r="K27" s="17"/>
      <c r="L27" s="18">
        <f t="shared" si="3"/>
        <v>0</v>
      </c>
      <c r="M27" s="19">
        <f t="shared" si="4"/>
        <v>0</v>
      </c>
    </row>
    <row r="28" spans="1:13" s="9" customFormat="1" ht="14.4" x14ac:dyDescent="0.25">
      <c r="A28" s="373" t="str">
        <f t="shared" ref="A28:A40" si="5">CONCATENATE(B28,C28,D28)</f>
        <v>80Ellie GilberdNoblewood Casablanca</v>
      </c>
      <c r="B28" s="374">
        <v>80</v>
      </c>
      <c r="C28" s="14" t="s">
        <v>541</v>
      </c>
      <c r="D28" s="15" t="s">
        <v>674</v>
      </c>
      <c r="E28" s="377"/>
      <c r="F28" s="297" t="s">
        <v>115</v>
      </c>
      <c r="G28" s="272"/>
      <c r="H28" s="13"/>
      <c r="I28" s="31"/>
      <c r="J28" s="294"/>
      <c r="K28" s="17">
        <v>7</v>
      </c>
      <c r="L28" s="18">
        <f t="shared" si="3"/>
        <v>1</v>
      </c>
      <c r="M28" s="19">
        <f t="shared" si="4"/>
        <v>2</v>
      </c>
    </row>
    <row r="29" spans="1:13" s="9" customFormat="1" ht="14.4" x14ac:dyDescent="0.25">
      <c r="A29" s="373" t="str">
        <f t="shared" si="5"/>
        <v>80Ella MacgregorFour Needed Nz</v>
      </c>
      <c r="B29" s="374">
        <v>80</v>
      </c>
      <c r="C29" s="295" t="s">
        <v>776</v>
      </c>
      <c r="D29" s="285" t="s">
        <v>775</v>
      </c>
      <c r="E29" s="377"/>
      <c r="F29" s="297" t="s">
        <v>184</v>
      </c>
      <c r="G29" s="272"/>
      <c r="H29" s="13"/>
      <c r="I29" s="31"/>
      <c r="J29" s="34"/>
      <c r="K29" s="17">
        <v>7</v>
      </c>
      <c r="L29" s="18">
        <f t="shared" si="3"/>
        <v>1</v>
      </c>
      <c r="M29" s="19">
        <f t="shared" si="4"/>
        <v>2</v>
      </c>
    </row>
    <row r="30" spans="1:13" s="9" customFormat="1" ht="14.4" x14ac:dyDescent="0.25">
      <c r="A30" s="373" t="str">
        <f t="shared" si="5"/>
        <v>80Annika StoneDamaspia Park Emily's Gold</v>
      </c>
      <c r="B30" s="374">
        <v>80</v>
      </c>
      <c r="C30" s="14" t="s">
        <v>582</v>
      </c>
      <c r="D30" s="15" t="s">
        <v>1553</v>
      </c>
      <c r="E30" s="377"/>
      <c r="F30" s="297" t="s">
        <v>99</v>
      </c>
      <c r="G30" s="272"/>
      <c r="H30" s="13"/>
      <c r="I30" s="31"/>
      <c r="J30" s="34"/>
      <c r="K30" s="17">
        <v>7</v>
      </c>
      <c r="L30" s="18">
        <f t="shared" si="3"/>
        <v>1</v>
      </c>
      <c r="M30" s="19">
        <f t="shared" si="4"/>
        <v>2</v>
      </c>
    </row>
    <row r="31" spans="1:13" s="9" customFormat="1" ht="14.4" x14ac:dyDescent="0.25">
      <c r="A31" s="373" t="str">
        <f t="shared" si="5"/>
        <v>80Summer ThornHe’S Smokin</v>
      </c>
      <c r="B31" s="374">
        <v>80</v>
      </c>
      <c r="C31" s="14" t="s">
        <v>887</v>
      </c>
      <c r="D31" s="15" t="s">
        <v>905</v>
      </c>
      <c r="E31" s="377"/>
      <c r="F31" s="297" t="s">
        <v>102</v>
      </c>
      <c r="G31" s="272"/>
      <c r="H31" s="13"/>
      <c r="I31" s="31" t="s">
        <v>1475</v>
      </c>
      <c r="J31" s="34"/>
      <c r="K31" s="17">
        <v>5</v>
      </c>
      <c r="L31" s="18">
        <f t="shared" si="3"/>
        <v>3</v>
      </c>
      <c r="M31" s="19">
        <f t="shared" si="4"/>
        <v>6</v>
      </c>
    </row>
    <row r="32" spans="1:13" s="9" customFormat="1" ht="14.4" x14ac:dyDescent="0.25">
      <c r="A32" s="373" t="str">
        <f t="shared" si="5"/>
        <v>80Madison FawcettRamped Red</v>
      </c>
      <c r="B32" s="374">
        <v>80</v>
      </c>
      <c r="C32" s="14" t="s">
        <v>892</v>
      </c>
      <c r="D32" s="15" t="s">
        <v>909</v>
      </c>
      <c r="E32" s="377"/>
      <c r="F32" s="297" t="s">
        <v>893</v>
      </c>
      <c r="G32" s="272"/>
      <c r="H32" s="13"/>
      <c r="I32" s="31" t="s">
        <v>1476</v>
      </c>
      <c r="J32" s="34"/>
      <c r="K32" s="17">
        <v>1</v>
      </c>
      <c r="L32" s="18">
        <f t="shared" si="3"/>
        <v>7</v>
      </c>
      <c r="M32" s="19">
        <f t="shared" si="4"/>
        <v>14</v>
      </c>
    </row>
    <row r="33" spans="1:13" s="9" customFormat="1" ht="14.4" x14ac:dyDescent="0.25">
      <c r="A33" s="373" t="str">
        <f t="shared" si="5"/>
        <v>80Imogen HillGeneral Comrade</v>
      </c>
      <c r="B33" s="374">
        <v>80</v>
      </c>
      <c r="C33" s="14" t="s">
        <v>894</v>
      </c>
      <c r="D33" s="15" t="s">
        <v>910</v>
      </c>
      <c r="E33" s="377"/>
      <c r="F33" s="297" t="s">
        <v>146</v>
      </c>
      <c r="G33" s="272"/>
      <c r="H33" s="13"/>
      <c r="I33" s="31"/>
      <c r="J33" s="34"/>
      <c r="K33" s="17">
        <v>7</v>
      </c>
      <c r="L33" s="18">
        <f t="shared" si="3"/>
        <v>1</v>
      </c>
      <c r="M33" s="19">
        <f t="shared" si="4"/>
        <v>2</v>
      </c>
    </row>
    <row r="34" spans="1:13" s="9" customFormat="1" ht="14.4" x14ac:dyDescent="0.25">
      <c r="A34" s="373" t="str">
        <f t="shared" si="5"/>
        <v>80Mikayla OwenRebel Flight</v>
      </c>
      <c r="B34" s="374">
        <v>80</v>
      </c>
      <c r="C34" s="14" t="s">
        <v>131</v>
      </c>
      <c r="D34" s="285" t="s">
        <v>132</v>
      </c>
      <c r="E34" s="377"/>
      <c r="F34" s="297" t="s">
        <v>133</v>
      </c>
      <c r="G34" s="272"/>
      <c r="H34" s="13"/>
      <c r="I34" s="31"/>
      <c r="J34" s="34"/>
      <c r="K34" s="17">
        <v>7</v>
      </c>
      <c r="L34" s="18">
        <f t="shared" si="3"/>
        <v>1</v>
      </c>
      <c r="M34" s="19">
        <f t="shared" si="4"/>
        <v>2</v>
      </c>
    </row>
    <row r="35" spans="1:13" s="9" customFormat="1" ht="14.4" x14ac:dyDescent="0.25">
      <c r="A35" s="373" t="str">
        <f t="shared" si="5"/>
        <v>80Maddison ManoliniMajada Park Adira</v>
      </c>
      <c r="B35" s="374">
        <v>80</v>
      </c>
      <c r="C35" s="14" t="s">
        <v>895</v>
      </c>
      <c r="D35" s="15" t="s">
        <v>911</v>
      </c>
      <c r="E35" s="377"/>
      <c r="F35" s="297" t="s">
        <v>133</v>
      </c>
      <c r="G35" s="272"/>
      <c r="H35" s="13"/>
      <c r="I35" s="31" t="s">
        <v>1477</v>
      </c>
      <c r="J35" s="34"/>
      <c r="K35" s="17">
        <v>3</v>
      </c>
      <c r="L35" s="18">
        <f t="shared" si="3"/>
        <v>5</v>
      </c>
      <c r="M35" s="19">
        <f t="shared" si="4"/>
        <v>10</v>
      </c>
    </row>
    <row r="36" spans="1:13" s="9" customFormat="1" ht="14.4" x14ac:dyDescent="0.25">
      <c r="A36" s="373" t="str">
        <f t="shared" si="5"/>
        <v>80Bella BarrHolland Park Vienna</v>
      </c>
      <c r="B36" s="374">
        <v>80</v>
      </c>
      <c r="C36" s="14" t="s">
        <v>716</v>
      </c>
      <c r="D36" s="376" t="s">
        <v>724</v>
      </c>
      <c r="E36" s="377"/>
      <c r="F36" s="297" t="s">
        <v>124</v>
      </c>
      <c r="G36" s="272"/>
      <c r="H36" s="13"/>
      <c r="I36" s="31"/>
      <c r="J36" s="34"/>
      <c r="K36" s="17">
        <v>7</v>
      </c>
      <c r="L36" s="18">
        <f t="shared" si="3"/>
        <v>1</v>
      </c>
      <c r="M36" s="19">
        <f t="shared" si="4"/>
        <v>2</v>
      </c>
    </row>
    <row r="37" spans="1:13" s="9" customFormat="1" ht="14.4" x14ac:dyDescent="0.25">
      <c r="A37" s="373" t="str">
        <f t="shared" si="5"/>
        <v>80Caitlin WhitemanPennyroyal Tea</v>
      </c>
      <c r="B37" s="374">
        <v>80</v>
      </c>
      <c r="C37" s="14" t="s">
        <v>513</v>
      </c>
      <c r="D37" s="376" t="s">
        <v>525</v>
      </c>
      <c r="E37" s="377"/>
      <c r="F37" s="297" t="s">
        <v>124</v>
      </c>
      <c r="G37" s="272"/>
      <c r="H37" s="13"/>
      <c r="I37" s="31"/>
      <c r="J37" s="34"/>
      <c r="K37" s="17">
        <v>7</v>
      </c>
      <c r="L37" s="18">
        <f t="shared" si="3"/>
        <v>1</v>
      </c>
      <c r="M37" s="19">
        <f t="shared" si="4"/>
        <v>2</v>
      </c>
    </row>
    <row r="38" spans="1:13" s="9" customFormat="1" ht="14.4" x14ac:dyDescent="0.25">
      <c r="A38" s="373" t="str">
        <f t="shared" si="5"/>
        <v>80Bailee StalteriJb Flying High</v>
      </c>
      <c r="B38" s="374">
        <v>80</v>
      </c>
      <c r="C38" s="14" t="s">
        <v>180</v>
      </c>
      <c r="D38" s="376" t="s">
        <v>907</v>
      </c>
      <c r="E38" s="377"/>
      <c r="F38" s="297" t="s">
        <v>162</v>
      </c>
      <c r="G38" s="272"/>
      <c r="H38" s="13"/>
      <c r="I38" s="31"/>
      <c r="J38" s="34"/>
      <c r="K38" s="17">
        <v>7</v>
      </c>
      <c r="L38" s="18">
        <f t="shared" si="3"/>
        <v>1</v>
      </c>
      <c r="M38" s="19">
        <f t="shared" si="4"/>
        <v>2</v>
      </c>
    </row>
    <row r="39" spans="1:13" s="9" customFormat="1" ht="14.4" x14ac:dyDescent="0.25">
      <c r="A39" s="373" t="str">
        <f t="shared" si="5"/>
        <v>80Taiah CurtisEydis</v>
      </c>
      <c r="B39" s="374">
        <v>80</v>
      </c>
      <c r="C39" s="14" t="s">
        <v>926</v>
      </c>
      <c r="D39" s="423" t="s">
        <v>927</v>
      </c>
      <c r="E39" s="377"/>
      <c r="F39" s="297" t="s">
        <v>133</v>
      </c>
      <c r="G39" s="272"/>
      <c r="H39" s="13"/>
      <c r="I39" s="31" t="s">
        <v>1478</v>
      </c>
      <c r="J39" s="34"/>
      <c r="K39" s="17">
        <v>4</v>
      </c>
      <c r="L39" s="18">
        <f t="shared" si="3"/>
        <v>4</v>
      </c>
      <c r="M39" s="19">
        <f t="shared" si="4"/>
        <v>8</v>
      </c>
    </row>
    <row r="40" spans="1:13" s="9" customFormat="1" ht="14.4" x14ac:dyDescent="0.25">
      <c r="A40" s="373" t="str">
        <f t="shared" si="5"/>
        <v>80Ashlee BlakeThiacan Donandra</v>
      </c>
      <c r="B40" s="374">
        <v>80</v>
      </c>
      <c r="C40" s="14" t="s">
        <v>889</v>
      </c>
      <c r="D40" s="423" t="s">
        <v>906</v>
      </c>
      <c r="E40" s="377"/>
      <c r="F40" s="297" t="s">
        <v>890</v>
      </c>
      <c r="G40" s="272"/>
      <c r="H40" s="13"/>
      <c r="I40" s="31" t="s">
        <v>1479</v>
      </c>
      <c r="J40" s="34"/>
      <c r="K40" s="17">
        <v>6</v>
      </c>
      <c r="L40" s="18">
        <f t="shared" si="3"/>
        <v>2</v>
      </c>
      <c r="M40" s="19">
        <f t="shared" si="4"/>
        <v>4</v>
      </c>
    </row>
    <row r="41" spans="1:13" s="9" customFormat="1" ht="14.4" x14ac:dyDescent="0.25">
      <c r="A41" s="373" t="s">
        <v>1481</v>
      </c>
      <c r="B41" s="20" t="s">
        <v>1482</v>
      </c>
      <c r="C41" s="14" t="s">
        <v>43</v>
      </c>
      <c r="D41" s="376" t="s">
        <v>43</v>
      </c>
      <c r="E41" s="377"/>
      <c r="F41" s="282"/>
      <c r="G41" s="272"/>
      <c r="H41" s="13"/>
      <c r="I41" s="31" t="s">
        <v>1480</v>
      </c>
      <c r="J41" s="34"/>
      <c r="K41" s="17">
        <v>2</v>
      </c>
      <c r="L41" s="18">
        <f t="shared" si="3"/>
        <v>6</v>
      </c>
      <c r="M41" s="19">
        <f t="shared" si="4"/>
        <v>12</v>
      </c>
    </row>
    <row r="42" spans="1:13" s="9" customFormat="1" ht="14.4" x14ac:dyDescent="0.25">
      <c r="A42" s="373" t="str">
        <f>CONCATENATE(B42,C42,D42)</f>
        <v>90Hadlee BaldacchinoTalaq Citi</v>
      </c>
      <c r="B42" s="20">
        <v>90</v>
      </c>
      <c r="C42" s="14" t="s">
        <v>1474</v>
      </c>
      <c r="D42" s="376" t="s">
        <v>1490</v>
      </c>
      <c r="E42" s="377"/>
      <c r="F42" s="297" t="s">
        <v>115</v>
      </c>
      <c r="G42" s="272"/>
      <c r="H42" s="13"/>
      <c r="I42" s="31"/>
      <c r="J42" s="34"/>
      <c r="K42" s="17">
        <v>7</v>
      </c>
      <c r="L42" s="18">
        <f t="shared" si="3"/>
        <v>1</v>
      </c>
      <c r="M42" s="19">
        <f t="shared" si="4"/>
        <v>2</v>
      </c>
    </row>
    <row r="43" spans="1:13" s="9" customFormat="1" ht="14.4" x14ac:dyDescent="0.25">
      <c r="A43" s="373" t="str">
        <f>CONCATENATE(B43,C43,D43)</f>
        <v>90Lahnee PozzebonSkippin Time</v>
      </c>
      <c r="B43" s="20">
        <v>90</v>
      </c>
      <c r="C43" s="14" t="s">
        <v>644</v>
      </c>
      <c r="D43" s="376" t="s">
        <v>1266</v>
      </c>
      <c r="E43" s="377"/>
      <c r="F43" s="297" t="s">
        <v>115</v>
      </c>
      <c r="G43" s="272"/>
      <c r="H43" s="13"/>
      <c r="I43" s="702" t="s">
        <v>1465</v>
      </c>
      <c r="J43" s="34"/>
      <c r="K43" s="17">
        <v>1</v>
      </c>
      <c r="L43" s="18">
        <f t="shared" si="3"/>
        <v>7</v>
      </c>
      <c r="M43" s="19">
        <f t="shared" si="4"/>
        <v>14</v>
      </c>
    </row>
    <row r="44" spans="1:13" s="9" customFormat="1" ht="14.4" x14ac:dyDescent="0.25">
      <c r="A44" s="373" t="str">
        <f>CONCATENATE(B44,C44,D44)</f>
        <v>90Emily StampaliaThe Black Flash</v>
      </c>
      <c r="B44" s="20">
        <v>90</v>
      </c>
      <c r="C44" s="14" t="s">
        <v>885</v>
      </c>
      <c r="D44" s="376" t="s">
        <v>886</v>
      </c>
      <c r="E44" s="377"/>
      <c r="F44" s="297" t="s">
        <v>109</v>
      </c>
      <c r="G44" s="272"/>
      <c r="H44" s="13"/>
      <c r="I44" s="702" t="s">
        <v>1468</v>
      </c>
      <c r="J44" s="34"/>
      <c r="K44" s="17">
        <v>2</v>
      </c>
      <c r="L44" s="18">
        <f t="shared" si="3"/>
        <v>6</v>
      </c>
      <c r="M44" s="19">
        <f t="shared" si="4"/>
        <v>12</v>
      </c>
    </row>
    <row r="45" spans="1:13" s="9" customFormat="1" ht="14.4" x14ac:dyDescent="0.25">
      <c r="A45" s="373" t="s">
        <v>1483</v>
      </c>
      <c r="B45" s="20" t="s">
        <v>1484</v>
      </c>
      <c r="C45" s="14" t="s">
        <v>43</v>
      </c>
      <c r="D45" s="376" t="s">
        <v>43</v>
      </c>
      <c r="E45" s="377"/>
      <c r="F45" s="282"/>
      <c r="G45" s="272"/>
      <c r="H45" s="13"/>
      <c r="I45" s="31"/>
      <c r="J45" s="34"/>
      <c r="K45" s="17">
        <v>7</v>
      </c>
      <c r="L45" s="18">
        <f t="shared" si="3"/>
        <v>1</v>
      </c>
      <c r="M45" s="19">
        <f t="shared" si="4"/>
        <v>2</v>
      </c>
    </row>
    <row r="46" spans="1:13" s="9" customFormat="1" ht="14.4" x14ac:dyDescent="0.25">
      <c r="A46" s="373" t="str">
        <f t="shared" ref="A46:A54" si="6">CONCATENATE(B46,C46,D46)</f>
        <v>90Tamsin CameronWithout Compromise</v>
      </c>
      <c r="B46" s="20">
        <v>90</v>
      </c>
      <c r="C46" s="14" t="s">
        <v>922</v>
      </c>
      <c r="D46" s="376" t="s">
        <v>1491</v>
      </c>
      <c r="E46" s="377"/>
      <c r="F46" s="297" t="s">
        <v>127</v>
      </c>
      <c r="G46" s="298"/>
      <c r="H46" s="13"/>
      <c r="I46" s="31" t="s">
        <v>1467</v>
      </c>
      <c r="J46" s="34"/>
      <c r="K46" s="17">
        <v>5</v>
      </c>
      <c r="L46" s="18">
        <f t="shared" si="3"/>
        <v>3</v>
      </c>
      <c r="M46" s="19">
        <f t="shared" si="4"/>
        <v>6</v>
      </c>
    </row>
    <row r="47" spans="1:13" s="9" customFormat="1" ht="14.4" x14ac:dyDescent="0.25">
      <c r="A47" s="373" t="str">
        <f t="shared" si="6"/>
        <v>90Avarna McdonaldParkiarrup Bundarlee</v>
      </c>
      <c r="B47" s="20">
        <v>90</v>
      </c>
      <c r="C47" s="14" t="s">
        <v>1485</v>
      </c>
      <c r="D47" s="376" t="s">
        <v>1492</v>
      </c>
      <c r="E47" s="377"/>
      <c r="F47" s="297" t="s">
        <v>797</v>
      </c>
      <c r="G47" s="298"/>
      <c r="H47" s="13"/>
      <c r="I47" s="702" t="s">
        <v>845</v>
      </c>
      <c r="J47" s="34"/>
      <c r="K47" s="17">
        <v>0</v>
      </c>
      <c r="L47" s="18">
        <f t="shared" si="3"/>
        <v>0</v>
      </c>
      <c r="M47" s="19">
        <f t="shared" si="4"/>
        <v>0</v>
      </c>
    </row>
    <row r="48" spans="1:13" s="9" customFormat="1" ht="14.4" x14ac:dyDescent="0.25">
      <c r="A48" s="373" t="str">
        <f t="shared" si="6"/>
        <v>90Ella MacgregorFour Needed Nz</v>
      </c>
      <c r="B48" s="20">
        <v>90</v>
      </c>
      <c r="C48" s="14" t="s">
        <v>776</v>
      </c>
      <c r="D48" s="376" t="s">
        <v>775</v>
      </c>
      <c r="E48" s="377"/>
      <c r="F48" s="297" t="s">
        <v>184</v>
      </c>
      <c r="G48" s="298"/>
      <c r="H48" s="13"/>
      <c r="I48" s="31" t="s">
        <v>1469</v>
      </c>
      <c r="J48" s="34"/>
      <c r="K48" s="17">
        <v>6</v>
      </c>
      <c r="L48" s="18">
        <f t="shared" si="3"/>
        <v>2</v>
      </c>
      <c r="M48" s="19">
        <f t="shared" si="4"/>
        <v>4</v>
      </c>
    </row>
    <row r="49" spans="1:13" s="9" customFormat="1" ht="14.4" x14ac:dyDescent="0.25">
      <c r="A49" s="373" t="str">
        <f t="shared" si="6"/>
        <v>90Mikayla OwenRebel Flight</v>
      </c>
      <c r="B49" s="20">
        <v>90</v>
      </c>
      <c r="C49" s="14" t="s">
        <v>131</v>
      </c>
      <c r="D49" s="376" t="s">
        <v>132</v>
      </c>
      <c r="E49" s="377"/>
      <c r="F49" s="297" t="s">
        <v>133</v>
      </c>
      <c r="G49" s="298"/>
      <c r="H49" s="13"/>
      <c r="I49" s="31" t="s">
        <v>1465</v>
      </c>
      <c r="J49" s="34"/>
      <c r="K49" s="17">
        <v>1</v>
      </c>
      <c r="L49" s="18">
        <f t="shared" si="3"/>
        <v>7</v>
      </c>
      <c r="M49" s="19">
        <f t="shared" si="4"/>
        <v>14</v>
      </c>
    </row>
    <row r="50" spans="1:13" s="9" customFormat="1" ht="14.4" x14ac:dyDescent="0.25">
      <c r="A50" s="373" t="str">
        <f t="shared" si="6"/>
        <v>90Nell HoworthFlirt With Hal SR</v>
      </c>
      <c r="B50" s="20">
        <v>90</v>
      </c>
      <c r="C50" s="14" t="s">
        <v>517</v>
      </c>
      <c r="D50" s="423" t="s">
        <v>1536</v>
      </c>
      <c r="E50" s="377"/>
      <c r="F50" s="297" t="s">
        <v>115</v>
      </c>
      <c r="G50" s="298"/>
      <c r="H50" s="13"/>
      <c r="I50" s="31"/>
      <c r="J50" s="34"/>
      <c r="K50" s="17">
        <v>7</v>
      </c>
      <c r="L50" s="18">
        <f t="shared" si="3"/>
        <v>1</v>
      </c>
      <c r="M50" s="19">
        <f t="shared" si="4"/>
        <v>2</v>
      </c>
    </row>
    <row r="51" spans="1:13" s="9" customFormat="1" ht="14.4" x14ac:dyDescent="0.25">
      <c r="A51" s="373" t="str">
        <f t="shared" si="6"/>
        <v>90Sienna OwenMajestic Hunter</v>
      </c>
      <c r="B51" s="20">
        <v>90</v>
      </c>
      <c r="C51" s="14" t="s">
        <v>1003</v>
      </c>
      <c r="D51" s="376" t="s">
        <v>1054</v>
      </c>
      <c r="E51" s="377"/>
      <c r="F51" s="297" t="s">
        <v>133</v>
      </c>
      <c r="G51" s="298"/>
      <c r="H51" s="13"/>
      <c r="I51" s="702" t="s">
        <v>845</v>
      </c>
      <c r="J51" s="34"/>
      <c r="K51" s="17">
        <v>0</v>
      </c>
      <c r="L51" s="18">
        <f t="shared" si="3"/>
        <v>0</v>
      </c>
      <c r="M51" s="19">
        <f t="shared" si="4"/>
        <v>0</v>
      </c>
    </row>
    <row r="52" spans="1:13" s="9" customFormat="1" ht="14.4" x14ac:dyDescent="0.25">
      <c r="A52" s="373" t="str">
        <f t="shared" si="6"/>
        <v>90Hannah SteinhoffThe Mighty Quinn</v>
      </c>
      <c r="B52" s="20">
        <v>90</v>
      </c>
      <c r="C52" s="14" t="s">
        <v>945</v>
      </c>
      <c r="D52" s="376" t="s">
        <v>946</v>
      </c>
      <c r="E52" s="377"/>
      <c r="F52" s="297" t="s">
        <v>133</v>
      </c>
      <c r="G52" s="298"/>
      <c r="H52" s="13"/>
      <c r="I52" s="31" t="s">
        <v>1464</v>
      </c>
      <c r="J52" s="34"/>
      <c r="K52" s="17">
        <v>3</v>
      </c>
      <c r="L52" s="18">
        <f t="shared" si="3"/>
        <v>5</v>
      </c>
      <c r="M52" s="19">
        <f t="shared" ref="M52:M61" si="7">SUM(L52*$M$5)</f>
        <v>10</v>
      </c>
    </row>
    <row r="53" spans="1:13" s="9" customFormat="1" ht="14.4" x14ac:dyDescent="0.25">
      <c r="A53" s="373" t="str">
        <f t="shared" si="6"/>
        <v>90Joanne LangeClare Downs Sultans Of Swing SR</v>
      </c>
      <c r="B53" s="20">
        <v>90</v>
      </c>
      <c r="C53" s="14" t="s">
        <v>101</v>
      </c>
      <c r="D53" s="423" t="s">
        <v>1537</v>
      </c>
      <c r="E53" s="377"/>
      <c r="F53" s="297" t="s">
        <v>102</v>
      </c>
      <c r="G53" s="298"/>
      <c r="H53" s="13"/>
      <c r="I53" s="31" t="s">
        <v>1466</v>
      </c>
      <c r="J53" s="34"/>
      <c r="K53" s="17">
        <v>4</v>
      </c>
      <c r="L53" s="18">
        <f t="shared" si="3"/>
        <v>4</v>
      </c>
      <c r="M53" s="19">
        <f t="shared" si="7"/>
        <v>8</v>
      </c>
    </row>
    <row r="54" spans="1:13" s="9" customFormat="1" ht="14.4" x14ac:dyDescent="0.25">
      <c r="A54" s="373" t="str">
        <f t="shared" si="6"/>
        <v>90Matilda SteinhoffIvorstone Remington Rifl</v>
      </c>
      <c r="B54" s="20">
        <v>90</v>
      </c>
      <c r="C54" s="14" t="s">
        <v>928</v>
      </c>
      <c r="D54" s="376" t="s">
        <v>1493</v>
      </c>
      <c r="E54" s="377"/>
      <c r="F54" s="297" t="s">
        <v>133</v>
      </c>
      <c r="G54" s="298"/>
      <c r="H54" s="13"/>
      <c r="I54" s="31" t="s">
        <v>1468</v>
      </c>
      <c r="J54" s="294"/>
      <c r="K54" s="17">
        <v>2</v>
      </c>
      <c r="L54" s="18">
        <f t="shared" si="3"/>
        <v>6</v>
      </c>
      <c r="M54" s="19">
        <f t="shared" si="7"/>
        <v>12</v>
      </c>
    </row>
    <row r="55" spans="1:13" s="9" customFormat="1" ht="14.4" x14ac:dyDescent="0.25">
      <c r="A55" s="373" t="s">
        <v>1486</v>
      </c>
      <c r="B55" s="20" t="s">
        <v>1487</v>
      </c>
      <c r="C55" s="14" t="s">
        <v>43</v>
      </c>
      <c r="D55" s="376" t="s">
        <v>43</v>
      </c>
      <c r="E55" s="377"/>
      <c r="F55" s="282"/>
      <c r="G55" s="272"/>
      <c r="H55" s="13"/>
      <c r="I55" s="31"/>
      <c r="J55" s="34"/>
      <c r="K55" s="17"/>
      <c r="L55" s="18">
        <f t="shared" si="3"/>
        <v>0</v>
      </c>
      <c r="M55" s="19">
        <f t="shared" si="7"/>
        <v>0</v>
      </c>
    </row>
    <row r="56" spans="1:13" s="9" customFormat="1" ht="14.4" x14ac:dyDescent="0.25">
      <c r="A56" s="373" t="str">
        <f>CONCATENATE(B56,C56,D56)</f>
        <v>100Nell HoworthFlirt With Hal</v>
      </c>
      <c r="B56" s="20">
        <v>100</v>
      </c>
      <c r="C56" s="14" t="s">
        <v>517</v>
      </c>
      <c r="D56" s="376" t="s">
        <v>529</v>
      </c>
      <c r="E56" s="377"/>
      <c r="F56" s="297" t="s">
        <v>115</v>
      </c>
      <c r="G56" s="298"/>
      <c r="H56" s="13"/>
      <c r="I56" s="34" t="s">
        <v>1466</v>
      </c>
      <c r="K56" s="17">
        <v>4</v>
      </c>
      <c r="L56" s="18">
        <f t="shared" si="3"/>
        <v>4</v>
      </c>
      <c r="M56" s="19">
        <f t="shared" si="7"/>
        <v>8</v>
      </c>
    </row>
    <row r="57" spans="1:13" s="9" customFormat="1" ht="14.4" x14ac:dyDescent="0.25">
      <c r="A57" s="373" t="str">
        <f>CONCATENATE(B57,C57,D57)</f>
        <v>100Matilda MarchMaximouse</v>
      </c>
      <c r="B57" s="20">
        <v>100</v>
      </c>
      <c r="C57" s="14" t="s">
        <v>113</v>
      </c>
      <c r="D57" s="376" t="s">
        <v>114</v>
      </c>
      <c r="E57" s="377"/>
      <c r="F57" s="297" t="s">
        <v>115</v>
      </c>
      <c r="G57" s="298"/>
      <c r="H57" s="13"/>
      <c r="I57" s="34" t="s">
        <v>1465</v>
      </c>
      <c r="K57" s="17">
        <v>1</v>
      </c>
      <c r="L57" s="18">
        <f t="shared" si="3"/>
        <v>7</v>
      </c>
      <c r="M57" s="19">
        <f t="shared" si="7"/>
        <v>14</v>
      </c>
    </row>
    <row r="58" spans="1:13" s="9" customFormat="1" ht="14.4" x14ac:dyDescent="0.25">
      <c r="A58" s="373" t="str">
        <f>CONCATENATE(B58,C58,D58)</f>
        <v>100Joanne LangeClare Downs Sultans Of Swing</v>
      </c>
      <c r="B58" s="20">
        <v>100</v>
      </c>
      <c r="C58" s="14" t="s">
        <v>101</v>
      </c>
      <c r="D58" s="423" t="s">
        <v>967</v>
      </c>
      <c r="E58" s="377"/>
      <c r="F58" s="297" t="s">
        <v>102</v>
      </c>
      <c r="G58" s="298"/>
      <c r="H58" s="13"/>
      <c r="I58" s="34" t="s">
        <v>1464</v>
      </c>
      <c r="K58" s="17">
        <v>3</v>
      </c>
      <c r="L58" s="18">
        <f t="shared" si="3"/>
        <v>5</v>
      </c>
      <c r="M58" s="19">
        <f t="shared" si="7"/>
        <v>10</v>
      </c>
    </row>
    <row r="59" spans="1:13" s="9" customFormat="1" ht="14.4" x14ac:dyDescent="0.25">
      <c r="A59" s="373" t="str">
        <f>CONCATENATE(B59,C59,D59)</f>
        <v>100Lahnee PozzebonSkippin Time SR</v>
      </c>
      <c r="B59" s="20">
        <v>100</v>
      </c>
      <c r="C59" s="14" t="s">
        <v>644</v>
      </c>
      <c r="D59" s="423" t="s">
        <v>1324</v>
      </c>
      <c r="E59" s="377"/>
      <c r="F59" s="297" t="s">
        <v>115</v>
      </c>
      <c r="G59" s="298"/>
      <c r="H59" s="13"/>
      <c r="I59" s="34" t="s">
        <v>1468</v>
      </c>
      <c r="K59" s="17">
        <v>2</v>
      </c>
      <c r="L59" s="18">
        <f t="shared" si="3"/>
        <v>6</v>
      </c>
      <c r="M59" s="19">
        <f t="shared" si="7"/>
        <v>12</v>
      </c>
    </row>
    <row r="60" spans="1:13" s="9" customFormat="1" ht="14.4" x14ac:dyDescent="0.25">
      <c r="A60" s="373" t="s">
        <v>1488</v>
      </c>
      <c r="B60" s="20" t="s">
        <v>1489</v>
      </c>
      <c r="C60" s="14" t="s">
        <v>43</v>
      </c>
      <c r="D60" s="376" t="s">
        <v>43</v>
      </c>
      <c r="E60" s="377"/>
      <c r="F60" s="282"/>
      <c r="G60" s="272"/>
      <c r="H60" s="13"/>
      <c r="I60" s="31"/>
      <c r="J60" s="34"/>
      <c r="K60" s="17"/>
      <c r="L60" s="18">
        <f t="shared" si="3"/>
        <v>0</v>
      </c>
      <c r="M60" s="19">
        <f t="shared" si="7"/>
        <v>0</v>
      </c>
    </row>
    <row r="61" spans="1:13" s="9" customFormat="1" ht="14.4" x14ac:dyDescent="0.25">
      <c r="A61" s="373" t="str">
        <f t="shared" ref="A61:A124" si="8">CONCATENATE(B61,C61,D61)</f>
        <v>105Amy LethleanJust Wadda The Chances</v>
      </c>
      <c r="B61" s="20">
        <v>105</v>
      </c>
      <c r="C61" s="14" t="s">
        <v>106</v>
      </c>
      <c r="D61" s="376" t="s">
        <v>912</v>
      </c>
      <c r="E61" s="377"/>
      <c r="F61" s="297" t="s">
        <v>109</v>
      </c>
      <c r="G61" s="298"/>
      <c r="H61" s="13"/>
      <c r="I61" s="31"/>
      <c r="J61" s="34" t="s">
        <v>1466</v>
      </c>
      <c r="K61" s="17">
        <v>4</v>
      </c>
      <c r="L61" s="18">
        <f t="shared" si="3"/>
        <v>4</v>
      </c>
      <c r="M61" s="19">
        <f t="shared" si="7"/>
        <v>8</v>
      </c>
    </row>
    <row r="62" spans="1:13" s="9" customFormat="1" ht="14.4" x14ac:dyDescent="0.25">
      <c r="A62" s="373" t="str">
        <f t="shared" si="8"/>
        <v>105Annika StoneIrlanda Fph</v>
      </c>
      <c r="B62" s="20">
        <v>105</v>
      </c>
      <c r="C62" s="14" t="s">
        <v>582</v>
      </c>
      <c r="D62" s="376" t="s">
        <v>593</v>
      </c>
      <c r="E62" s="377"/>
      <c r="F62" s="297" t="s">
        <v>99</v>
      </c>
      <c r="G62" s="298"/>
      <c r="H62" s="13"/>
      <c r="I62" s="31"/>
      <c r="J62" s="294" t="s">
        <v>1464</v>
      </c>
      <c r="K62" s="17">
        <v>3</v>
      </c>
      <c r="L62" s="18">
        <f t="shared" si="3"/>
        <v>5</v>
      </c>
      <c r="M62" s="19">
        <f t="shared" ref="M62:M125" si="9">SUM(L62*$M$5)</f>
        <v>10</v>
      </c>
    </row>
    <row r="63" spans="1:13" s="9" customFormat="1" ht="14.4" x14ac:dyDescent="0.25">
      <c r="A63" s="373" t="str">
        <f t="shared" si="8"/>
        <v>105Matilda MarchMaximouse</v>
      </c>
      <c r="B63" s="20">
        <v>105</v>
      </c>
      <c r="C63" s="14" t="s">
        <v>113</v>
      </c>
      <c r="D63" s="376" t="s">
        <v>114</v>
      </c>
      <c r="E63" s="377"/>
      <c r="F63" s="297" t="s">
        <v>115</v>
      </c>
      <c r="G63" s="298"/>
      <c r="H63" s="13"/>
      <c r="I63" s="31"/>
      <c r="J63" s="34" t="s">
        <v>1465</v>
      </c>
      <c r="K63" s="17">
        <v>1</v>
      </c>
      <c r="L63" s="18">
        <f t="shared" si="3"/>
        <v>7</v>
      </c>
      <c r="M63" s="19">
        <f t="shared" si="9"/>
        <v>14</v>
      </c>
    </row>
    <row r="64" spans="1:13" s="9" customFormat="1" ht="14.4" x14ac:dyDescent="0.25">
      <c r="A64" s="373" t="str">
        <f t="shared" si="8"/>
        <v>105Tiffani TongShippyshippybangbang</v>
      </c>
      <c r="B64" s="20">
        <v>105</v>
      </c>
      <c r="C64" s="14" t="s">
        <v>93</v>
      </c>
      <c r="D64" s="376" t="s">
        <v>94</v>
      </c>
      <c r="E64" s="377"/>
      <c r="F64" s="297" t="s">
        <v>797</v>
      </c>
      <c r="G64" s="298"/>
      <c r="H64" s="13"/>
      <c r="I64" s="31"/>
      <c r="J64" s="34" t="s">
        <v>1468</v>
      </c>
      <c r="K64" s="17">
        <v>2</v>
      </c>
      <c r="L64" s="18">
        <f t="shared" si="3"/>
        <v>6</v>
      </c>
      <c r="M64" s="19">
        <f t="shared" si="9"/>
        <v>12</v>
      </c>
    </row>
    <row r="65" spans="1:13" s="9" customFormat="1" ht="14.4" x14ac:dyDescent="0.25">
      <c r="A65" s="373" t="str">
        <f t="shared" si="8"/>
        <v/>
      </c>
      <c r="B65" s="20"/>
      <c r="C65" s="14" t="s">
        <v>43</v>
      </c>
      <c r="D65" s="376" t="s">
        <v>43</v>
      </c>
      <c r="E65" s="377" t="str">
        <f t="shared" ref="E65:E66" si="10">TRIM(PROPER(D65))</f>
        <v/>
      </c>
      <c r="F65" s="282"/>
      <c r="G65" s="272"/>
      <c r="H65" s="13"/>
      <c r="I65" s="31"/>
      <c r="J65" s="34"/>
      <c r="K65" s="17"/>
      <c r="L65" s="18">
        <f t="shared" si="3"/>
        <v>0</v>
      </c>
      <c r="M65" s="19">
        <f t="shared" si="9"/>
        <v>0</v>
      </c>
    </row>
    <row r="66" spans="1:13" ht="14.4" x14ac:dyDescent="0.25">
      <c r="A66" s="373" t="str">
        <f t="shared" si="8"/>
        <v/>
      </c>
      <c r="B66" s="20"/>
      <c r="C66" s="14" t="s">
        <v>43</v>
      </c>
      <c r="D66" s="376" t="s">
        <v>43</v>
      </c>
      <c r="E66" s="377" t="str">
        <f t="shared" si="10"/>
        <v/>
      </c>
      <c r="F66" s="282"/>
      <c r="G66" s="272"/>
      <c r="H66" s="13"/>
      <c r="I66" s="31"/>
      <c r="J66" s="34"/>
      <c r="K66" s="17"/>
      <c r="L66" s="18">
        <f t="shared" si="3"/>
        <v>0</v>
      </c>
      <c r="M66" s="19">
        <f t="shared" si="9"/>
        <v>0</v>
      </c>
    </row>
    <row r="67" spans="1:13" ht="14.4" x14ac:dyDescent="0.25">
      <c r="A67" s="373" t="str">
        <f t="shared" si="8"/>
        <v/>
      </c>
      <c r="B67" s="20"/>
      <c r="C67" s="14" t="s">
        <v>43</v>
      </c>
      <c r="D67" s="376"/>
      <c r="E67" s="20"/>
      <c r="F67" s="282"/>
      <c r="G67" s="272"/>
      <c r="H67" s="13"/>
      <c r="I67" s="31"/>
      <c r="J67" s="34"/>
      <c r="K67" s="17"/>
      <c r="L67" s="18">
        <f t="shared" si="3"/>
        <v>0</v>
      </c>
      <c r="M67" s="19">
        <f t="shared" si="9"/>
        <v>0</v>
      </c>
    </row>
    <row r="68" spans="1:13" ht="14.4" x14ac:dyDescent="0.25">
      <c r="A68" s="373" t="str">
        <f t="shared" si="8"/>
        <v/>
      </c>
      <c r="B68" s="20"/>
      <c r="C68" s="14" t="s">
        <v>43</v>
      </c>
      <c r="D68" s="376"/>
      <c r="E68" s="20"/>
      <c r="F68" s="282"/>
      <c r="G68" s="272"/>
      <c r="H68" s="13"/>
      <c r="I68" s="31"/>
      <c r="J68" s="34"/>
      <c r="K68" s="17"/>
      <c r="L68" s="18">
        <f t="shared" si="3"/>
        <v>0</v>
      </c>
      <c r="M68" s="19">
        <f t="shared" si="9"/>
        <v>0</v>
      </c>
    </row>
    <row r="69" spans="1:13" ht="14.4" x14ac:dyDescent="0.25">
      <c r="A69" s="373" t="str">
        <f t="shared" si="8"/>
        <v/>
      </c>
      <c r="B69" s="20"/>
      <c r="C69" s="14"/>
      <c r="D69" s="376"/>
      <c r="E69" s="20"/>
      <c r="F69" s="282"/>
      <c r="G69" s="272"/>
      <c r="H69" s="13"/>
      <c r="I69" s="31"/>
      <c r="J69" s="34"/>
      <c r="K69" s="17"/>
      <c r="L69" s="18">
        <f t="shared" si="3"/>
        <v>0</v>
      </c>
      <c r="M69" s="19">
        <f t="shared" si="9"/>
        <v>0</v>
      </c>
    </row>
    <row r="70" spans="1:13" ht="14.4" x14ac:dyDescent="0.25">
      <c r="A70" s="373" t="str">
        <f t="shared" si="8"/>
        <v/>
      </c>
      <c r="B70" s="20"/>
      <c r="C70" s="14"/>
      <c r="D70" s="376"/>
      <c r="E70" s="20"/>
      <c r="F70" s="282"/>
      <c r="G70" s="272"/>
      <c r="H70" s="13"/>
      <c r="I70" s="31"/>
      <c r="J70" s="294"/>
      <c r="K70" s="17"/>
      <c r="L70" s="18">
        <f t="shared" si="3"/>
        <v>0</v>
      </c>
      <c r="M70" s="19">
        <f t="shared" si="9"/>
        <v>0</v>
      </c>
    </row>
    <row r="71" spans="1:13" ht="14.4" x14ac:dyDescent="0.25">
      <c r="A71" s="373" t="str">
        <f t="shared" si="8"/>
        <v/>
      </c>
      <c r="B71" s="20"/>
      <c r="C71" s="14"/>
      <c r="D71" s="376"/>
      <c r="E71" s="20"/>
      <c r="F71" s="282"/>
      <c r="G71" s="272"/>
      <c r="H71" s="13"/>
      <c r="I71" s="31"/>
      <c r="J71" s="34"/>
      <c r="K71" s="17"/>
      <c r="L71" s="18">
        <f t="shared" ref="L71:L113" si="11">IF(K71=1,7,IF(K71=2,6,IF(K71=3,5,IF(K71=4,4,IF(K71=5,3,IF(K71=6,2,IF(K71&gt;=6,1,0)))))))</f>
        <v>0</v>
      </c>
      <c r="M71" s="19">
        <f t="shared" si="9"/>
        <v>0</v>
      </c>
    </row>
    <row r="72" spans="1:13" ht="14.4" x14ac:dyDescent="0.25">
      <c r="A72" s="373" t="str">
        <f t="shared" si="8"/>
        <v/>
      </c>
      <c r="B72" s="20"/>
      <c r="C72" s="14"/>
      <c r="D72" s="376"/>
      <c r="E72" s="20"/>
      <c r="F72" s="282"/>
      <c r="G72" s="272"/>
      <c r="H72" s="13"/>
      <c r="I72" s="31"/>
      <c r="J72" s="34"/>
      <c r="K72" s="17"/>
      <c r="L72" s="18">
        <f t="shared" si="11"/>
        <v>0</v>
      </c>
      <c r="M72" s="19">
        <f t="shared" si="9"/>
        <v>0</v>
      </c>
    </row>
    <row r="73" spans="1:13" ht="14.4" x14ac:dyDescent="0.25">
      <c r="A73" s="373" t="str">
        <f t="shared" si="8"/>
        <v/>
      </c>
      <c r="B73" s="20"/>
      <c r="C73" s="14"/>
      <c r="D73" s="376"/>
      <c r="E73" s="20"/>
      <c r="F73" s="282"/>
      <c r="G73" s="272"/>
      <c r="H73" s="13"/>
      <c r="I73" s="31"/>
      <c r="J73" s="34"/>
      <c r="K73" s="17"/>
      <c r="L73" s="18">
        <f t="shared" si="11"/>
        <v>0</v>
      </c>
      <c r="M73" s="19">
        <f t="shared" si="9"/>
        <v>0</v>
      </c>
    </row>
    <row r="74" spans="1:13" ht="14.4" x14ac:dyDescent="0.25">
      <c r="A74" s="373" t="str">
        <f t="shared" si="8"/>
        <v/>
      </c>
      <c r="B74" s="20"/>
      <c r="C74" s="14"/>
      <c r="D74" s="376"/>
      <c r="E74" s="20"/>
      <c r="F74" s="282"/>
      <c r="G74" s="272"/>
      <c r="H74" s="13"/>
      <c r="I74" s="31"/>
      <c r="J74" s="34"/>
      <c r="K74" s="17"/>
      <c r="L74" s="18">
        <f t="shared" si="11"/>
        <v>0</v>
      </c>
      <c r="M74" s="19">
        <f t="shared" si="9"/>
        <v>0</v>
      </c>
    </row>
    <row r="75" spans="1:13" ht="14.4" x14ac:dyDescent="0.25">
      <c r="A75" s="373" t="str">
        <f t="shared" si="8"/>
        <v/>
      </c>
      <c r="B75" s="20"/>
      <c r="C75" s="14"/>
      <c r="D75" s="376"/>
      <c r="E75" s="20"/>
      <c r="F75" s="282"/>
      <c r="G75" s="272"/>
      <c r="H75" s="13"/>
      <c r="I75" s="31"/>
      <c r="J75" s="34"/>
      <c r="K75" s="17"/>
      <c r="L75" s="18">
        <f t="shared" si="11"/>
        <v>0</v>
      </c>
      <c r="M75" s="19">
        <f t="shared" si="9"/>
        <v>0</v>
      </c>
    </row>
    <row r="76" spans="1:13" ht="14.4" x14ac:dyDescent="0.25">
      <c r="A76" s="373" t="str">
        <f t="shared" si="8"/>
        <v/>
      </c>
      <c r="B76" s="20"/>
      <c r="C76" s="14"/>
      <c r="D76" s="376"/>
      <c r="E76" s="20"/>
      <c r="F76" s="282"/>
      <c r="G76" s="272"/>
      <c r="H76" s="13"/>
      <c r="I76" s="31"/>
      <c r="J76" s="34"/>
      <c r="K76" s="17"/>
      <c r="L76" s="18">
        <f t="shared" si="11"/>
        <v>0</v>
      </c>
      <c r="M76" s="19">
        <f t="shared" si="9"/>
        <v>0</v>
      </c>
    </row>
    <row r="77" spans="1:13" ht="14.4" x14ac:dyDescent="0.25">
      <c r="A77" s="373" t="str">
        <f t="shared" si="8"/>
        <v/>
      </c>
      <c r="B77" s="20"/>
      <c r="C77" s="14"/>
      <c r="D77" s="376"/>
      <c r="E77" s="20"/>
      <c r="F77" s="282"/>
      <c r="G77" s="272"/>
      <c r="H77" s="13"/>
      <c r="I77" s="31"/>
      <c r="J77" s="34"/>
      <c r="K77" s="17"/>
      <c r="L77" s="18">
        <f t="shared" si="11"/>
        <v>0</v>
      </c>
      <c r="M77" s="19">
        <f t="shared" si="9"/>
        <v>0</v>
      </c>
    </row>
    <row r="78" spans="1:13" ht="14.4" x14ac:dyDescent="0.25">
      <c r="A78" s="373" t="str">
        <f t="shared" si="8"/>
        <v/>
      </c>
      <c r="B78" s="20"/>
      <c r="C78" s="14"/>
      <c r="D78" s="376"/>
      <c r="E78" s="20"/>
      <c r="F78" s="282"/>
      <c r="G78" s="272"/>
      <c r="H78" s="13"/>
      <c r="I78" s="31"/>
      <c r="J78" s="294"/>
      <c r="K78" s="17"/>
      <c r="L78" s="18">
        <f t="shared" si="11"/>
        <v>0</v>
      </c>
      <c r="M78" s="19">
        <f t="shared" si="9"/>
        <v>0</v>
      </c>
    </row>
    <row r="79" spans="1:13" ht="14.4" x14ac:dyDescent="0.25">
      <c r="A79" s="373" t="str">
        <f t="shared" si="8"/>
        <v/>
      </c>
      <c r="B79" s="20"/>
      <c r="C79" s="14"/>
      <c r="D79" s="376"/>
      <c r="E79" s="20"/>
      <c r="F79" s="282"/>
      <c r="G79" s="272"/>
      <c r="H79" s="13"/>
      <c r="I79" s="31"/>
      <c r="J79" s="34"/>
      <c r="K79" s="17"/>
      <c r="L79" s="18">
        <f t="shared" si="11"/>
        <v>0</v>
      </c>
      <c r="M79" s="19">
        <f t="shared" si="9"/>
        <v>0</v>
      </c>
    </row>
    <row r="80" spans="1:13" ht="14.4" x14ac:dyDescent="0.25">
      <c r="A80" s="373" t="str">
        <f t="shared" si="8"/>
        <v/>
      </c>
      <c r="B80" s="20"/>
      <c r="C80" s="14"/>
      <c r="D80" s="376"/>
      <c r="E80" s="20"/>
      <c r="F80" s="282"/>
      <c r="G80" s="272"/>
      <c r="H80" s="13"/>
      <c r="I80" s="31"/>
      <c r="J80" s="34"/>
      <c r="K80" s="17"/>
      <c r="L80" s="18">
        <f t="shared" si="11"/>
        <v>0</v>
      </c>
      <c r="M80" s="19">
        <f t="shared" si="9"/>
        <v>0</v>
      </c>
    </row>
    <row r="81" spans="1:13" ht="14.4" x14ac:dyDescent="0.25">
      <c r="A81" s="373" t="str">
        <f t="shared" si="8"/>
        <v/>
      </c>
      <c r="B81" s="20"/>
      <c r="C81" s="14"/>
      <c r="D81" s="376"/>
      <c r="E81" s="20"/>
      <c r="F81" s="282"/>
      <c r="G81" s="272"/>
      <c r="H81" s="13"/>
      <c r="I81" s="31"/>
      <c r="J81" s="34"/>
      <c r="K81" s="17"/>
      <c r="L81" s="18">
        <f t="shared" si="11"/>
        <v>0</v>
      </c>
      <c r="M81" s="19">
        <f t="shared" si="9"/>
        <v>0</v>
      </c>
    </row>
    <row r="82" spans="1:13" ht="14.4" x14ac:dyDescent="0.25">
      <c r="A82" s="373" t="str">
        <f t="shared" si="8"/>
        <v/>
      </c>
      <c r="B82" s="20"/>
      <c r="C82" s="14"/>
      <c r="D82" s="376"/>
      <c r="E82" s="20"/>
      <c r="F82" s="282"/>
      <c r="G82" s="272"/>
      <c r="H82" s="13"/>
      <c r="I82" s="31"/>
      <c r="J82" s="34"/>
      <c r="K82" s="17"/>
      <c r="L82" s="18">
        <f t="shared" si="11"/>
        <v>0</v>
      </c>
      <c r="M82" s="19">
        <f t="shared" si="9"/>
        <v>0</v>
      </c>
    </row>
    <row r="83" spans="1:13" ht="14.4" x14ac:dyDescent="0.25">
      <c r="A83" s="373" t="str">
        <f t="shared" si="8"/>
        <v/>
      </c>
      <c r="B83" s="20"/>
      <c r="C83" s="14"/>
      <c r="D83" s="376"/>
      <c r="E83" s="20"/>
      <c r="F83" s="282"/>
      <c r="G83" s="272"/>
      <c r="H83" s="13"/>
      <c r="I83" s="31"/>
      <c r="J83" s="34"/>
      <c r="K83" s="17"/>
      <c r="L83" s="18">
        <f t="shared" si="11"/>
        <v>0</v>
      </c>
      <c r="M83" s="19">
        <f t="shared" si="9"/>
        <v>0</v>
      </c>
    </row>
    <row r="84" spans="1:13" ht="14.4" x14ac:dyDescent="0.25">
      <c r="A84" s="373" t="str">
        <f t="shared" si="8"/>
        <v/>
      </c>
      <c r="B84" s="20"/>
      <c r="C84" s="14"/>
      <c r="D84" s="376"/>
      <c r="E84" s="20"/>
      <c r="F84" s="282"/>
      <c r="G84" s="272"/>
      <c r="H84" s="13"/>
      <c r="I84" s="31"/>
      <c r="J84" s="34"/>
      <c r="K84" s="17"/>
      <c r="L84" s="18">
        <f t="shared" si="11"/>
        <v>0</v>
      </c>
      <c r="M84" s="19">
        <f t="shared" si="9"/>
        <v>0</v>
      </c>
    </row>
    <row r="85" spans="1:13" ht="14.4" x14ac:dyDescent="0.25">
      <c r="A85" s="373" t="str">
        <f t="shared" si="8"/>
        <v/>
      </c>
      <c r="B85" s="20"/>
      <c r="C85" s="14"/>
      <c r="D85" s="376"/>
      <c r="E85" s="20"/>
      <c r="F85" s="282"/>
      <c r="G85" s="272"/>
      <c r="H85" s="13"/>
      <c r="I85" s="31"/>
      <c r="J85" s="34"/>
      <c r="K85" s="17"/>
      <c r="L85" s="18">
        <f t="shared" si="11"/>
        <v>0</v>
      </c>
      <c r="M85" s="19">
        <f t="shared" si="9"/>
        <v>0</v>
      </c>
    </row>
    <row r="86" spans="1:13" ht="14.4" x14ac:dyDescent="0.25">
      <c r="A86" s="373" t="str">
        <f t="shared" si="8"/>
        <v/>
      </c>
      <c r="B86" s="20"/>
      <c r="C86" s="14"/>
      <c r="D86" s="376"/>
      <c r="E86" s="20"/>
      <c r="F86" s="282"/>
      <c r="G86" s="272"/>
      <c r="H86" s="13"/>
      <c r="I86" s="31"/>
      <c r="J86" s="294"/>
      <c r="K86" s="17"/>
      <c r="L86" s="18">
        <f t="shared" si="11"/>
        <v>0</v>
      </c>
      <c r="M86" s="19">
        <f t="shared" si="9"/>
        <v>0</v>
      </c>
    </row>
    <row r="87" spans="1:13" ht="14.4" x14ac:dyDescent="0.25">
      <c r="A87" s="373" t="str">
        <f t="shared" si="8"/>
        <v/>
      </c>
      <c r="B87" s="20"/>
      <c r="C87" s="14"/>
      <c r="D87" s="376"/>
      <c r="E87" s="20"/>
      <c r="F87" s="282"/>
      <c r="G87" s="272"/>
      <c r="H87" s="13"/>
      <c r="I87" s="31"/>
      <c r="J87" s="34"/>
      <c r="K87" s="17"/>
      <c r="L87" s="18">
        <f t="shared" si="11"/>
        <v>0</v>
      </c>
      <c r="M87" s="19">
        <f t="shared" si="9"/>
        <v>0</v>
      </c>
    </row>
    <row r="88" spans="1:13" ht="14.4" x14ac:dyDescent="0.25">
      <c r="A88" s="373" t="str">
        <f t="shared" si="8"/>
        <v/>
      </c>
      <c r="B88" s="20"/>
      <c r="C88" s="14"/>
      <c r="D88" s="376"/>
      <c r="E88" s="20"/>
      <c r="F88" s="282"/>
      <c r="G88" s="272"/>
      <c r="H88" s="13"/>
      <c r="I88" s="31"/>
      <c r="J88" s="34"/>
      <c r="K88" s="17"/>
      <c r="L88" s="18">
        <f t="shared" si="11"/>
        <v>0</v>
      </c>
      <c r="M88" s="19">
        <f t="shared" si="9"/>
        <v>0</v>
      </c>
    </row>
    <row r="89" spans="1:13" ht="14.4" x14ac:dyDescent="0.25">
      <c r="A89" s="373" t="str">
        <f t="shared" si="8"/>
        <v/>
      </c>
      <c r="B89" s="20"/>
      <c r="C89" s="14"/>
      <c r="D89" s="376"/>
      <c r="E89" s="20"/>
      <c r="F89" s="282"/>
      <c r="G89" s="272"/>
      <c r="H89" s="13"/>
      <c r="I89" s="31"/>
      <c r="J89" s="34"/>
      <c r="K89" s="17"/>
      <c r="L89" s="18">
        <f t="shared" si="11"/>
        <v>0</v>
      </c>
      <c r="M89" s="19">
        <f t="shared" si="9"/>
        <v>0</v>
      </c>
    </row>
    <row r="90" spans="1:13" ht="14.4" x14ac:dyDescent="0.25">
      <c r="A90" s="373" t="str">
        <f t="shared" si="8"/>
        <v/>
      </c>
      <c r="B90" s="20"/>
      <c r="C90" s="14"/>
      <c r="D90" s="376"/>
      <c r="E90" s="20"/>
      <c r="F90" s="282"/>
      <c r="G90" s="272"/>
      <c r="H90" s="13"/>
      <c r="I90" s="31"/>
      <c r="J90" s="34"/>
      <c r="K90" s="17"/>
      <c r="L90" s="18">
        <f t="shared" si="11"/>
        <v>0</v>
      </c>
      <c r="M90" s="19">
        <f t="shared" si="9"/>
        <v>0</v>
      </c>
    </row>
    <row r="91" spans="1:13" ht="14.4" x14ac:dyDescent="0.25">
      <c r="A91" s="373" t="str">
        <f t="shared" si="8"/>
        <v/>
      </c>
      <c r="B91" s="20"/>
      <c r="C91" s="14"/>
      <c r="D91" s="376"/>
      <c r="E91" s="20"/>
      <c r="F91" s="282"/>
      <c r="G91" s="272"/>
      <c r="H91" s="13"/>
      <c r="I91" s="31"/>
      <c r="J91" s="34"/>
      <c r="K91" s="17"/>
      <c r="L91" s="18">
        <f t="shared" si="11"/>
        <v>0</v>
      </c>
      <c r="M91" s="19">
        <f t="shared" si="9"/>
        <v>0</v>
      </c>
    </row>
    <row r="92" spans="1:13" ht="14.4" x14ac:dyDescent="0.25">
      <c r="A92" s="373" t="str">
        <f t="shared" si="8"/>
        <v/>
      </c>
      <c r="B92" s="20"/>
      <c r="C92" s="14"/>
      <c r="D92" s="376"/>
      <c r="E92" s="20"/>
      <c r="F92" s="282"/>
      <c r="G92" s="272"/>
      <c r="H92" s="13"/>
      <c r="I92" s="31"/>
      <c r="J92" s="34"/>
      <c r="K92" s="17"/>
      <c r="L92" s="18">
        <f t="shared" si="11"/>
        <v>0</v>
      </c>
      <c r="M92" s="19">
        <f t="shared" si="9"/>
        <v>0</v>
      </c>
    </row>
    <row r="93" spans="1:13" ht="14.4" x14ac:dyDescent="0.25">
      <c r="A93" s="373" t="str">
        <f t="shared" si="8"/>
        <v/>
      </c>
      <c r="B93" s="20"/>
      <c r="C93" s="14"/>
      <c r="D93" s="376"/>
      <c r="E93" s="20"/>
      <c r="F93" s="282"/>
      <c r="G93" s="272"/>
      <c r="H93" s="13"/>
      <c r="I93" s="31"/>
      <c r="J93" s="34"/>
      <c r="K93" s="17"/>
      <c r="L93" s="18">
        <f t="shared" si="11"/>
        <v>0</v>
      </c>
      <c r="M93" s="19">
        <f t="shared" si="9"/>
        <v>0</v>
      </c>
    </row>
    <row r="94" spans="1:13" ht="14.4" x14ac:dyDescent="0.25">
      <c r="A94" s="373" t="str">
        <f t="shared" si="8"/>
        <v/>
      </c>
      <c r="B94" s="20"/>
      <c r="C94" s="14"/>
      <c r="D94" s="376"/>
      <c r="E94" s="20"/>
      <c r="F94" s="282"/>
      <c r="G94" s="272"/>
      <c r="H94" s="13"/>
      <c r="I94" s="31"/>
      <c r="J94" s="294"/>
      <c r="K94" s="17"/>
      <c r="L94" s="18">
        <f t="shared" si="11"/>
        <v>0</v>
      </c>
      <c r="M94" s="19">
        <f t="shared" si="9"/>
        <v>0</v>
      </c>
    </row>
    <row r="95" spans="1:13" ht="14.4" x14ac:dyDescent="0.25">
      <c r="A95" s="373" t="str">
        <f t="shared" si="8"/>
        <v/>
      </c>
      <c r="B95" s="20"/>
      <c r="C95" s="14"/>
      <c r="D95" s="376"/>
      <c r="E95" s="20"/>
      <c r="F95" s="282"/>
      <c r="G95" s="272"/>
      <c r="H95" s="13"/>
      <c r="I95" s="31"/>
      <c r="J95" s="34"/>
      <c r="K95" s="17"/>
      <c r="L95" s="18">
        <f t="shared" si="11"/>
        <v>0</v>
      </c>
      <c r="M95" s="19">
        <f t="shared" si="9"/>
        <v>0</v>
      </c>
    </row>
    <row r="96" spans="1:13" ht="14.4" x14ac:dyDescent="0.25">
      <c r="A96" s="373" t="str">
        <f t="shared" si="8"/>
        <v/>
      </c>
      <c r="B96" s="20"/>
      <c r="C96" s="14"/>
      <c r="D96" s="376"/>
      <c r="E96" s="20"/>
      <c r="F96" s="282"/>
      <c r="G96" s="272"/>
      <c r="H96" s="13"/>
      <c r="I96" s="31"/>
      <c r="J96" s="34"/>
      <c r="K96" s="17"/>
      <c r="L96" s="18">
        <f t="shared" si="11"/>
        <v>0</v>
      </c>
      <c r="M96" s="19">
        <f t="shared" si="9"/>
        <v>0</v>
      </c>
    </row>
    <row r="97" spans="1:13" ht="14.4" x14ac:dyDescent="0.25">
      <c r="A97" s="373" t="str">
        <f t="shared" si="8"/>
        <v/>
      </c>
      <c r="B97" s="20"/>
      <c r="C97" s="14"/>
      <c r="D97" s="376" t="s">
        <v>43</v>
      </c>
      <c r="E97" s="20"/>
      <c r="F97" s="282"/>
      <c r="G97" s="272"/>
      <c r="H97" s="13"/>
      <c r="I97" s="31"/>
      <c r="J97" s="34"/>
      <c r="K97" s="17"/>
      <c r="L97" s="18">
        <f t="shared" si="11"/>
        <v>0</v>
      </c>
      <c r="M97" s="19">
        <f t="shared" si="9"/>
        <v>0</v>
      </c>
    </row>
    <row r="98" spans="1:13" ht="14.4" x14ac:dyDescent="0.25">
      <c r="A98" s="373" t="str">
        <f t="shared" si="8"/>
        <v/>
      </c>
      <c r="B98" s="20"/>
      <c r="C98" s="14"/>
      <c r="D98" s="376" t="s">
        <v>43</v>
      </c>
      <c r="E98" s="20"/>
      <c r="F98" s="282"/>
      <c r="G98" s="272"/>
      <c r="H98" s="13"/>
      <c r="I98" s="31"/>
      <c r="J98" s="34"/>
      <c r="K98" s="17"/>
      <c r="L98" s="18">
        <f t="shared" si="11"/>
        <v>0</v>
      </c>
      <c r="M98" s="19">
        <f t="shared" si="9"/>
        <v>0</v>
      </c>
    </row>
    <row r="99" spans="1:13" ht="14.4" x14ac:dyDescent="0.25">
      <c r="A99" s="373" t="str">
        <f t="shared" si="8"/>
        <v/>
      </c>
      <c r="B99" s="20"/>
      <c r="C99" s="14"/>
      <c r="D99" s="376" t="s">
        <v>43</v>
      </c>
      <c r="E99" s="20"/>
      <c r="F99" s="282"/>
      <c r="G99" s="272"/>
      <c r="H99" s="13"/>
      <c r="I99" s="31"/>
      <c r="J99" s="34"/>
      <c r="K99" s="17"/>
      <c r="L99" s="18">
        <f t="shared" si="11"/>
        <v>0</v>
      </c>
      <c r="M99" s="19">
        <f t="shared" si="9"/>
        <v>0</v>
      </c>
    </row>
    <row r="100" spans="1:13" ht="14.4" x14ac:dyDescent="0.25">
      <c r="A100" s="373" t="str">
        <f t="shared" si="8"/>
        <v/>
      </c>
      <c r="B100" s="20"/>
      <c r="C100" s="14"/>
      <c r="D100" s="376" t="s">
        <v>43</v>
      </c>
      <c r="E100" s="20"/>
      <c r="F100" s="282"/>
      <c r="G100" s="272"/>
      <c r="H100" s="13"/>
      <c r="I100" s="31"/>
      <c r="J100" s="34"/>
      <c r="K100" s="17"/>
      <c r="L100" s="18">
        <f t="shared" si="11"/>
        <v>0</v>
      </c>
      <c r="M100" s="19">
        <f t="shared" si="9"/>
        <v>0</v>
      </c>
    </row>
    <row r="101" spans="1:13" ht="14.4" x14ac:dyDescent="0.25">
      <c r="A101" s="373" t="str">
        <f t="shared" si="8"/>
        <v/>
      </c>
      <c r="B101" s="20"/>
      <c r="C101" s="14"/>
      <c r="D101" s="376" t="s">
        <v>43</v>
      </c>
      <c r="E101" s="20"/>
      <c r="F101" s="282"/>
      <c r="G101" s="272"/>
      <c r="H101" s="13"/>
      <c r="I101" s="31"/>
      <c r="J101" s="34"/>
      <c r="K101" s="17"/>
      <c r="L101" s="18">
        <f t="shared" si="11"/>
        <v>0</v>
      </c>
      <c r="M101" s="19">
        <f t="shared" si="9"/>
        <v>0</v>
      </c>
    </row>
    <row r="102" spans="1:13" ht="14.4" x14ac:dyDescent="0.25">
      <c r="A102" s="373" t="str">
        <f t="shared" si="8"/>
        <v/>
      </c>
      <c r="B102" s="20"/>
      <c r="C102" s="14"/>
      <c r="D102" s="376" t="s">
        <v>43</v>
      </c>
      <c r="E102" s="20"/>
      <c r="F102" s="282"/>
      <c r="G102" s="272"/>
      <c r="H102" s="13"/>
      <c r="I102" s="31"/>
      <c r="J102" s="294"/>
      <c r="K102" s="17"/>
      <c r="L102" s="18">
        <f t="shared" si="11"/>
        <v>0</v>
      </c>
      <c r="M102" s="19">
        <f t="shared" si="9"/>
        <v>0</v>
      </c>
    </row>
    <row r="103" spans="1:13" ht="14.4" x14ac:dyDescent="0.25">
      <c r="A103" s="373" t="str">
        <f t="shared" si="8"/>
        <v/>
      </c>
      <c r="B103" s="20"/>
      <c r="C103" s="14"/>
      <c r="D103" s="376" t="s">
        <v>43</v>
      </c>
      <c r="E103" s="20"/>
      <c r="F103" s="282"/>
      <c r="G103" s="272"/>
      <c r="H103" s="13"/>
      <c r="I103" s="31"/>
      <c r="J103" s="34"/>
      <c r="K103" s="17"/>
      <c r="L103" s="18">
        <f t="shared" si="11"/>
        <v>0</v>
      </c>
      <c r="M103" s="19">
        <f t="shared" si="9"/>
        <v>0</v>
      </c>
    </row>
    <row r="104" spans="1:13" ht="14.4" x14ac:dyDescent="0.25">
      <c r="A104" s="373" t="str">
        <f t="shared" si="8"/>
        <v/>
      </c>
      <c r="B104" s="20"/>
      <c r="C104" s="14"/>
      <c r="D104" s="376"/>
      <c r="E104" s="20"/>
      <c r="F104" s="282"/>
      <c r="G104" s="272"/>
      <c r="H104" s="13"/>
      <c r="I104" s="31"/>
      <c r="J104" s="34"/>
      <c r="K104" s="17"/>
      <c r="L104" s="18">
        <f t="shared" si="11"/>
        <v>0</v>
      </c>
      <c r="M104" s="19">
        <f t="shared" si="9"/>
        <v>0</v>
      </c>
    </row>
    <row r="105" spans="1:13" ht="14.4" x14ac:dyDescent="0.25">
      <c r="A105" s="373" t="str">
        <f t="shared" si="8"/>
        <v/>
      </c>
      <c r="B105" s="20"/>
      <c r="C105" s="14"/>
      <c r="D105" s="376"/>
      <c r="E105" s="20"/>
      <c r="F105" s="282"/>
      <c r="G105" s="272"/>
      <c r="H105" s="13"/>
      <c r="I105" s="31"/>
      <c r="J105" s="34"/>
      <c r="K105" s="17"/>
      <c r="L105" s="18">
        <f t="shared" si="11"/>
        <v>0</v>
      </c>
      <c r="M105" s="19">
        <f t="shared" si="9"/>
        <v>0</v>
      </c>
    </row>
    <row r="106" spans="1:13" ht="14.4" x14ac:dyDescent="0.25">
      <c r="A106" s="373" t="str">
        <f t="shared" si="8"/>
        <v/>
      </c>
      <c r="B106" s="20"/>
      <c r="C106" s="14"/>
      <c r="D106" s="376"/>
      <c r="E106" s="20"/>
      <c r="F106" s="282"/>
      <c r="G106" s="272"/>
      <c r="H106" s="13"/>
      <c r="I106" s="31"/>
      <c r="J106" s="34"/>
      <c r="K106" s="17"/>
      <c r="L106" s="18">
        <f t="shared" si="11"/>
        <v>0</v>
      </c>
      <c r="M106" s="19">
        <f t="shared" si="9"/>
        <v>0</v>
      </c>
    </row>
    <row r="107" spans="1:13" ht="14.4" x14ac:dyDescent="0.25">
      <c r="A107" s="373" t="str">
        <f t="shared" si="8"/>
        <v/>
      </c>
      <c r="B107" s="20"/>
      <c r="C107" s="14"/>
      <c r="D107" s="376"/>
      <c r="E107" s="20"/>
      <c r="F107" s="282"/>
      <c r="G107" s="272"/>
      <c r="H107" s="13"/>
      <c r="I107" s="31"/>
      <c r="J107" s="34"/>
      <c r="K107" s="17"/>
      <c r="L107" s="18">
        <f t="shared" si="11"/>
        <v>0</v>
      </c>
      <c r="M107" s="19">
        <f t="shared" si="9"/>
        <v>0</v>
      </c>
    </row>
    <row r="108" spans="1:13" ht="14.4" x14ac:dyDescent="0.25">
      <c r="A108" s="373" t="str">
        <f t="shared" si="8"/>
        <v/>
      </c>
      <c r="B108" s="20"/>
      <c r="C108" s="14"/>
      <c r="D108" s="376"/>
      <c r="E108" s="20"/>
      <c r="F108" s="282"/>
      <c r="G108" s="272"/>
      <c r="H108" s="13"/>
      <c r="I108" s="31"/>
      <c r="J108" s="34"/>
      <c r="K108" s="17"/>
      <c r="L108" s="18">
        <f t="shared" si="11"/>
        <v>0</v>
      </c>
      <c r="M108" s="19">
        <f t="shared" si="9"/>
        <v>0</v>
      </c>
    </row>
    <row r="109" spans="1:13" ht="14.4" x14ac:dyDescent="0.25">
      <c r="A109" s="373" t="str">
        <f t="shared" si="8"/>
        <v/>
      </c>
      <c r="B109" s="20"/>
      <c r="C109" s="14"/>
      <c r="D109" s="376"/>
      <c r="E109" s="20"/>
      <c r="F109" s="282"/>
      <c r="G109" s="272"/>
      <c r="H109" s="13"/>
      <c r="I109" s="31"/>
      <c r="J109" s="34"/>
      <c r="K109" s="17"/>
      <c r="L109" s="18">
        <f t="shared" si="11"/>
        <v>0</v>
      </c>
      <c r="M109" s="19">
        <f t="shared" si="9"/>
        <v>0</v>
      </c>
    </row>
    <row r="110" spans="1:13" ht="14.4" x14ac:dyDescent="0.25">
      <c r="A110" s="373" t="str">
        <f t="shared" si="8"/>
        <v/>
      </c>
      <c r="B110" s="20"/>
      <c r="C110" s="14"/>
      <c r="D110" s="376"/>
      <c r="E110" s="20"/>
      <c r="F110" s="282"/>
      <c r="G110" s="272"/>
      <c r="H110" s="13"/>
      <c r="I110" s="31"/>
      <c r="J110" s="294"/>
      <c r="K110" s="17"/>
      <c r="L110" s="18">
        <f t="shared" si="11"/>
        <v>0</v>
      </c>
      <c r="M110" s="19">
        <f t="shared" si="9"/>
        <v>0</v>
      </c>
    </row>
    <row r="111" spans="1:13" ht="14.4" x14ac:dyDescent="0.25">
      <c r="A111" s="373" t="str">
        <f t="shared" si="8"/>
        <v/>
      </c>
      <c r="B111" s="20"/>
      <c r="C111" s="14"/>
      <c r="D111" s="376"/>
      <c r="E111" s="20"/>
      <c r="F111" s="282"/>
      <c r="G111" s="272"/>
      <c r="H111" s="13"/>
      <c r="I111" s="31"/>
      <c r="J111" s="34"/>
      <c r="K111" s="287"/>
      <c r="L111" s="18">
        <f t="shared" si="11"/>
        <v>0</v>
      </c>
      <c r="M111" s="19">
        <f t="shared" si="9"/>
        <v>0</v>
      </c>
    </row>
    <row r="112" spans="1:13" ht="14.4" x14ac:dyDescent="0.25">
      <c r="A112" s="373" t="str">
        <f t="shared" si="8"/>
        <v/>
      </c>
      <c r="B112" s="20"/>
      <c r="C112" s="14"/>
      <c r="D112" s="376"/>
      <c r="E112" s="20"/>
      <c r="F112" s="282"/>
      <c r="G112" s="272"/>
      <c r="H112" s="13"/>
      <c r="I112" s="31"/>
      <c r="J112" s="34"/>
      <c r="K112" s="17"/>
      <c r="L112" s="18">
        <f t="shared" si="11"/>
        <v>0</v>
      </c>
      <c r="M112" s="19">
        <f t="shared" si="9"/>
        <v>0</v>
      </c>
    </row>
    <row r="113" spans="1:13" ht="14.4" x14ac:dyDescent="0.25">
      <c r="A113" s="373" t="str">
        <f t="shared" si="8"/>
        <v/>
      </c>
      <c r="B113" s="20"/>
      <c r="C113" s="14"/>
      <c r="D113" s="376"/>
      <c r="E113" s="20"/>
      <c r="F113" s="282"/>
      <c r="G113" s="272"/>
      <c r="H113" s="13"/>
      <c r="I113" s="31"/>
      <c r="J113" s="34"/>
      <c r="K113" s="17"/>
      <c r="L113" s="18">
        <f t="shared" si="11"/>
        <v>0</v>
      </c>
      <c r="M113" s="19">
        <f t="shared" si="9"/>
        <v>0</v>
      </c>
    </row>
    <row r="114" spans="1:13" ht="14.4" x14ac:dyDescent="0.25">
      <c r="A114" s="373" t="str">
        <f t="shared" si="8"/>
        <v/>
      </c>
      <c r="B114" s="20"/>
      <c r="C114" s="14"/>
      <c r="D114" s="376"/>
      <c r="E114" s="20"/>
      <c r="F114" s="282"/>
      <c r="G114" s="272"/>
      <c r="H114" s="13"/>
      <c r="I114" s="31"/>
      <c r="J114" s="34"/>
      <c r="K114" s="17"/>
      <c r="L114" s="18">
        <f t="shared" ref="L114:L125" si="12">IF(K114=1,7,IF(K114=2,6,IF(K114=3,5,IF(K114=4,4,IF(K114=5,3,IF(K114=6,2,IF(K114&gt;=6,1,0)))))))</f>
        <v>0</v>
      </c>
      <c r="M114" s="19">
        <f t="shared" si="9"/>
        <v>0</v>
      </c>
    </row>
    <row r="115" spans="1:13" ht="14.4" x14ac:dyDescent="0.25">
      <c r="A115" s="373" t="str">
        <f t="shared" si="8"/>
        <v/>
      </c>
      <c r="B115" s="20"/>
      <c r="C115" s="14"/>
      <c r="D115" s="376"/>
      <c r="E115" s="20"/>
      <c r="F115" s="282"/>
      <c r="G115" s="272"/>
      <c r="H115" s="13"/>
      <c r="I115" s="31"/>
      <c r="J115" s="34"/>
      <c r="K115" s="17"/>
      <c r="L115" s="18">
        <f t="shared" si="12"/>
        <v>0</v>
      </c>
      <c r="M115" s="19">
        <f t="shared" si="9"/>
        <v>0</v>
      </c>
    </row>
    <row r="116" spans="1:13" ht="14.4" x14ac:dyDescent="0.25">
      <c r="A116" s="373" t="str">
        <f t="shared" si="8"/>
        <v/>
      </c>
      <c r="B116" s="20"/>
      <c r="C116" s="14"/>
      <c r="D116" s="376"/>
      <c r="E116" s="20"/>
      <c r="F116" s="282"/>
      <c r="G116" s="272"/>
      <c r="H116" s="13"/>
      <c r="I116" s="31"/>
      <c r="J116" s="34"/>
      <c r="K116" s="17"/>
      <c r="L116" s="18">
        <f t="shared" si="12"/>
        <v>0</v>
      </c>
      <c r="M116" s="19">
        <f t="shared" si="9"/>
        <v>0</v>
      </c>
    </row>
    <row r="117" spans="1:13" ht="14.4" x14ac:dyDescent="0.25">
      <c r="A117" s="373" t="str">
        <f t="shared" si="8"/>
        <v/>
      </c>
      <c r="B117" s="20"/>
      <c r="C117" s="14"/>
      <c r="D117" s="376"/>
      <c r="E117" s="20"/>
      <c r="F117" s="282"/>
      <c r="G117" s="272"/>
      <c r="H117" s="13"/>
      <c r="I117" s="31"/>
      <c r="J117" s="34"/>
      <c r="K117" s="17"/>
      <c r="L117" s="18">
        <f t="shared" si="12"/>
        <v>0</v>
      </c>
      <c r="M117" s="19">
        <f t="shared" si="9"/>
        <v>0</v>
      </c>
    </row>
    <row r="118" spans="1:13" ht="14.4" x14ac:dyDescent="0.25">
      <c r="A118" s="373" t="str">
        <f t="shared" si="8"/>
        <v/>
      </c>
      <c r="B118" s="20"/>
      <c r="C118" s="14"/>
      <c r="D118" s="376"/>
      <c r="E118" s="20"/>
      <c r="F118" s="282"/>
      <c r="G118" s="272"/>
      <c r="H118" s="13"/>
      <c r="I118" s="31"/>
      <c r="J118" s="294"/>
      <c r="K118" s="17"/>
      <c r="L118" s="18">
        <f t="shared" si="12"/>
        <v>0</v>
      </c>
      <c r="M118" s="19">
        <f t="shared" si="9"/>
        <v>0</v>
      </c>
    </row>
    <row r="119" spans="1:13" ht="14.4" x14ac:dyDescent="0.25">
      <c r="A119" s="373" t="str">
        <f t="shared" si="8"/>
        <v/>
      </c>
      <c r="B119" s="20"/>
      <c r="C119" s="14"/>
      <c r="D119" s="376"/>
      <c r="E119" s="20"/>
      <c r="F119" s="282"/>
      <c r="G119" s="272"/>
      <c r="H119" s="13"/>
      <c r="I119" s="31"/>
      <c r="J119" s="34"/>
      <c r="K119" s="287"/>
      <c r="L119" s="18">
        <f t="shared" si="12"/>
        <v>0</v>
      </c>
      <c r="M119" s="19">
        <f t="shared" si="9"/>
        <v>0</v>
      </c>
    </row>
    <row r="120" spans="1:13" ht="14.4" x14ac:dyDescent="0.25">
      <c r="A120" s="373" t="str">
        <f t="shared" si="8"/>
        <v/>
      </c>
      <c r="B120" s="20"/>
      <c r="C120" s="14"/>
      <c r="D120" s="376"/>
      <c r="E120" s="20"/>
      <c r="F120" s="282"/>
      <c r="G120" s="272"/>
      <c r="H120" s="13"/>
      <c r="I120" s="31"/>
      <c r="J120" s="34"/>
      <c r="K120" s="17"/>
      <c r="L120" s="18">
        <f t="shared" si="12"/>
        <v>0</v>
      </c>
      <c r="M120" s="19">
        <f t="shared" si="9"/>
        <v>0</v>
      </c>
    </row>
    <row r="121" spans="1:13" ht="14.4" x14ac:dyDescent="0.25">
      <c r="A121" s="373" t="str">
        <f t="shared" si="8"/>
        <v/>
      </c>
      <c r="B121" s="20"/>
      <c r="C121" s="14"/>
      <c r="D121" s="376"/>
      <c r="E121" s="20"/>
      <c r="F121" s="282"/>
      <c r="G121" s="272"/>
      <c r="H121" s="13"/>
      <c r="I121" s="31"/>
      <c r="J121" s="34"/>
      <c r="K121" s="17"/>
      <c r="L121" s="18">
        <f t="shared" si="12"/>
        <v>0</v>
      </c>
      <c r="M121" s="19">
        <f t="shared" si="9"/>
        <v>0</v>
      </c>
    </row>
    <row r="122" spans="1:13" ht="14.4" x14ac:dyDescent="0.25">
      <c r="A122" s="373" t="str">
        <f t="shared" si="8"/>
        <v/>
      </c>
      <c r="B122" s="20"/>
      <c r="C122" s="14"/>
      <c r="D122" s="376"/>
      <c r="E122" s="20"/>
      <c r="F122" s="282"/>
      <c r="G122" s="272"/>
      <c r="H122" s="13"/>
      <c r="I122" s="31"/>
      <c r="J122" s="34"/>
      <c r="K122" s="17"/>
      <c r="L122" s="18">
        <f t="shared" si="12"/>
        <v>0</v>
      </c>
      <c r="M122" s="19">
        <f t="shared" si="9"/>
        <v>0</v>
      </c>
    </row>
    <row r="123" spans="1:13" ht="14.4" x14ac:dyDescent="0.25">
      <c r="A123" s="373" t="str">
        <f t="shared" si="8"/>
        <v/>
      </c>
      <c r="B123" s="20"/>
      <c r="C123" s="14"/>
      <c r="D123" s="376"/>
      <c r="E123" s="20"/>
      <c r="F123" s="282"/>
      <c r="G123" s="272"/>
      <c r="H123" s="13"/>
      <c r="I123" s="31"/>
      <c r="J123" s="34"/>
      <c r="K123" s="17"/>
      <c r="L123" s="18">
        <f t="shared" si="12"/>
        <v>0</v>
      </c>
      <c r="M123" s="19">
        <f t="shared" si="9"/>
        <v>0</v>
      </c>
    </row>
    <row r="124" spans="1:13" ht="14.4" x14ac:dyDescent="0.25">
      <c r="A124" s="373" t="str">
        <f t="shared" si="8"/>
        <v/>
      </c>
      <c r="B124" s="20"/>
      <c r="C124" s="14"/>
      <c r="D124" s="376"/>
      <c r="E124" s="20"/>
      <c r="F124" s="282"/>
      <c r="G124" s="272"/>
      <c r="H124" s="13"/>
      <c r="I124" s="31"/>
      <c r="J124" s="34"/>
      <c r="K124" s="17"/>
      <c r="L124" s="18">
        <f t="shared" si="12"/>
        <v>0</v>
      </c>
      <c r="M124" s="19">
        <f t="shared" si="9"/>
        <v>0</v>
      </c>
    </row>
    <row r="125" spans="1:13" ht="14.4" x14ac:dyDescent="0.25">
      <c r="A125" s="373" t="str">
        <f t="shared" ref="A125:A188" si="13">CONCATENATE(B125,C125,D125)</f>
        <v/>
      </c>
      <c r="B125" s="20"/>
      <c r="C125" s="14"/>
      <c r="D125" s="376"/>
      <c r="E125" s="20"/>
      <c r="F125" s="282"/>
      <c r="G125" s="272"/>
      <c r="H125" s="13"/>
      <c r="I125" s="31"/>
      <c r="J125" s="34"/>
      <c r="K125" s="17"/>
      <c r="L125" s="18">
        <f t="shared" si="12"/>
        <v>0</v>
      </c>
      <c r="M125" s="19">
        <f t="shared" si="9"/>
        <v>0</v>
      </c>
    </row>
    <row r="126" spans="1:13" ht="14.4" x14ac:dyDescent="0.25">
      <c r="A126" s="373" t="str">
        <f t="shared" si="13"/>
        <v/>
      </c>
      <c r="B126" s="20"/>
      <c r="C126" s="14"/>
      <c r="D126" s="376"/>
      <c r="E126" s="20"/>
      <c r="F126" s="282"/>
      <c r="G126" s="272"/>
      <c r="H126" s="13"/>
      <c r="I126" s="31"/>
      <c r="J126" s="294"/>
      <c r="K126" s="17"/>
      <c r="L126" s="18">
        <f t="shared" ref="L126:L189" si="14">IF(K126=1,7,IF(K126=2,6,IF(K126=3,5,IF(K126=4,4,IF(K126=5,3,IF(K126=6,2,IF(K126&gt;=6,1,0)))))))</f>
        <v>0</v>
      </c>
      <c r="M126" s="19">
        <f t="shared" ref="M126:M189" si="15">SUM(L126*$M$5)</f>
        <v>0</v>
      </c>
    </row>
    <row r="127" spans="1:13" ht="14.4" x14ac:dyDescent="0.25">
      <c r="A127" s="373" t="str">
        <f t="shared" si="13"/>
        <v/>
      </c>
      <c r="B127" s="20"/>
      <c r="C127" s="14"/>
      <c r="D127" s="376"/>
      <c r="E127" s="20"/>
      <c r="F127" s="282"/>
      <c r="G127" s="272"/>
      <c r="H127" s="13"/>
      <c r="I127" s="31"/>
      <c r="J127" s="34"/>
      <c r="K127" s="287"/>
      <c r="L127" s="18">
        <f t="shared" si="14"/>
        <v>0</v>
      </c>
      <c r="M127" s="19">
        <f t="shared" si="15"/>
        <v>0</v>
      </c>
    </row>
    <row r="128" spans="1:13" ht="14.4" x14ac:dyDescent="0.25">
      <c r="A128" s="373" t="str">
        <f t="shared" si="13"/>
        <v/>
      </c>
      <c r="B128" s="20"/>
      <c r="C128" s="14"/>
      <c r="D128" s="376"/>
      <c r="E128" s="20"/>
      <c r="F128" s="282"/>
      <c r="G128" s="272"/>
      <c r="H128" s="13"/>
      <c r="I128" s="31"/>
      <c r="J128" s="34"/>
      <c r="K128" s="17"/>
      <c r="L128" s="18">
        <f t="shared" si="14"/>
        <v>0</v>
      </c>
      <c r="M128" s="19">
        <f t="shared" si="15"/>
        <v>0</v>
      </c>
    </row>
    <row r="129" spans="1:13" ht="14.4" x14ac:dyDescent="0.25">
      <c r="A129" s="373" t="str">
        <f t="shared" si="13"/>
        <v/>
      </c>
      <c r="B129" s="20"/>
      <c r="C129" s="14"/>
      <c r="D129" s="376"/>
      <c r="E129" s="20"/>
      <c r="F129" s="282"/>
      <c r="G129" s="272"/>
      <c r="H129" s="13"/>
      <c r="I129" s="31"/>
      <c r="J129" s="34"/>
      <c r="K129" s="17"/>
      <c r="L129" s="18">
        <f t="shared" si="14"/>
        <v>0</v>
      </c>
      <c r="M129" s="19">
        <f t="shared" si="15"/>
        <v>0</v>
      </c>
    </row>
    <row r="130" spans="1:13" ht="14.4" x14ac:dyDescent="0.25">
      <c r="A130" s="373" t="str">
        <f t="shared" si="13"/>
        <v/>
      </c>
      <c r="B130" s="20"/>
      <c r="C130" s="14"/>
      <c r="D130" s="376"/>
      <c r="E130" s="20"/>
      <c r="F130" s="282"/>
      <c r="G130" s="272"/>
      <c r="H130" s="13"/>
      <c r="I130" s="31"/>
      <c r="J130" s="34"/>
      <c r="K130" s="17"/>
      <c r="L130" s="18">
        <f t="shared" si="14"/>
        <v>0</v>
      </c>
      <c r="M130" s="19">
        <f t="shared" si="15"/>
        <v>0</v>
      </c>
    </row>
    <row r="131" spans="1:13" ht="14.4" x14ac:dyDescent="0.25">
      <c r="A131" s="373" t="str">
        <f t="shared" si="13"/>
        <v/>
      </c>
      <c r="B131" s="20"/>
      <c r="C131" s="14"/>
      <c r="D131" s="376"/>
      <c r="E131" s="20"/>
      <c r="F131" s="282"/>
      <c r="G131" s="272"/>
      <c r="H131" s="13"/>
      <c r="I131" s="31"/>
      <c r="J131" s="34"/>
      <c r="K131" s="17"/>
      <c r="L131" s="18">
        <f t="shared" si="14"/>
        <v>0</v>
      </c>
      <c r="M131" s="19">
        <f t="shared" si="15"/>
        <v>0</v>
      </c>
    </row>
    <row r="132" spans="1:13" ht="14.4" x14ac:dyDescent="0.25">
      <c r="A132" s="373" t="str">
        <f t="shared" si="13"/>
        <v/>
      </c>
      <c r="B132" s="20"/>
      <c r="C132" s="14"/>
      <c r="D132" s="376"/>
      <c r="E132" s="20"/>
      <c r="F132" s="282"/>
      <c r="G132" s="272"/>
      <c r="H132" s="13"/>
      <c r="I132" s="31"/>
      <c r="J132" s="34"/>
      <c r="K132" s="17"/>
      <c r="L132" s="18">
        <f t="shared" si="14"/>
        <v>0</v>
      </c>
      <c r="M132" s="19">
        <f t="shared" si="15"/>
        <v>0</v>
      </c>
    </row>
    <row r="133" spans="1:13" ht="14.4" x14ac:dyDescent="0.25">
      <c r="A133" s="373" t="str">
        <f t="shared" si="13"/>
        <v/>
      </c>
      <c r="B133" s="20"/>
      <c r="C133" s="14"/>
      <c r="D133" s="376"/>
      <c r="E133" s="20"/>
      <c r="F133" s="282"/>
      <c r="G133" s="272"/>
      <c r="H133" s="13"/>
      <c r="I133" s="31"/>
      <c r="J133" s="34"/>
      <c r="K133" s="17"/>
      <c r="L133" s="18">
        <f t="shared" si="14"/>
        <v>0</v>
      </c>
      <c r="M133" s="19">
        <f t="shared" si="15"/>
        <v>0</v>
      </c>
    </row>
    <row r="134" spans="1:13" ht="14.4" x14ac:dyDescent="0.25">
      <c r="A134" s="373" t="str">
        <f t="shared" si="13"/>
        <v/>
      </c>
      <c r="B134" s="20"/>
      <c r="C134" s="14"/>
      <c r="D134" s="376"/>
      <c r="E134" s="20"/>
      <c r="F134" s="282"/>
      <c r="G134" s="272"/>
      <c r="H134" s="13"/>
      <c r="I134" s="31"/>
      <c r="J134" s="294"/>
      <c r="K134" s="17"/>
      <c r="L134" s="18">
        <f t="shared" si="14"/>
        <v>0</v>
      </c>
      <c r="M134" s="19">
        <f t="shared" si="15"/>
        <v>0</v>
      </c>
    </row>
    <row r="135" spans="1:13" ht="14.4" x14ac:dyDescent="0.25">
      <c r="A135" s="373" t="str">
        <f t="shared" si="13"/>
        <v/>
      </c>
      <c r="B135" s="20"/>
      <c r="C135" s="14"/>
      <c r="D135" s="376"/>
      <c r="E135" s="20"/>
      <c r="F135" s="282"/>
      <c r="G135" s="272"/>
      <c r="H135" s="13"/>
      <c r="I135" s="31"/>
      <c r="J135" s="34"/>
      <c r="K135" s="287"/>
      <c r="L135" s="18">
        <f t="shared" si="14"/>
        <v>0</v>
      </c>
      <c r="M135" s="19">
        <f t="shared" si="15"/>
        <v>0</v>
      </c>
    </row>
    <row r="136" spans="1:13" ht="14.4" x14ac:dyDescent="0.25">
      <c r="A136" s="373" t="str">
        <f t="shared" si="13"/>
        <v/>
      </c>
      <c r="B136" s="20"/>
      <c r="C136" s="14"/>
      <c r="D136" s="376"/>
      <c r="E136" s="20"/>
      <c r="F136" s="282"/>
      <c r="G136" s="272"/>
      <c r="H136" s="13"/>
      <c r="I136" s="31"/>
      <c r="J136" s="34"/>
      <c r="K136" s="17"/>
      <c r="L136" s="18">
        <f t="shared" si="14"/>
        <v>0</v>
      </c>
      <c r="M136" s="19">
        <f t="shared" si="15"/>
        <v>0</v>
      </c>
    </row>
    <row r="137" spans="1:13" ht="14.4" x14ac:dyDescent="0.25">
      <c r="A137" s="373" t="str">
        <f t="shared" si="13"/>
        <v/>
      </c>
      <c r="B137" s="20"/>
      <c r="C137" s="14"/>
      <c r="D137" s="376"/>
      <c r="E137" s="20"/>
      <c r="F137" s="282"/>
      <c r="G137" s="272"/>
      <c r="H137" s="13"/>
      <c r="I137" s="31"/>
      <c r="J137" s="34"/>
      <c r="K137" s="17"/>
      <c r="L137" s="18">
        <f t="shared" si="14"/>
        <v>0</v>
      </c>
      <c r="M137" s="19">
        <f t="shared" si="15"/>
        <v>0</v>
      </c>
    </row>
    <row r="138" spans="1:13" ht="14.4" x14ac:dyDescent="0.25">
      <c r="A138" s="373" t="str">
        <f t="shared" si="13"/>
        <v/>
      </c>
      <c r="B138" s="20"/>
      <c r="C138" s="14"/>
      <c r="D138" s="376"/>
      <c r="E138" s="20"/>
      <c r="F138" s="282"/>
      <c r="G138" s="272"/>
      <c r="H138" s="13"/>
      <c r="I138" s="31"/>
      <c r="J138" s="34"/>
      <c r="K138" s="17"/>
      <c r="L138" s="18">
        <f t="shared" si="14"/>
        <v>0</v>
      </c>
      <c r="M138" s="19">
        <f t="shared" si="15"/>
        <v>0</v>
      </c>
    </row>
    <row r="139" spans="1:13" ht="14.4" x14ac:dyDescent="0.25">
      <c r="A139" s="373" t="str">
        <f t="shared" si="13"/>
        <v/>
      </c>
      <c r="B139" s="20"/>
      <c r="C139" s="14"/>
      <c r="D139" s="376"/>
      <c r="E139" s="20"/>
      <c r="F139" s="282"/>
      <c r="G139" s="272"/>
      <c r="H139" s="13"/>
      <c r="I139" s="31"/>
      <c r="J139" s="34"/>
      <c r="K139" s="17"/>
      <c r="L139" s="18">
        <f t="shared" si="14"/>
        <v>0</v>
      </c>
      <c r="M139" s="19">
        <f t="shared" si="15"/>
        <v>0</v>
      </c>
    </row>
    <row r="140" spans="1:13" ht="14.4" x14ac:dyDescent="0.25">
      <c r="A140" s="373" t="str">
        <f t="shared" si="13"/>
        <v/>
      </c>
      <c r="B140" s="20"/>
      <c r="C140" s="14"/>
      <c r="D140" s="376"/>
      <c r="E140" s="20"/>
      <c r="F140" s="282"/>
      <c r="G140" s="272"/>
      <c r="H140" s="13"/>
      <c r="I140" s="31"/>
      <c r="J140" s="34"/>
      <c r="K140" s="17"/>
      <c r="L140" s="18">
        <f t="shared" si="14"/>
        <v>0</v>
      </c>
      <c r="M140" s="19">
        <f t="shared" si="15"/>
        <v>0</v>
      </c>
    </row>
    <row r="141" spans="1:13" ht="14.4" x14ac:dyDescent="0.25">
      <c r="A141" s="373" t="str">
        <f t="shared" si="13"/>
        <v/>
      </c>
      <c r="B141" s="20"/>
      <c r="C141" s="14"/>
      <c r="D141" s="376"/>
      <c r="E141" s="20"/>
      <c r="F141" s="282"/>
      <c r="G141" s="272"/>
      <c r="H141" s="13"/>
      <c r="I141" s="31"/>
      <c r="J141" s="34"/>
      <c r="K141" s="17"/>
      <c r="L141" s="18">
        <f t="shared" si="14"/>
        <v>0</v>
      </c>
      <c r="M141" s="19">
        <f t="shared" si="15"/>
        <v>0</v>
      </c>
    </row>
    <row r="142" spans="1:13" ht="14.4" x14ac:dyDescent="0.25">
      <c r="A142" s="373" t="str">
        <f t="shared" si="13"/>
        <v/>
      </c>
      <c r="B142" s="20"/>
      <c r="C142" s="14"/>
      <c r="D142" s="376"/>
      <c r="E142" s="20"/>
      <c r="F142" s="282"/>
      <c r="G142" s="272"/>
      <c r="H142" s="13"/>
      <c r="I142" s="31"/>
      <c r="J142" s="294"/>
      <c r="K142" s="17"/>
      <c r="L142" s="18">
        <f t="shared" si="14"/>
        <v>0</v>
      </c>
      <c r="M142" s="19">
        <f t="shared" si="15"/>
        <v>0</v>
      </c>
    </row>
    <row r="143" spans="1:13" ht="14.4" x14ac:dyDescent="0.25">
      <c r="A143" s="373" t="str">
        <f t="shared" si="13"/>
        <v/>
      </c>
      <c r="B143" s="20"/>
      <c r="C143" s="14"/>
      <c r="D143" s="376"/>
      <c r="E143" s="20"/>
      <c r="F143" s="282"/>
      <c r="G143" s="272"/>
      <c r="H143" s="13"/>
      <c r="I143" s="31"/>
      <c r="J143" s="34"/>
      <c r="K143" s="287"/>
      <c r="L143" s="18">
        <f t="shared" si="14"/>
        <v>0</v>
      </c>
      <c r="M143" s="19">
        <f t="shared" si="15"/>
        <v>0</v>
      </c>
    </row>
    <row r="144" spans="1:13" ht="14.4" x14ac:dyDescent="0.25">
      <c r="A144" s="373" t="str">
        <f t="shared" si="13"/>
        <v/>
      </c>
      <c r="B144" s="20"/>
      <c r="C144" s="14"/>
      <c r="D144" s="376"/>
      <c r="E144" s="20"/>
      <c r="F144" s="282"/>
      <c r="G144" s="272"/>
      <c r="H144" s="13"/>
      <c r="I144" s="31"/>
      <c r="J144" s="34"/>
      <c r="K144" s="17"/>
      <c r="L144" s="18">
        <f t="shared" si="14"/>
        <v>0</v>
      </c>
      <c r="M144" s="19">
        <f t="shared" si="15"/>
        <v>0</v>
      </c>
    </row>
    <row r="145" spans="1:13" ht="14.4" x14ac:dyDescent="0.25">
      <c r="A145" s="373" t="str">
        <f t="shared" si="13"/>
        <v/>
      </c>
      <c r="B145" s="20"/>
      <c r="C145" s="14"/>
      <c r="D145" s="376"/>
      <c r="E145" s="20"/>
      <c r="F145" s="282"/>
      <c r="G145" s="272"/>
      <c r="H145" s="13"/>
      <c r="I145" s="31"/>
      <c r="J145" s="34"/>
      <c r="K145" s="17"/>
      <c r="L145" s="18">
        <f t="shared" si="14"/>
        <v>0</v>
      </c>
      <c r="M145" s="19">
        <f t="shared" si="15"/>
        <v>0</v>
      </c>
    </row>
    <row r="146" spans="1:13" ht="14.4" x14ac:dyDescent="0.25">
      <c r="A146" s="373" t="str">
        <f t="shared" si="13"/>
        <v/>
      </c>
      <c r="B146" s="20"/>
      <c r="C146" s="14"/>
      <c r="D146" s="376"/>
      <c r="E146" s="20"/>
      <c r="F146" s="282"/>
      <c r="G146" s="272"/>
      <c r="H146" s="13"/>
      <c r="I146" s="31"/>
      <c r="J146" s="34"/>
      <c r="K146" s="17"/>
      <c r="L146" s="18">
        <f t="shared" si="14"/>
        <v>0</v>
      </c>
      <c r="M146" s="19">
        <f t="shared" si="15"/>
        <v>0</v>
      </c>
    </row>
    <row r="147" spans="1:13" ht="14.4" x14ac:dyDescent="0.25">
      <c r="A147" s="373" t="str">
        <f t="shared" si="13"/>
        <v/>
      </c>
      <c r="B147" s="20"/>
      <c r="C147" s="14"/>
      <c r="D147" s="376"/>
      <c r="E147" s="20"/>
      <c r="F147" s="282"/>
      <c r="G147" s="272"/>
      <c r="H147" s="13"/>
      <c r="I147" s="31"/>
      <c r="J147" s="34"/>
      <c r="K147" s="17"/>
      <c r="L147" s="18">
        <f t="shared" si="14"/>
        <v>0</v>
      </c>
      <c r="M147" s="19">
        <f t="shared" si="15"/>
        <v>0</v>
      </c>
    </row>
    <row r="148" spans="1:13" ht="14.4" x14ac:dyDescent="0.25">
      <c r="A148" s="373" t="str">
        <f t="shared" si="13"/>
        <v/>
      </c>
      <c r="B148" s="20"/>
      <c r="C148" s="14"/>
      <c r="D148" s="376"/>
      <c r="E148" s="20"/>
      <c r="F148" s="282"/>
      <c r="G148" s="272"/>
      <c r="H148" s="13"/>
      <c r="I148" s="31"/>
      <c r="J148" s="34"/>
      <c r="K148" s="17"/>
      <c r="L148" s="18">
        <f t="shared" si="14"/>
        <v>0</v>
      </c>
      <c r="M148" s="19">
        <f t="shared" si="15"/>
        <v>0</v>
      </c>
    </row>
    <row r="149" spans="1:13" ht="14.4" x14ac:dyDescent="0.25">
      <c r="A149" s="373" t="str">
        <f t="shared" si="13"/>
        <v/>
      </c>
      <c r="B149" s="20"/>
      <c r="C149" s="14"/>
      <c r="D149" s="376"/>
      <c r="E149" s="20"/>
      <c r="F149" s="282"/>
      <c r="G149" s="272"/>
      <c r="H149" s="13"/>
      <c r="I149" s="31"/>
      <c r="J149" s="34"/>
      <c r="K149" s="17"/>
      <c r="L149" s="18">
        <f t="shared" si="14"/>
        <v>0</v>
      </c>
      <c r="M149" s="19">
        <f t="shared" si="15"/>
        <v>0</v>
      </c>
    </row>
    <row r="150" spans="1:13" ht="14.4" x14ac:dyDescent="0.25">
      <c r="A150" s="373" t="str">
        <f t="shared" si="13"/>
        <v/>
      </c>
      <c r="B150" s="20"/>
      <c r="C150" s="14"/>
      <c r="D150" s="376"/>
      <c r="E150" s="20"/>
      <c r="F150" s="282"/>
      <c r="G150" s="272"/>
      <c r="H150" s="13"/>
      <c r="I150" s="31"/>
      <c r="J150" s="294"/>
      <c r="K150" s="17"/>
      <c r="L150" s="18">
        <f t="shared" si="14"/>
        <v>0</v>
      </c>
      <c r="M150" s="19">
        <f t="shared" si="15"/>
        <v>0</v>
      </c>
    </row>
    <row r="151" spans="1:13" ht="14.4" x14ac:dyDescent="0.25">
      <c r="A151" s="373" t="str">
        <f t="shared" si="13"/>
        <v/>
      </c>
      <c r="B151" s="20"/>
      <c r="C151" s="14"/>
      <c r="D151" s="376"/>
      <c r="E151" s="20"/>
      <c r="F151" s="282"/>
      <c r="G151" s="272"/>
      <c r="H151" s="13"/>
      <c r="I151" s="31"/>
      <c r="J151" s="34"/>
      <c r="K151" s="287"/>
      <c r="L151" s="18">
        <f t="shared" si="14"/>
        <v>0</v>
      </c>
      <c r="M151" s="19">
        <f t="shared" si="15"/>
        <v>0</v>
      </c>
    </row>
    <row r="152" spans="1:13" ht="14.4" x14ac:dyDescent="0.25">
      <c r="A152" s="373" t="str">
        <f t="shared" si="13"/>
        <v/>
      </c>
      <c r="B152" s="20"/>
      <c r="C152" s="14"/>
      <c r="D152" s="376"/>
      <c r="E152" s="20"/>
      <c r="F152" s="282"/>
      <c r="G152" s="272"/>
      <c r="H152" s="13"/>
      <c r="I152" s="31"/>
      <c r="J152" s="34"/>
      <c r="K152" s="17"/>
      <c r="L152" s="18">
        <f t="shared" si="14"/>
        <v>0</v>
      </c>
      <c r="M152" s="19">
        <f t="shared" si="15"/>
        <v>0</v>
      </c>
    </row>
    <row r="153" spans="1:13" ht="14.4" x14ac:dyDescent="0.25">
      <c r="A153" s="373" t="str">
        <f t="shared" si="13"/>
        <v/>
      </c>
      <c r="B153" s="20"/>
      <c r="C153" s="14"/>
      <c r="D153" s="376"/>
      <c r="E153" s="20"/>
      <c r="F153" s="282"/>
      <c r="G153" s="272"/>
      <c r="H153" s="13"/>
      <c r="I153" s="31"/>
      <c r="J153" s="34"/>
      <c r="K153" s="17"/>
      <c r="L153" s="18">
        <f t="shared" si="14"/>
        <v>0</v>
      </c>
      <c r="M153" s="19">
        <f t="shared" si="15"/>
        <v>0</v>
      </c>
    </row>
    <row r="154" spans="1:13" ht="14.4" x14ac:dyDescent="0.25">
      <c r="A154" s="373" t="str">
        <f t="shared" si="13"/>
        <v/>
      </c>
      <c r="B154" s="20"/>
      <c r="C154" s="14"/>
      <c r="D154" s="376"/>
      <c r="E154" s="20"/>
      <c r="F154" s="282"/>
      <c r="G154" s="272"/>
      <c r="H154" s="13"/>
      <c r="I154" s="31"/>
      <c r="J154" s="34"/>
      <c r="K154" s="17"/>
      <c r="L154" s="18">
        <f t="shared" si="14"/>
        <v>0</v>
      </c>
      <c r="M154" s="19">
        <f t="shared" si="15"/>
        <v>0</v>
      </c>
    </row>
    <row r="155" spans="1:13" ht="14.4" x14ac:dyDescent="0.25">
      <c r="A155" s="373" t="str">
        <f t="shared" si="13"/>
        <v/>
      </c>
      <c r="B155" s="20"/>
      <c r="C155" s="14"/>
      <c r="D155" s="376"/>
      <c r="E155" s="20"/>
      <c r="F155" s="282"/>
      <c r="G155" s="272"/>
      <c r="H155" s="13"/>
      <c r="I155" s="31"/>
      <c r="J155" s="34"/>
      <c r="K155" s="17"/>
      <c r="L155" s="18">
        <f t="shared" si="14"/>
        <v>0</v>
      </c>
      <c r="M155" s="19">
        <f t="shared" si="15"/>
        <v>0</v>
      </c>
    </row>
    <row r="156" spans="1:13" ht="14.4" x14ac:dyDescent="0.25">
      <c r="A156" s="373" t="str">
        <f t="shared" si="13"/>
        <v/>
      </c>
      <c r="B156" s="20"/>
      <c r="C156" s="14"/>
      <c r="D156" s="376"/>
      <c r="E156" s="20"/>
      <c r="F156" s="282"/>
      <c r="G156" s="272"/>
      <c r="H156" s="13"/>
      <c r="I156" s="31"/>
      <c r="J156" s="34"/>
      <c r="K156" s="17"/>
      <c r="L156" s="18">
        <f t="shared" si="14"/>
        <v>0</v>
      </c>
      <c r="M156" s="19">
        <f t="shared" si="15"/>
        <v>0</v>
      </c>
    </row>
    <row r="157" spans="1:13" ht="14.4" x14ac:dyDescent="0.25">
      <c r="A157" s="373" t="str">
        <f t="shared" si="13"/>
        <v/>
      </c>
      <c r="B157" s="20"/>
      <c r="C157" s="14"/>
      <c r="D157" s="376"/>
      <c r="E157" s="20"/>
      <c r="F157" s="282"/>
      <c r="G157" s="272"/>
      <c r="H157" s="13"/>
      <c r="I157" s="31"/>
      <c r="J157" s="34"/>
      <c r="K157" s="17"/>
      <c r="L157" s="18">
        <f t="shared" si="14"/>
        <v>0</v>
      </c>
      <c r="M157" s="19">
        <f t="shared" si="15"/>
        <v>0</v>
      </c>
    </row>
    <row r="158" spans="1:13" ht="14.4" x14ac:dyDescent="0.25">
      <c r="A158" s="373" t="str">
        <f t="shared" si="13"/>
        <v/>
      </c>
      <c r="B158" s="20"/>
      <c r="C158" s="14"/>
      <c r="D158" s="376"/>
      <c r="E158" s="20"/>
      <c r="F158" s="282"/>
      <c r="G158" s="272"/>
      <c r="H158" s="13"/>
      <c r="I158" s="31"/>
      <c r="J158" s="294"/>
      <c r="K158" s="17"/>
      <c r="L158" s="18">
        <f t="shared" si="14"/>
        <v>0</v>
      </c>
      <c r="M158" s="19">
        <f t="shared" si="15"/>
        <v>0</v>
      </c>
    </row>
    <row r="159" spans="1:13" ht="14.4" x14ac:dyDescent="0.25">
      <c r="A159" s="373" t="str">
        <f t="shared" si="13"/>
        <v/>
      </c>
      <c r="B159" s="20"/>
      <c r="C159" s="14"/>
      <c r="D159" s="376"/>
      <c r="E159" s="20"/>
      <c r="F159" s="282"/>
      <c r="G159" s="272"/>
      <c r="H159" s="13"/>
      <c r="I159" s="31"/>
      <c r="J159" s="34"/>
      <c r="K159" s="287"/>
      <c r="L159" s="18">
        <f t="shared" si="14"/>
        <v>0</v>
      </c>
      <c r="M159" s="19">
        <f t="shared" si="15"/>
        <v>0</v>
      </c>
    </row>
    <row r="160" spans="1:13" ht="14.4" x14ac:dyDescent="0.25">
      <c r="A160" s="373" t="str">
        <f t="shared" si="13"/>
        <v/>
      </c>
      <c r="B160" s="20"/>
      <c r="C160" s="14"/>
      <c r="D160" s="376"/>
      <c r="E160" s="20"/>
      <c r="F160" s="282"/>
      <c r="G160" s="272"/>
      <c r="H160" s="13"/>
      <c r="I160" s="31"/>
      <c r="J160" s="34"/>
      <c r="K160" s="17"/>
      <c r="L160" s="18">
        <f t="shared" si="14"/>
        <v>0</v>
      </c>
      <c r="M160" s="19">
        <f t="shared" si="15"/>
        <v>0</v>
      </c>
    </row>
    <row r="161" spans="1:13" ht="14.4" x14ac:dyDescent="0.25">
      <c r="A161" s="373" t="str">
        <f t="shared" si="13"/>
        <v/>
      </c>
      <c r="B161" s="20"/>
      <c r="C161" s="14"/>
      <c r="D161" s="376"/>
      <c r="E161" s="20"/>
      <c r="F161" s="282"/>
      <c r="G161" s="272"/>
      <c r="H161" s="13"/>
      <c r="I161" s="31"/>
      <c r="J161" s="34"/>
      <c r="K161" s="17"/>
      <c r="L161" s="18">
        <f t="shared" si="14"/>
        <v>0</v>
      </c>
      <c r="M161" s="19">
        <f t="shared" si="15"/>
        <v>0</v>
      </c>
    </row>
    <row r="162" spans="1:13" ht="14.4" x14ac:dyDescent="0.25">
      <c r="A162" s="373" t="str">
        <f t="shared" si="13"/>
        <v/>
      </c>
      <c r="B162" s="20"/>
      <c r="C162" s="14"/>
      <c r="D162" s="376"/>
      <c r="E162" s="20"/>
      <c r="F162" s="282"/>
      <c r="G162" s="272"/>
      <c r="H162" s="13"/>
      <c r="I162" s="31"/>
      <c r="J162" s="34"/>
      <c r="K162" s="17"/>
      <c r="L162" s="18">
        <f t="shared" si="14"/>
        <v>0</v>
      </c>
      <c r="M162" s="19">
        <f t="shared" si="15"/>
        <v>0</v>
      </c>
    </row>
    <row r="163" spans="1:13" ht="14.4" x14ac:dyDescent="0.25">
      <c r="A163" s="373" t="str">
        <f t="shared" si="13"/>
        <v/>
      </c>
      <c r="B163" s="20"/>
      <c r="C163" s="14"/>
      <c r="D163" s="376"/>
      <c r="E163" s="20"/>
      <c r="F163" s="282"/>
      <c r="G163" s="272"/>
      <c r="H163" s="13"/>
      <c r="I163" s="31"/>
      <c r="J163" s="34"/>
      <c r="K163" s="17"/>
      <c r="L163" s="18">
        <f t="shared" si="14"/>
        <v>0</v>
      </c>
      <c r="M163" s="19">
        <f t="shared" si="15"/>
        <v>0</v>
      </c>
    </row>
    <row r="164" spans="1:13" ht="14.4" x14ac:dyDescent="0.25">
      <c r="A164" s="373" t="str">
        <f t="shared" si="13"/>
        <v/>
      </c>
      <c r="B164" s="20"/>
      <c r="C164" s="14"/>
      <c r="D164" s="376"/>
      <c r="E164" s="20"/>
      <c r="F164" s="282"/>
      <c r="G164" s="272"/>
      <c r="H164" s="13"/>
      <c r="I164" s="31"/>
      <c r="J164" s="34"/>
      <c r="K164" s="17"/>
      <c r="L164" s="18">
        <f t="shared" si="14"/>
        <v>0</v>
      </c>
      <c r="M164" s="19">
        <f t="shared" si="15"/>
        <v>0</v>
      </c>
    </row>
    <row r="165" spans="1:13" ht="14.4" x14ac:dyDescent="0.25">
      <c r="A165" s="373" t="str">
        <f t="shared" si="13"/>
        <v/>
      </c>
      <c r="B165" s="20"/>
      <c r="C165" s="14"/>
      <c r="D165" s="376"/>
      <c r="E165" s="20"/>
      <c r="F165" s="282"/>
      <c r="G165" s="272"/>
      <c r="H165" s="13"/>
      <c r="I165" s="31"/>
      <c r="J165" s="34"/>
      <c r="K165" s="17"/>
      <c r="L165" s="18">
        <f t="shared" si="14"/>
        <v>0</v>
      </c>
      <c r="M165" s="19">
        <f t="shared" si="15"/>
        <v>0</v>
      </c>
    </row>
    <row r="166" spans="1:13" ht="14.4" x14ac:dyDescent="0.25">
      <c r="A166" s="373" t="str">
        <f t="shared" si="13"/>
        <v/>
      </c>
      <c r="B166" s="20"/>
      <c r="C166" s="14"/>
      <c r="D166" s="376"/>
      <c r="E166" s="20"/>
      <c r="F166" s="282"/>
      <c r="G166" s="272"/>
      <c r="H166" s="13"/>
      <c r="I166" s="31"/>
      <c r="J166" s="294"/>
      <c r="K166" s="17"/>
      <c r="L166" s="18">
        <f t="shared" si="14"/>
        <v>0</v>
      </c>
      <c r="M166" s="19">
        <f t="shared" si="15"/>
        <v>0</v>
      </c>
    </row>
    <row r="167" spans="1:13" ht="14.4" x14ac:dyDescent="0.25">
      <c r="A167" s="373" t="str">
        <f t="shared" si="13"/>
        <v/>
      </c>
      <c r="B167" s="20"/>
      <c r="C167" s="14"/>
      <c r="D167" s="376"/>
      <c r="E167" s="20"/>
      <c r="F167" s="282"/>
      <c r="G167" s="272"/>
      <c r="H167" s="13"/>
      <c r="I167" s="31"/>
      <c r="J167" s="34"/>
      <c r="K167" s="287"/>
      <c r="L167" s="18">
        <f t="shared" si="14"/>
        <v>0</v>
      </c>
      <c r="M167" s="19">
        <f t="shared" si="15"/>
        <v>0</v>
      </c>
    </row>
    <row r="168" spans="1:13" ht="14.4" x14ac:dyDescent="0.25">
      <c r="A168" s="373" t="str">
        <f t="shared" si="13"/>
        <v/>
      </c>
      <c r="B168" s="20"/>
      <c r="C168" s="14"/>
      <c r="D168" s="376"/>
      <c r="E168" s="20"/>
      <c r="F168" s="282"/>
      <c r="G168" s="272"/>
      <c r="H168" s="13"/>
      <c r="I168" s="31"/>
      <c r="J168" s="34"/>
      <c r="K168" s="17"/>
      <c r="L168" s="18">
        <f t="shared" si="14"/>
        <v>0</v>
      </c>
      <c r="M168" s="19">
        <f t="shared" si="15"/>
        <v>0</v>
      </c>
    </row>
    <row r="169" spans="1:13" ht="14.4" x14ac:dyDescent="0.25">
      <c r="A169" s="373" t="str">
        <f t="shared" si="13"/>
        <v/>
      </c>
      <c r="B169" s="20"/>
      <c r="C169" s="14"/>
      <c r="D169" s="376"/>
      <c r="E169" s="20"/>
      <c r="F169" s="282"/>
      <c r="G169" s="272"/>
      <c r="H169" s="13"/>
      <c r="I169" s="31"/>
      <c r="J169" s="34"/>
      <c r="K169" s="17"/>
      <c r="L169" s="18">
        <f t="shared" si="14"/>
        <v>0</v>
      </c>
      <c r="M169" s="19">
        <f t="shared" si="15"/>
        <v>0</v>
      </c>
    </row>
    <row r="170" spans="1:13" ht="14.4" x14ac:dyDescent="0.25">
      <c r="A170" s="373" t="str">
        <f t="shared" si="13"/>
        <v/>
      </c>
      <c r="B170" s="20"/>
      <c r="C170" s="14"/>
      <c r="D170" s="376"/>
      <c r="E170" s="20"/>
      <c r="F170" s="282"/>
      <c r="G170" s="272"/>
      <c r="H170" s="13"/>
      <c r="I170" s="31"/>
      <c r="J170" s="34"/>
      <c r="K170" s="17"/>
      <c r="L170" s="18">
        <f t="shared" si="14"/>
        <v>0</v>
      </c>
      <c r="M170" s="19">
        <f t="shared" si="15"/>
        <v>0</v>
      </c>
    </row>
    <row r="171" spans="1:13" ht="14.4" x14ac:dyDescent="0.25">
      <c r="A171" s="373" t="str">
        <f t="shared" si="13"/>
        <v/>
      </c>
      <c r="B171" s="20"/>
      <c r="C171" s="14"/>
      <c r="D171" s="376"/>
      <c r="E171" s="20"/>
      <c r="F171" s="282"/>
      <c r="G171" s="272"/>
      <c r="H171" s="13"/>
      <c r="I171" s="31"/>
      <c r="J171" s="34"/>
      <c r="K171" s="17"/>
      <c r="L171" s="18">
        <f t="shared" si="14"/>
        <v>0</v>
      </c>
      <c r="M171" s="19">
        <f t="shared" si="15"/>
        <v>0</v>
      </c>
    </row>
    <row r="172" spans="1:13" ht="14.4" x14ac:dyDescent="0.25">
      <c r="A172" s="373" t="str">
        <f t="shared" si="13"/>
        <v/>
      </c>
      <c r="B172" s="20"/>
      <c r="C172" s="14"/>
      <c r="D172" s="376"/>
      <c r="E172" s="20"/>
      <c r="F172" s="282"/>
      <c r="G172" s="272"/>
      <c r="H172" s="13"/>
      <c r="I172" s="31"/>
      <c r="J172" s="34"/>
      <c r="K172" s="17"/>
      <c r="L172" s="18">
        <f t="shared" si="14"/>
        <v>0</v>
      </c>
      <c r="M172" s="19">
        <f t="shared" si="15"/>
        <v>0</v>
      </c>
    </row>
    <row r="173" spans="1:13" ht="14.4" x14ac:dyDescent="0.25">
      <c r="A173" s="373" t="str">
        <f t="shared" si="13"/>
        <v/>
      </c>
      <c r="B173" s="20"/>
      <c r="C173" s="14"/>
      <c r="D173" s="376"/>
      <c r="E173" s="20"/>
      <c r="F173" s="282"/>
      <c r="G173" s="272"/>
      <c r="H173" s="13"/>
      <c r="I173" s="31"/>
      <c r="J173" s="34"/>
      <c r="K173" s="17"/>
      <c r="L173" s="18">
        <f t="shared" si="14"/>
        <v>0</v>
      </c>
      <c r="M173" s="19">
        <f t="shared" si="15"/>
        <v>0</v>
      </c>
    </row>
    <row r="174" spans="1:13" ht="14.4" x14ac:dyDescent="0.25">
      <c r="A174" s="373" t="str">
        <f t="shared" si="13"/>
        <v/>
      </c>
      <c r="B174" s="20"/>
      <c r="C174" s="14"/>
      <c r="D174" s="376"/>
      <c r="E174" s="20"/>
      <c r="F174" s="282"/>
      <c r="G174" s="272"/>
      <c r="H174" s="13"/>
      <c r="I174" s="31"/>
      <c r="J174" s="294"/>
      <c r="K174" s="17"/>
      <c r="L174" s="18">
        <f t="shared" si="14"/>
        <v>0</v>
      </c>
      <c r="M174" s="19">
        <f t="shared" si="15"/>
        <v>0</v>
      </c>
    </row>
    <row r="175" spans="1:13" ht="14.4" x14ac:dyDescent="0.25">
      <c r="A175" s="373" t="str">
        <f t="shared" si="13"/>
        <v/>
      </c>
      <c r="B175" s="20"/>
      <c r="C175" s="14"/>
      <c r="D175" s="376"/>
      <c r="E175" s="20"/>
      <c r="F175" s="282"/>
      <c r="G175" s="272"/>
      <c r="H175" s="13"/>
      <c r="I175" s="31"/>
      <c r="J175" s="34"/>
      <c r="K175" s="287"/>
      <c r="L175" s="18">
        <f t="shared" si="14"/>
        <v>0</v>
      </c>
      <c r="M175" s="19">
        <f t="shared" si="15"/>
        <v>0</v>
      </c>
    </row>
    <row r="176" spans="1:13" ht="14.4" x14ac:dyDescent="0.25">
      <c r="A176" s="373" t="str">
        <f t="shared" si="13"/>
        <v/>
      </c>
      <c r="B176" s="20"/>
      <c r="C176" s="14"/>
      <c r="D176" s="376"/>
      <c r="E176" s="20"/>
      <c r="F176" s="282"/>
      <c r="G176" s="272"/>
      <c r="H176" s="13"/>
      <c r="I176" s="31"/>
      <c r="J176" s="34"/>
      <c r="K176" s="17"/>
      <c r="L176" s="18">
        <f t="shared" si="14"/>
        <v>0</v>
      </c>
      <c r="M176" s="19">
        <f t="shared" si="15"/>
        <v>0</v>
      </c>
    </row>
    <row r="177" spans="1:13" ht="14.4" x14ac:dyDescent="0.25">
      <c r="A177" s="373" t="str">
        <f t="shared" si="13"/>
        <v/>
      </c>
      <c r="B177" s="20"/>
      <c r="C177" s="14"/>
      <c r="D177" s="376"/>
      <c r="E177" s="20"/>
      <c r="F177" s="282"/>
      <c r="G177" s="272"/>
      <c r="H177" s="13"/>
      <c r="I177" s="31"/>
      <c r="J177" s="34"/>
      <c r="K177" s="17"/>
      <c r="L177" s="18">
        <f t="shared" si="14"/>
        <v>0</v>
      </c>
      <c r="M177" s="19">
        <f t="shared" si="15"/>
        <v>0</v>
      </c>
    </row>
    <row r="178" spans="1:13" ht="14.4" x14ac:dyDescent="0.25">
      <c r="A178" s="373" t="str">
        <f t="shared" si="13"/>
        <v/>
      </c>
      <c r="B178" s="20"/>
      <c r="C178" s="14"/>
      <c r="D178" s="376"/>
      <c r="E178" s="20"/>
      <c r="F178" s="282"/>
      <c r="G178" s="272"/>
      <c r="H178" s="13"/>
      <c r="I178" s="31"/>
      <c r="J178" s="34"/>
      <c r="K178" s="17"/>
      <c r="L178" s="18">
        <f t="shared" si="14"/>
        <v>0</v>
      </c>
      <c r="M178" s="19">
        <f t="shared" si="15"/>
        <v>0</v>
      </c>
    </row>
    <row r="179" spans="1:13" ht="14.4" x14ac:dyDescent="0.25">
      <c r="A179" s="373" t="str">
        <f t="shared" si="13"/>
        <v/>
      </c>
      <c r="B179" s="20"/>
      <c r="C179" s="14"/>
      <c r="D179" s="376"/>
      <c r="E179" s="20"/>
      <c r="F179" s="282"/>
      <c r="G179" s="272"/>
      <c r="H179" s="13"/>
      <c r="I179" s="31"/>
      <c r="J179" s="34"/>
      <c r="K179" s="17"/>
      <c r="L179" s="18">
        <f t="shared" si="14"/>
        <v>0</v>
      </c>
      <c r="M179" s="19">
        <f t="shared" si="15"/>
        <v>0</v>
      </c>
    </row>
    <row r="180" spans="1:13" ht="14.4" x14ac:dyDescent="0.25">
      <c r="A180" s="373" t="str">
        <f t="shared" si="13"/>
        <v/>
      </c>
      <c r="B180" s="20"/>
      <c r="C180" s="14"/>
      <c r="D180" s="376"/>
      <c r="E180" s="20"/>
      <c r="F180" s="282"/>
      <c r="G180" s="272"/>
      <c r="H180" s="13"/>
      <c r="I180" s="31"/>
      <c r="J180" s="34"/>
      <c r="K180" s="17"/>
      <c r="L180" s="18">
        <f t="shared" si="14"/>
        <v>0</v>
      </c>
      <c r="M180" s="19">
        <f t="shared" si="15"/>
        <v>0</v>
      </c>
    </row>
    <row r="181" spans="1:13" ht="14.4" x14ac:dyDescent="0.25">
      <c r="A181" s="373" t="str">
        <f t="shared" si="13"/>
        <v/>
      </c>
      <c r="B181" s="20"/>
      <c r="C181" s="14"/>
      <c r="D181" s="376"/>
      <c r="E181" s="20"/>
      <c r="F181" s="282"/>
      <c r="G181" s="272"/>
      <c r="H181" s="13"/>
      <c r="I181" s="31"/>
      <c r="J181" s="34"/>
      <c r="K181" s="17"/>
      <c r="L181" s="18">
        <f t="shared" si="14"/>
        <v>0</v>
      </c>
      <c r="M181" s="19">
        <f t="shared" si="15"/>
        <v>0</v>
      </c>
    </row>
    <row r="182" spans="1:13" ht="14.4" x14ac:dyDescent="0.25">
      <c r="A182" s="373" t="str">
        <f t="shared" si="13"/>
        <v/>
      </c>
      <c r="B182" s="20"/>
      <c r="C182" s="14"/>
      <c r="D182" s="376"/>
      <c r="E182" s="20"/>
      <c r="F182" s="282"/>
      <c r="G182" s="272"/>
      <c r="H182" s="13"/>
      <c r="I182" s="31"/>
      <c r="J182" s="294"/>
      <c r="K182" s="17"/>
      <c r="L182" s="18">
        <f t="shared" si="14"/>
        <v>0</v>
      </c>
      <c r="M182" s="19">
        <f t="shared" si="15"/>
        <v>0</v>
      </c>
    </row>
    <row r="183" spans="1:13" ht="14.4" x14ac:dyDescent="0.25">
      <c r="A183" s="373" t="str">
        <f t="shared" si="13"/>
        <v/>
      </c>
      <c r="B183" s="20"/>
      <c r="C183" s="14"/>
      <c r="D183" s="376"/>
      <c r="E183" s="20"/>
      <c r="F183" s="282"/>
      <c r="G183" s="272"/>
      <c r="H183" s="13"/>
      <c r="I183" s="31"/>
      <c r="J183" s="34"/>
      <c r="K183" s="287"/>
      <c r="L183" s="18">
        <f t="shared" si="14"/>
        <v>0</v>
      </c>
      <c r="M183" s="19">
        <f t="shared" si="15"/>
        <v>0</v>
      </c>
    </row>
    <row r="184" spans="1:13" ht="14.4" x14ac:dyDescent="0.25">
      <c r="A184" s="373" t="str">
        <f t="shared" si="13"/>
        <v/>
      </c>
      <c r="B184" s="20"/>
      <c r="C184" s="14"/>
      <c r="D184" s="376"/>
      <c r="E184" s="20"/>
      <c r="F184" s="282"/>
      <c r="G184" s="272"/>
      <c r="H184" s="13"/>
      <c r="I184" s="31"/>
      <c r="J184" s="34"/>
      <c r="K184" s="17"/>
      <c r="L184" s="18">
        <f t="shared" si="14"/>
        <v>0</v>
      </c>
      <c r="M184" s="19">
        <f t="shared" si="15"/>
        <v>0</v>
      </c>
    </row>
    <row r="185" spans="1:13" ht="14.4" x14ac:dyDescent="0.25">
      <c r="A185" s="373" t="str">
        <f t="shared" si="13"/>
        <v/>
      </c>
      <c r="B185" s="20"/>
      <c r="C185" s="14"/>
      <c r="D185" s="376"/>
      <c r="E185" s="20"/>
      <c r="F185" s="282"/>
      <c r="G185" s="272"/>
      <c r="H185" s="13"/>
      <c r="I185" s="31"/>
      <c r="J185" s="34"/>
      <c r="K185" s="17"/>
      <c r="L185" s="18">
        <f t="shared" si="14"/>
        <v>0</v>
      </c>
      <c r="M185" s="19">
        <f t="shared" si="15"/>
        <v>0</v>
      </c>
    </row>
    <row r="186" spans="1:13" ht="14.4" x14ac:dyDescent="0.25">
      <c r="A186" s="373" t="str">
        <f t="shared" si="13"/>
        <v/>
      </c>
      <c r="B186" s="20"/>
      <c r="C186" s="14"/>
      <c r="D186" s="376"/>
      <c r="E186" s="20"/>
      <c r="F186" s="282"/>
      <c r="G186" s="272"/>
      <c r="H186" s="13"/>
      <c r="I186" s="31"/>
      <c r="J186" s="34"/>
      <c r="K186" s="17"/>
      <c r="L186" s="18">
        <f t="shared" si="14"/>
        <v>0</v>
      </c>
      <c r="M186" s="19">
        <f t="shared" si="15"/>
        <v>0</v>
      </c>
    </row>
    <row r="187" spans="1:13" ht="14.4" x14ac:dyDescent="0.25">
      <c r="A187" s="373" t="str">
        <f t="shared" si="13"/>
        <v/>
      </c>
      <c r="B187" s="20"/>
      <c r="C187" s="14"/>
      <c r="D187" s="376"/>
      <c r="E187" s="20"/>
      <c r="F187" s="282"/>
      <c r="G187" s="272"/>
      <c r="H187" s="13"/>
      <c r="I187" s="31"/>
      <c r="J187" s="34"/>
      <c r="K187" s="17"/>
      <c r="L187" s="18">
        <f t="shared" si="14"/>
        <v>0</v>
      </c>
      <c r="M187" s="19">
        <f t="shared" si="15"/>
        <v>0</v>
      </c>
    </row>
    <row r="188" spans="1:13" ht="14.4" x14ac:dyDescent="0.25">
      <c r="A188" s="373" t="str">
        <f t="shared" si="13"/>
        <v/>
      </c>
      <c r="B188" s="20"/>
      <c r="C188" s="14"/>
      <c r="D188" s="376"/>
      <c r="E188" s="20"/>
      <c r="F188" s="282"/>
      <c r="G188" s="272"/>
      <c r="H188" s="13"/>
      <c r="I188" s="31"/>
      <c r="J188" s="34"/>
      <c r="K188" s="17"/>
      <c r="L188" s="18">
        <f t="shared" si="14"/>
        <v>0</v>
      </c>
      <c r="M188" s="19">
        <f t="shared" si="15"/>
        <v>0</v>
      </c>
    </row>
    <row r="189" spans="1:13" ht="14.4" x14ac:dyDescent="0.25">
      <c r="A189" s="373" t="str">
        <f t="shared" ref="A189:A252" si="16">CONCATENATE(B189,C189,D189)</f>
        <v/>
      </c>
      <c r="B189" s="20"/>
      <c r="C189" s="14"/>
      <c r="D189" s="376"/>
      <c r="E189" s="20"/>
      <c r="F189" s="282"/>
      <c r="G189" s="272"/>
      <c r="H189" s="13"/>
      <c r="I189" s="31"/>
      <c r="J189" s="34"/>
      <c r="K189" s="17"/>
      <c r="L189" s="18">
        <f t="shared" si="14"/>
        <v>0</v>
      </c>
      <c r="M189" s="19">
        <f t="shared" si="15"/>
        <v>0</v>
      </c>
    </row>
    <row r="190" spans="1:13" ht="14.4" x14ac:dyDescent="0.25">
      <c r="A190" s="373" t="str">
        <f t="shared" si="16"/>
        <v/>
      </c>
      <c r="B190" s="20"/>
      <c r="C190" s="14"/>
      <c r="D190" s="376"/>
      <c r="E190" s="20"/>
      <c r="F190" s="282"/>
      <c r="G190" s="272"/>
      <c r="H190" s="13"/>
      <c r="I190" s="31"/>
      <c r="J190" s="294"/>
      <c r="K190" s="17"/>
      <c r="L190" s="18">
        <f t="shared" ref="L190:L253" si="17">IF(K190=1,7,IF(K190=2,6,IF(K190=3,5,IF(K190=4,4,IF(K190=5,3,IF(K190=6,2,IF(K190&gt;=6,1,0)))))))</f>
        <v>0</v>
      </c>
      <c r="M190" s="19">
        <f t="shared" ref="M190:M253" si="18">SUM(L190*$M$5)</f>
        <v>0</v>
      </c>
    </row>
    <row r="191" spans="1:13" ht="14.4" x14ac:dyDescent="0.25">
      <c r="A191" s="373" t="str">
        <f t="shared" si="16"/>
        <v/>
      </c>
      <c r="B191" s="20"/>
      <c r="C191" s="14"/>
      <c r="D191" s="376"/>
      <c r="E191" s="20"/>
      <c r="F191" s="282"/>
      <c r="G191" s="272"/>
      <c r="H191" s="13"/>
      <c r="I191" s="31"/>
      <c r="J191" s="34"/>
      <c r="K191" s="287"/>
      <c r="L191" s="18">
        <f t="shared" si="17"/>
        <v>0</v>
      </c>
      <c r="M191" s="19">
        <f t="shared" si="18"/>
        <v>0</v>
      </c>
    </row>
    <row r="192" spans="1:13" ht="14.4" x14ac:dyDescent="0.25">
      <c r="A192" s="373" t="str">
        <f t="shared" si="16"/>
        <v/>
      </c>
      <c r="B192" s="20"/>
      <c r="C192" s="14"/>
      <c r="D192" s="376"/>
      <c r="E192" s="20"/>
      <c r="F192" s="282"/>
      <c r="G192" s="272"/>
      <c r="H192" s="13"/>
      <c r="I192" s="31"/>
      <c r="J192" s="34"/>
      <c r="K192" s="17"/>
      <c r="L192" s="18">
        <f t="shared" si="17"/>
        <v>0</v>
      </c>
      <c r="M192" s="19">
        <f t="shared" si="18"/>
        <v>0</v>
      </c>
    </row>
    <row r="193" spans="1:13" ht="14.4" x14ac:dyDescent="0.25">
      <c r="A193" s="373" t="str">
        <f t="shared" si="16"/>
        <v/>
      </c>
      <c r="B193" s="20"/>
      <c r="C193" s="14"/>
      <c r="D193" s="376"/>
      <c r="E193" s="20"/>
      <c r="F193" s="282"/>
      <c r="G193" s="272"/>
      <c r="H193" s="13"/>
      <c r="I193" s="31"/>
      <c r="J193" s="34"/>
      <c r="K193" s="17"/>
      <c r="L193" s="18">
        <f t="shared" si="17"/>
        <v>0</v>
      </c>
      <c r="M193" s="19">
        <f t="shared" si="18"/>
        <v>0</v>
      </c>
    </row>
    <row r="194" spans="1:13" ht="14.4" x14ac:dyDescent="0.25">
      <c r="A194" s="373" t="str">
        <f t="shared" si="16"/>
        <v/>
      </c>
      <c r="B194" s="20"/>
      <c r="C194" s="14"/>
      <c r="D194" s="376"/>
      <c r="E194" s="20"/>
      <c r="F194" s="282"/>
      <c r="G194" s="272"/>
      <c r="H194" s="13"/>
      <c r="I194" s="31"/>
      <c r="J194" s="34"/>
      <c r="K194" s="17"/>
      <c r="L194" s="18">
        <f t="shared" si="17"/>
        <v>0</v>
      </c>
      <c r="M194" s="19">
        <f t="shared" si="18"/>
        <v>0</v>
      </c>
    </row>
    <row r="195" spans="1:13" ht="14.4" x14ac:dyDescent="0.25">
      <c r="A195" s="373" t="str">
        <f t="shared" si="16"/>
        <v/>
      </c>
      <c r="B195" s="20"/>
      <c r="C195" s="14"/>
      <c r="D195" s="376"/>
      <c r="E195" s="20"/>
      <c r="F195" s="282"/>
      <c r="G195" s="272"/>
      <c r="H195" s="13"/>
      <c r="I195" s="31"/>
      <c r="J195" s="34"/>
      <c r="K195" s="17"/>
      <c r="L195" s="18">
        <f t="shared" si="17"/>
        <v>0</v>
      </c>
      <c r="M195" s="19">
        <f t="shared" si="18"/>
        <v>0</v>
      </c>
    </row>
    <row r="196" spans="1:13" ht="14.4" x14ac:dyDescent="0.25">
      <c r="A196" s="373" t="str">
        <f t="shared" si="16"/>
        <v/>
      </c>
      <c r="B196" s="20"/>
      <c r="C196" s="14"/>
      <c r="D196" s="376"/>
      <c r="E196" s="20"/>
      <c r="F196" s="282"/>
      <c r="G196" s="272"/>
      <c r="H196" s="13"/>
      <c r="I196" s="31"/>
      <c r="J196" s="34"/>
      <c r="K196" s="17"/>
      <c r="L196" s="18">
        <f t="shared" si="17"/>
        <v>0</v>
      </c>
      <c r="M196" s="19">
        <f t="shared" si="18"/>
        <v>0</v>
      </c>
    </row>
    <row r="197" spans="1:13" ht="14.4" x14ac:dyDescent="0.25">
      <c r="A197" s="373" t="str">
        <f t="shared" si="16"/>
        <v/>
      </c>
      <c r="B197" s="20"/>
      <c r="C197" s="14"/>
      <c r="D197" s="376"/>
      <c r="E197" s="20"/>
      <c r="F197" s="282"/>
      <c r="G197" s="272"/>
      <c r="H197" s="13"/>
      <c r="I197" s="31"/>
      <c r="J197" s="34"/>
      <c r="K197" s="17"/>
      <c r="L197" s="18">
        <f t="shared" si="17"/>
        <v>0</v>
      </c>
      <c r="M197" s="19">
        <f t="shared" si="18"/>
        <v>0</v>
      </c>
    </row>
    <row r="198" spans="1:13" ht="14.4" x14ac:dyDescent="0.25">
      <c r="A198" s="373" t="str">
        <f t="shared" si="16"/>
        <v/>
      </c>
      <c r="B198" s="20"/>
      <c r="C198" s="14"/>
      <c r="D198" s="376"/>
      <c r="E198" s="20"/>
      <c r="F198" s="282"/>
      <c r="G198" s="272"/>
      <c r="H198" s="13"/>
      <c r="I198" s="31"/>
      <c r="J198" s="294"/>
      <c r="K198" s="17"/>
      <c r="L198" s="18">
        <f t="shared" si="17"/>
        <v>0</v>
      </c>
      <c r="M198" s="19">
        <f t="shared" si="18"/>
        <v>0</v>
      </c>
    </row>
    <row r="199" spans="1:13" ht="14.4" x14ac:dyDescent="0.25">
      <c r="A199" s="373" t="str">
        <f t="shared" si="16"/>
        <v/>
      </c>
      <c r="B199" s="20"/>
      <c r="C199" s="14"/>
      <c r="D199" s="376"/>
      <c r="E199" s="20"/>
      <c r="F199" s="282"/>
      <c r="G199" s="272"/>
      <c r="H199" s="13"/>
      <c r="I199" s="31"/>
      <c r="J199" s="34"/>
      <c r="K199" s="287"/>
      <c r="L199" s="18">
        <f t="shared" si="17"/>
        <v>0</v>
      </c>
      <c r="M199" s="19">
        <f t="shared" si="18"/>
        <v>0</v>
      </c>
    </row>
    <row r="200" spans="1:13" ht="14.4" x14ac:dyDescent="0.25">
      <c r="A200" s="373" t="str">
        <f t="shared" si="16"/>
        <v/>
      </c>
      <c r="B200" s="20"/>
      <c r="C200" s="14"/>
      <c r="D200" s="376"/>
      <c r="E200" s="20"/>
      <c r="F200" s="282"/>
      <c r="G200" s="272"/>
      <c r="H200" s="13"/>
      <c r="I200" s="31"/>
      <c r="J200" s="34"/>
      <c r="K200" s="17"/>
      <c r="L200" s="18">
        <f t="shared" si="17"/>
        <v>0</v>
      </c>
      <c r="M200" s="19">
        <f t="shared" si="18"/>
        <v>0</v>
      </c>
    </row>
    <row r="201" spans="1:13" ht="14.4" x14ac:dyDescent="0.25">
      <c r="A201" s="373" t="str">
        <f t="shared" si="16"/>
        <v/>
      </c>
      <c r="B201" s="20"/>
      <c r="C201" s="14"/>
      <c r="D201" s="376"/>
      <c r="E201" s="20"/>
      <c r="F201" s="282"/>
      <c r="G201" s="272"/>
      <c r="H201" s="13"/>
      <c r="I201" s="31"/>
      <c r="J201" s="34"/>
      <c r="K201" s="17"/>
      <c r="L201" s="18">
        <f t="shared" si="17"/>
        <v>0</v>
      </c>
      <c r="M201" s="19">
        <f t="shared" si="18"/>
        <v>0</v>
      </c>
    </row>
    <row r="202" spans="1:13" ht="14.4" x14ac:dyDescent="0.25">
      <c r="A202" s="373" t="str">
        <f t="shared" si="16"/>
        <v/>
      </c>
      <c r="B202" s="20"/>
      <c r="C202" s="14"/>
      <c r="D202" s="376"/>
      <c r="E202" s="20"/>
      <c r="F202" s="282"/>
      <c r="G202" s="272"/>
      <c r="H202" s="13"/>
      <c r="I202" s="31"/>
      <c r="J202" s="34"/>
      <c r="K202" s="17"/>
      <c r="L202" s="18">
        <f t="shared" si="17"/>
        <v>0</v>
      </c>
      <c r="M202" s="19">
        <f t="shared" si="18"/>
        <v>0</v>
      </c>
    </row>
    <row r="203" spans="1:13" ht="14.4" x14ac:dyDescent="0.25">
      <c r="A203" s="373" t="str">
        <f t="shared" si="16"/>
        <v/>
      </c>
      <c r="B203" s="20"/>
      <c r="C203" s="14"/>
      <c r="D203" s="376"/>
      <c r="E203" s="20"/>
      <c r="F203" s="282"/>
      <c r="G203" s="272"/>
      <c r="H203" s="13"/>
      <c r="I203" s="31"/>
      <c r="J203" s="34"/>
      <c r="K203" s="17"/>
      <c r="L203" s="18">
        <f t="shared" si="17"/>
        <v>0</v>
      </c>
      <c r="M203" s="19">
        <f t="shared" si="18"/>
        <v>0</v>
      </c>
    </row>
    <row r="204" spans="1:13" ht="14.4" x14ac:dyDescent="0.25">
      <c r="A204" s="373" t="str">
        <f t="shared" si="16"/>
        <v/>
      </c>
      <c r="B204" s="20"/>
      <c r="C204" s="14"/>
      <c r="D204" s="376"/>
      <c r="E204" s="20"/>
      <c r="F204" s="282"/>
      <c r="G204" s="272"/>
      <c r="H204" s="13"/>
      <c r="I204" s="31"/>
      <c r="J204" s="34"/>
      <c r="K204" s="17"/>
      <c r="L204" s="18">
        <f t="shared" si="17"/>
        <v>0</v>
      </c>
      <c r="M204" s="19">
        <f t="shared" si="18"/>
        <v>0</v>
      </c>
    </row>
    <row r="205" spans="1:13" ht="14.4" x14ac:dyDescent="0.25">
      <c r="A205" s="373" t="str">
        <f t="shared" si="16"/>
        <v/>
      </c>
      <c r="B205" s="20"/>
      <c r="C205" s="14"/>
      <c r="D205" s="376"/>
      <c r="E205" s="20"/>
      <c r="F205" s="282"/>
      <c r="G205" s="272"/>
      <c r="H205" s="13"/>
      <c r="I205" s="31"/>
      <c r="J205" s="34"/>
      <c r="K205" s="17"/>
      <c r="L205" s="18">
        <f t="shared" si="17"/>
        <v>0</v>
      </c>
      <c r="M205" s="19">
        <f t="shared" si="18"/>
        <v>0</v>
      </c>
    </row>
    <row r="206" spans="1:13" ht="14.4" x14ac:dyDescent="0.25">
      <c r="A206" s="373" t="str">
        <f t="shared" si="16"/>
        <v/>
      </c>
      <c r="B206" s="20"/>
      <c r="C206" s="14"/>
      <c r="D206" s="376"/>
      <c r="E206" s="20"/>
      <c r="F206" s="282"/>
      <c r="G206" s="272"/>
      <c r="H206" s="13"/>
      <c r="I206" s="31"/>
      <c r="J206" s="294"/>
      <c r="K206" s="17"/>
      <c r="L206" s="18">
        <f t="shared" si="17"/>
        <v>0</v>
      </c>
      <c r="M206" s="19">
        <f t="shared" si="18"/>
        <v>0</v>
      </c>
    </row>
    <row r="207" spans="1:13" ht="14.4" x14ac:dyDescent="0.25">
      <c r="A207" s="373" t="str">
        <f t="shared" si="16"/>
        <v/>
      </c>
      <c r="B207" s="20"/>
      <c r="C207" s="14"/>
      <c r="D207" s="376"/>
      <c r="E207" s="20"/>
      <c r="F207" s="282"/>
      <c r="G207" s="272"/>
      <c r="H207" s="13"/>
      <c r="I207" s="31"/>
      <c r="J207" s="34"/>
      <c r="K207" s="287"/>
      <c r="L207" s="18">
        <f t="shared" si="17"/>
        <v>0</v>
      </c>
      <c r="M207" s="19">
        <f t="shared" si="18"/>
        <v>0</v>
      </c>
    </row>
    <row r="208" spans="1:13" ht="14.4" x14ac:dyDescent="0.25">
      <c r="A208" s="373" t="str">
        <f t="shared" si="16"/>
        <v/>
      </c>
      <c r="B208" s="20"/>
      <c r="C208" s="14"/>
      <c r="D208" s="376"/>
      <c r="E208" s="20"/>
      <c r="F208" s="282"/>
      <c r="G208" s="272"/>
      <c r="H208" s="13"/>
      <c r="I208" s="31"/>
      <c r="J208" s="34"/>
      <c r="K208" s="17"/>
      <c r="L208" s="18">
        <f t="shared" si="17"/>
        <v>0</v>
      </c>
      <c r="M208" s="19">
        <f t="shared" si="18"/>
        <v>0</v>
      </c>
    </row>
    <row r="209" spans="1:13" ht="14.4" x14ac:dyDescent="0.25">
      <c r="A209" s="373" t="str">
        <f t="shared" si="16"/>
        <v/>
      </c>
      <c r="B209" s="20"/>
      <c r="C209" s="14"/>
      <c r="D209" s="376"/>
      <c r="E209" s="20"/>
      <c r="F209" s="282"/>
      <c r="G209" s="272"/>
      <c r="H209" s="13"/>
      <c r="I209" s="31"/>
      <c r="J209" s="34"/>
      <c r="K209" s="17"/>
      <c r="L209" s="18">
        <f t="shared" si="17"/>
        <v>0</v>
      </c>
      <c r="M209" s="19">
        <f t="shared" si="18"/>
        <v>0</v>
      </c>
    </row>
    <row r="210" spans="1:13" ht="14.4" x14ac:dyDescent="0.25">
      <c r="A210" s="373" t="str">
        <f t="shared" si="16"/>
        <v/>
      </c>
      <c r="B210" s="20"/>
      <c r="C210" s="14"/>
      <c r="D210" s="376"/>
      <c r="E210" s="20"/>
      <c r="F210" s="282"/>
      <c r="G210" s="272"/>
      <c r="H210" s="13"/>
      <c r="I210" s="31"/>
      <c r="J210" s="34"/>
      <c r="K210" s="17"/>
      <c r="L210" s="18">
        <f t="shared" si="17"/>
        <v>0</v>
      </c>
      <c r="M210" s="19">
        <f t="shared" si="18"/>
        <v>0</v>
      </c>
    </row>
    <row r="211" spans="1:13" ht="14.4" x14ac:dyDescent="0.25">
      <c r="A211" s="373" t="str">
        <f t="shared" si="16"/>
        <v/>
      </c>
      <c r="B211" s="20"/>
      <c r="C211" s="14"/>
      <c r="D211" s="376"/>
      <c r="E211" s="20"/>
      <c r="F211" s="282"/>
      <c r="G211" s="272"/>
      <c r="H211" s="13"/>
      <c r="I211" s="31"/>
      <c r="J211" s="34"/>
      <c r="K211" s="17"/>
      <c r="L211" s="18">
        <f t="shared" si="17"/>
        <v>0</v>
      </c>
      <c r="M211" s="19">
        <f t="shared" si="18"/>
        <v>0</v>
      </c>
    </row>
    <row r="212" spans="1:13" ht="14.4" x14ac:dyDescent="0.25">
      <c r="A212" s="373" t="str">
        <f t="shared" si="16"/>
        <v/>
      </c>
      <c r="B212" s="20"/>
      <c r="C212" s="14"/>
      <c r="D212" s="376"/>
      <c r="E212" s="20"/>
      <c r="F212" s="282"/>
      <c r="G212" s="272"/>
      <c r="H212" s="13"/>
      <c r="I212" s="31"/>
      <c r="J212" s="34"/>
      <c r="K212" s="17"/>
      <c r="L212" s="18">
        <f t="shared" si="17"/>
        <v>0</v>
      </c>
      <c r="M212" s="19">
        <f t="shared" si="18"/>
        <v>0</v>
      </c>
    </row>
    <row r="213" spans="1:13" ht="14.4" x14ac:dyDescent="0.25">
      <c r="A213" s="373" t="str">
        <f t="shared" si="16"/>
        <v/>
      </c>
      <c r="B213" s="20"/>
      <c r="C213" s="14"/>
      <c r="D213" s="376"/>
      <c r="E213" s="20"/>
      <c r="F213" s="282"/>
      <c r="G213" s="272"/>
      <c r="H213" s="13"/>
      <c r="I213" s="31"/>
      <c r="J213" s="34"/>
      <c r="K213" s="17"/>
      <c r="L213" s="18">
        <f t="shared" si="17"/>
        <v>0</v>
      </c>
      <c r="M213" s="19">
        <f t="shared" si="18"/>
        <v>0</v>
      </c>
    </row>
    <row r="214" spans="1:13" ht="14.4" x14ac:dyDescent="0.25">
      <c r="A214" s="373" t="str">
        <f t="shared" si="16"/>
        <v/>
      </c>
      <c r="B214" s="20"/>
      <c r="C214" s="14"/>
      <c r="D214" s="376"/>
      <c r="E214" s="20"/>
      <c r="F214" s="282"/>
      <c r="G214" s="272"/>
      <c r="H214" s="13"/>
      <c r="I214" s="31"/>
      <c r="J214" s="294"/>
      <c r="K214" s="17"/>
      <c r="L214" s="18">
        <f t="shared" si="17"/>
        <v>0</v>
      </c>
      <c r="M214" s="19">
        <f t="shared" si="18"/>
        <v>0</v>
      </c>
    </row>
    <row r="215" spans="1:13" ht="14.4" x14ac:dyDescent="0.25">
      <c r="A215" s="373" t="str">
        <f t="shared" si="16"/>
        <v/>
      </c>
      <c r="B215" s="20"/>
      <c r="C215" s="14"/>
      <c r="D215" s="376"/>
      <c r="E215" s="20"/>
      <c r="F215" s="282"/>
      <c r="G215" s="272"/>
      <c r="H215" s="13"/>
      <c r="I215" s="31"/>
      <c r="J215" s="34"/>
      <c r="K215" s="287"/>
      <c r="L215" s="18">
        <f t="shared" si="17"/>
        <v>0</v>
      </c>
      <c r="M215" s="19">
        <f t="shared" si="18"/>
        <v>0</v>
      </c>
    </row>
    <row r="216" spans="1:13" ht="14.4" x14ac:dyDescent="0.25">
      <c r="A216" s="373" t="str">
        <f t="shared" si="16"/>
        <v/>
      </c>
      <c r="B216" s="20"/>
      <c r="C216" s="14"/>
      <c r="D216" s="376"/>
      <c r="E216" s="20"/>
      <c r="F216" s="282"/>
      <c r="G216" s="272"/>
      <c r="H216" s="13"/>
      <c r="I216" s="31"/>
      <c r="J216" s="34"/>
      <c r="K216" s="17"/>
      <c r="L216" s="18">
        <f t="shared" si="17"/>
        <v>0</v>
      </c>
      <c r="M216" s="19">
        <f t="shared" si="18"/>
        <v>0</v>
      </c>
    </row>
    <row r="217" spans="1:13" ht="14.4" x14ac:dyDescent="0.25">
      <c r="A217" s="373" t="str">
        <f t="shared" si="16"/>
        <v/>
      </c>
      <c r="B217" s="20"/>
      <c r="C217" s="14"/>
      <c r="D217" s="376"/>
      <c r="E217" s="20"/>
      <c r="F217" s="282"/>
      <c r="G217" s="272"/>
      <c r="H217" s="13"/>
      <c r="I217" s="31"/>
      <c r="J217" s="34"/>
      <c r="K217" s="17"/>
      <c r="L217" s="18">
        <f t="shared" si="17"/>
        <v>0</v>
      </c>
      <c r="M217" s="19">
        <f t="shared" si="18"/>
        <v>0</v>
      </c>
    </row>
    <row r="218" spans="1:13" ht="14.4" x14ac:dyDescent="0.25">
      <c r="A218" s="373" t="str">
        <f t="shared" si="16"/>
        <v/>
      </c>
      <c r="B218" s="20"/>
      <c r="C218" s="14"/>
      <c r="D218" s="376"/>
      <c r="E218" s="20"/>
      <c r="F218" s="282"/>
      <c r="G218" s="272"/>
      <c r="H218" s="13"/>
      <c r="I218" s="31"/>
      <c r="J218" s="34"/>
      <c r="K218" s="17"/>
      <c r="L218" s="18">
        <f t="shared" si="17"/>
        <v>0</v>
      </c>
      <c r="M218" s="19">
        <f t="shared" si="18"/>
        <v>0</v>
      </c>
    </row>
    <row r="219" spans="1:13" ht="14.4" x14ac:dyDescent="0.25">
      <c r="A219" s="373" t="str">
        <f t="shared" si="16"/>
        <v/>
      </c>
      <c r="B219" s="20"/>
      <c r="C219" s="14"/>
      <c r="D219" s="376"/>
      <c r="E219" s="20"/>
      <c r="F219" s="282"/>
      <c r="G219" s="272"/>
      <c r="H219" s="13"/>
      <c r="I219" s="31"/>
      <c r="J219" s="34"/>
      <c r="K219" s="17"/>
      <c r="L219" s="18">
        <f t="shared" si="17"/>
        <v>0</v>
      </c>
      <c r="M219" s="19">
        <f t="shared" si="18"/>
        <v>0</v>
      </c>
    </row>
    <row r="220" spans="1:13" ht="14.4" x14ac:dyDescent="0.25">
      <c r="A220" s="373" t="str">
        <f t="shared" si="16"/>
        <v/>
      </c>
      <c r="B220" s="20"/>
      <c r="C220" s="14"/>
      <c r="D220" s="376"/>
      <c r="E220" s="20"/>
      <c r="F220" s="282"/>
      <c r="G220" s="272"/>
      <c r="H220" s="13"/>
      <c r="I220" s="31"/>
      <c r="J220" s="34"/>
      <c r="K220" s="17"/>
      <c r="L220" s="18">
        <f t="shared" si="17"/>
        <v>0</v>
      </c>
      <c r="M220" s="19">
        <f t="shared" si="18"/>
        <v>0</v>
      </c>
    </row>
    <row r="221" spans="1:13" ht="14.4" x14ac:dyDescent="0.25">
      <c r="A221" s="373" t="str">
        <f t="shared" si="16"/>
        <v/>
      </c>
      <c r="B221" s="20"/>
      <c r="C221" s="14"/>
      <c r="D221" s="376"/>
      <c r="E221" s="20"/>
      <c r="F221" s="282"/>
      <c r="G221" s="272"/>
      <c r="H221" s="13"/>
      <c r="I221" s="31"/>
      <c r="J221" s="34"/>
      <c r="K221" s="17"/>
      <c r="L221" s="18">
        <f t="shared" si="17"/>
        <v>0</v>
      </c>
      <c r="M221" s="19">
        <f t="shared" si="18"/>
        <v>0</v>
      </c>
    </row>
    <row r="222" spans="1:13" ht="14.4" x14ac:dyDescent="0.25">
      <c r="A222" s="373" t="str">
        <f t="shared" si="16"/>
        <v/>
      </c>
      <c r="B222" s="20"/>
      <c r="C222" s="14"/>
      <c r="D222" s="376"/>
      <c r="E222" s="20"/>
      <c r="F222" s="282"/>
      <c r="G222" s="272"/>
      <c r="H222" s="13"/>
      <c r="I222" s="31"/>
      <c r="J222" s="294"/>
      <c r="K222" s="17"/>
      <c r="L222" s="18">
        <f t="shared" si="17"/>
        <v>0</v>
      </c>
      <c r="M222" s="19">
        <f t="shared" si="18"/>
        <v>0</v>
      </c>
    </row>
    <row r="223" spans="1:13" ht="14.4" x14ac:dyDescent="0.25">
      <c r="A223" s="373" t="str">
        <f t="shared" si="16"/>
        <v/>
      </c>
      <c r="B223" s="20"/>
      <c r="C223" s="14"/>
      <c r="D223" s="376"/>
      <c r="E223" s="20"/>
      <c r="F223" s="282"/>
      <c r="G223" s="272"/>
      <c r="H223" s="13"/>
      <c r="I223" s="31"/>
      <c r="J223" s="34"/>
      <c r="K223" s="287"/>
      <c r="L223" s="18">
        <f t="shared" si="17"/>
        <v>0</v>
      </c>
      <c r="M223" s="19">
        <f t="shared" si="18"/>
        <v>0</v>
      </c>
    </row>
    <row r="224" spans="1:13" ht="14.4" x14ac:dyDescent="0.25">
      <c r="A224" s="373" t="str">
        <f t="shared" si="16"/>
        <v/>
      </c>
      <c r="B224" s="20"/>
      <c r="C224" s="14"/>
      <c r="D224" s="376"/>
      <c r="E224" s="20"/>
      <c r="F224" s="282"/>
      <c r="G224" s="272"/>
      <c r="H224" s="13"/>
      <c r="I224" s="31"/>
      <c r="J224" s="34"/>
      <c r="K224" s="17"/>
      <c r="L224" s="18">
        <f t="shared" si="17"/>
        <v>0</v>
      </c>
      <c r="M224" s="19">
        <f t="shared" si="18"/>
        <v>0</v>
      </c>
    </row>
    <row r="225" spans="1:13" ht="14.4" x14ac:dyDescent="0.25">
      <c r="A225" s="373" t="str">
        <f t="shared" si="16"/>
        <v/>
      </c>
      <c r="B225" s="20"/>
      <c r="C225" s="14"/>
      <c r="D225" s="376"/>
      <c r="E225" s="20"/>
      <c r="F225" s="282"/>
      <c r="G225" s="272"/>
      <c r="H225" s="13"/>
      <c r="I225" s="31"/>
      <c r="J225" s="34"/>
      <c r="K225" s="17"/>
      <c r="L225" s="18">
        <f t="shared" si="17"/>
        <v>0</v>
      </c>
      <c r="M225" s="19">
        <f t="shared" si="18"/>
        <v>0</v>
      </c>
    </row>
    <row r="226" spans="1:13" ht="14.4" x14ac:dyDescent="0.25">
      <c r="A226" s="373" t="str">
        <f t="shared" si="16"/>
        <v/>
      </c>
      <c r="B226" s="20"/>
      <c r="C226" s="14"/>
      <c r="D226" s="376"/>
      <c r="E226" s="20"/>
      <c r="F226" s="282"/>
      <c r="G226" s="272"/>
      <c r="H226" s="13"/>
      <c r="I226" s="31"/>
      <c r="J226" s="34"/>
      <c r="K226" s="17"/>
      <c r="L226" s="18">
        <f t="shared" si="17"/>
        <v>0</v>
      </c>
      <c r="M226" s="19">
        <f t="shared" si="18"/>
        <v>0</v>
      </c>
    </row>
    <row r="227" spans="1:13" ht="14.4" x14ac:dyDescent="0.25">
      <c r="A227" s="373" t="str">
        <f t="shared" si="16"/>
        <v/>
      </c>
      <c r="B227" s="20"/>
      <c r="C227" s="14"/>
      <c r="D227" s="376"/>
      <c r="E227" s="20"/>
      <c r="F227" s="282"/>
      <c r="G227" s="272"/>
      <c r="H227" s="13"/>
      <c r="I227" s="31"/>
      <c r="J227" s="34"/>
      <c r="K227" s="17"/>
      <c r="L227" s="18">
        <f t="shared" si="17"/>
        <v>0</v>
      </c>
      <c r="M227" s="19">
        <f t="shared" si="18"/>
        <v>0</v>
      </c>
    </row>
    <row r="228" spans="1:13" ht="14.4" x14ac:dyDescent="0.25">
      <c r="A228" s="373" t="str">
        <f t="shared" si="16"/>
        <v/>
      </c>
      <c r="B228" s="20"/>
      <c r="C228" s="14"/>
      <c r="D228" s="376"/>
      <c r="E228" s="20"/>
      <c r="F228" s="282"/>
      <c r="G228" s="272"/>
      <c r="H228" s="13"/>
      <c r="I228" s="31"/>
      <c r="J228" s="34"/>
      <c r="K228" s="17"/>
      <c r="L228" s="18">
        <f t="shared" si="17"/>
        <v>0</v>
      </c>
      <c r="M228" s="19">
        <f t="shared" si="18"/>
        <v>0</v>
      </c>
    </row>
    <row r="229" spans="1:13" ht="14.4" x14ac:dyDescent="0.25">
      <c r="A229" s="373" t="str">
        <f t="shared" si="16"/>
        <v/>
      </c>
      <c r="B229" s="20"/>
      <c r="C229" s="14"/>
      <c r="D229" s="376"/>
      <c r="E229" s="20"/>
      <c r="F229" s="282"/>
      <c r="G229" s="272"/>
      <c r="H229" s="13"/>
      <c r="I229" s="31"/>
      <c r="J229" s="34"/>
      <c r="K229" s="17"/>
      <c r="L229" s="18">
        <f t="shared" si="17"/>
        <v>0</v>
      </c>
      <c r="M229" s="19">
        <f t="shared" si="18"/>
        <v>0</v>
      </c>
    </row>
    <row r="230" spans="1:13" ht="14.4" x14ac:dyDescent="0.25">
      <c r="A230" s="373" t="str">
        <f t="shared" si="16"/>
        <v/>
      </c>
      <c r="B230" s="20"/>
      <c r="C230" s="14"/>
      <c r="D230" s="376"/>
      <c r="E230" s="20"/>
      <c r="F230" s="282"/>
      <c r="G230" s="272"/>
      <c r="H230" s="13"/>
      <c r="I230" s="31"/>
      <c r="J230" s="294"/>
      <c r="K230" s="17"/>
      <c r="L230" s="18">
        <f t="shared" si="17"/>
        <v>0</v>
      </c>
      <c r="M230" s="19">
        <f t="shared" si="18"/>
        <v>0</v>
      </c>
    </row>
    <row r="231" spans="1:13" ht="14.4" x14ac:dyDescent="0.25">
      <c r="A231" s="373" t="str">
        <f t="shared" si="16"/>
        <v/>
      </c>
      <c r="B231" s="20"/>
      <c r="C231" s="14"/>
      <c r="D231" s="376"/>
      <c r="E231" s="20"/>
      <c r="F231" s="282"/>
      <c r="G231" s="272"/>
      <c r="H231" s="13"/>
      <c r="I231" s="31"/>
      <c r="J231" s="34"/>
      <c r="K231" s="287"/>
      <c r="L231" s="18">
        <f t="shared" si="17"/>
        <v>0</v>
      </c>
      <c r="M231" s="19">
        <f t="shared" si="18"/>
        <v>0</v>
      </c>
    </row>
    <row r="232" spans="1:13" ht="14.4" x14ac:dyDescent="0.25">
      <c r="A232" s="373" t="str">
        <f t="shared" si="16"/>
        <v/>
      </c>
      <c r="B232" s="20"/>
      <c r="C232" s="14"/>
      <c r="D232" s="376"/>
      <c r="E232" s="20"/>
      <c r="F232" s="282"/>
      <c r="G232" s="272"/>
      <c r="H232" s="13"/>
      <c r="I232" s="31"/>
      <c r="J232" s="34"/>
      <c r="K232" s="17"/>
      <c r="L232" s="18">
        <f t="shared" si="17"/>
        <v>0</v>
      </c>
      <c r="M232" s="19">
        <f t="shared" si="18"/>
        <v>0</v>
      </c>
    </row>
    <row r="233" spans="1:13" ht="14.4" x14ac:dyDescent="0.25">
      <c r="A233" s="373" t="str">
        <f t="shared" si="16"/>
        <v/>
      </c>
      <c r="B233" s="20"/>
      <c r="C233" s="14"/>
      <c r="D233" s="376"/>
      <c r="E233" s="20"/>
      <c r="F233" s="282"/>
      <c r="G233" s="272"/>
      <c r="H233" s="13"/>
      <c r="I233" s="31"/>
      <c r="J233" s="34"/>
      <c r="K233" s="17"/>
      <c r="L233" s="18">
        <f t="shared" si="17"/>
        <v>0</v>
      </c>
      <c r="M233" s="19">
        <f t="shared" si="18"/>
        <v>0</v>
      </c>
    </row>
    <row r="234" spans="1:13" ht="14.4" x14ac:dyDescent="0.25">
      <c r="A234" s="373" t="str">
        <f t="shared" si="16"/>
        <v/>
      </c>
      <c r="B234" s="20"/>
      <c r="C234" s="14"/>
      <c r="D234" s="376"/>
      <c r="E234" s="20"/>
      <c r="F234" s="282"/>
      <c r="G234" s="272"/>
      <c r="H234" s="13"/>
      <c r="I234" s="31"/>
      <c r="J234" s="34"/>
      <c r="K234" s="17"/>
      <c r="L234" s="18">
        <f t="shared" si="17"/>
        <v>0</v>
      </c>
      <c r="M234" s="19">
        <f t="shared" si="18"/>
        <v>0</v>
      </c>
    </row>
    <row r="235" spans="1:13" ht="14.4" x14ac:dyDescent="0.25">
      <c r="A235" s="373" t="str">
        <f t="shared" si="16"/>
        <v/>
      </c>
      <c r="B235" s="20"/>
      <c r="C235" s="14"/>
      <c r="D235" s="376"/>
      <c r="E235" s="20"/>
      <c r="F235" s="282"/>
      <c r="G235" s="272"/>
      <c r="H235" s="13"/>
      <c r="I235" s="31"/>
      <c r="J235" s="34"/>
      <c r="K235" s="17"/>
      <c r="L235" s="18">
        <f t="shared" si="17"/>
        <v>0</v>
      </c>
      <c r="M235" s="19">
        <f t="shared" si="18"/>
        <v>0</v>
      </c>
    </row>
    <row r="236" spans="1:13" ht="14.4" x14ac:dyDescent="0.25">
      <c r="A236" s="373" t="str">
        <f t="shared" si="16"/>
        <v/>
      </c>
      <c r="B236" s="20"/>
      <c r="C236" s="14"/>
      <c r="D236" s="376"/>
      <c r="E236" s="20"/>
      <c r="F236" s="282"/>
      <c r="G236" s="272"/>
      <c r="H236" s="13"/>
      <c r="I236" s="31"/>
      <c r="J236" s="34"/>
      <c r="K236" s="17"/>
      <c r="L236" s="18">
        <f t="shared" si="17"/>
        <v>0</v>
      </c>
      <c r="M236" s="19">
        <f t="shared" si="18"/>
        <v>0</v>
      </c>
    </row>
    <row r="237" spans="1:13" ht="14.4" x14ac:dyDescent="0.25">
      <c r="A237" s="373" t="str">
        <f t="shared" si="16"/>
        <v/>
      </c>
      <c r="B237" s="20"/>
      <c r="C237" s="14"/>
      <c r="D237" s="376"/>
      <c r="E237" s="20"/>
      <c r="F237" s="282"/>
      <c r="G237" s="272"/>
      <c r="H237" s="13"/>
      <c r="I237" s="31"/>
      <c r="J237" s="34"/>
      <c r="K237" s="17"/>
      <c r="L237" s="18">
        <f t="shared" si="17"/>
        <v>0</v>
      </c>
      <c r="M237" s="19">
        <f t="shared" si="18"/>
        <v>0</v>
      </c>
    </row>
    <row r="238" spans="1:13" ht="14.4" x14ac:dyDescent="0.25">
      <c r="A238" s="373" t="str">
        <f t="shared" si="16"/>
        <v/>
      </c>
      <c r="B238" s="20"/>
      <c r="C238" s="14"/>
      <c r="D238" s="376"/>
      <c r="E238" s="20"/>
      <c r="F238" s="282"/>
      <c r="G238" s="272"/>
      <c r="H238" s="13"/>
      <c r="I238" s="31"/>
      <c r="J238" s="294"/>
      <c r="K238" s="17"/>
      <c r="L238" s="18">
        <f t="shared" si="17"/>
        <v>0</v>
      </c>
      <c r="M238" s="19">
        <f t="shared" si="18"/>
        <v>0</v>
      </c>
    </row>
    <row r="239" spans="1:13" ht="14.4" x14ac:dyDescent="0.25">
      <c r="A239" s="373" t="str">
        <f t="shared" si="16"/>
        <v/>
      </c>
      <c r="B239" s="20"/>
      <c r="C239" s="14"/>
      <c r="D239" s="376"/>
      <c r="E239" s="20"/>
      <c r="F239" s="282"/>
      <c r="G239" s="272"/>
      <c r="H239" s="13"/>
      <c r="I239" s="31"/>
      <c r="J239" s="34"/>
      <c r="K239" s="287"/>
      <c r="L239" s="18">
        <f t="shared" si="17"/>
        <v>0</v>
      </c>
      <c r="M239" s="19">
        <f t="shared" si="18"/>
        <v>0</v>
      </c>
    </row>
    <row r="240" spans="1:13" ht="14.4" x14ac:dyDescent="0.25">
      <c r="A240" s="373" t="str">
        <f t="shared" si="16"/>
        <v/>
      </c>
      <c r="B240" s="20"/>
      <c r="C240" s="14"/>
      <c r="D240" s="376"/>
      <c r="E240" s="20"/>
      <c r="F240" s="282"/>
      <c r="G240" s="272"/>
      <c r="H240" s="13"/>
      <c r="I240" s="31"/>
      <c r="J240" s="34"/>
      <c r="K240" s="17"/>
      <c r="L240" s="18">
        <f t="shared" si="17"/>
        <v>0</v>
      </c>
      <c r="M240" s="19">
        <f t="shared" si="18"/>
        <v>0</v>
      </c>
    </row>
    <row r="241" spans="1:13" ht="14.4" x14ac:dyDescent="0.25">
      <c r="A241" s="373" t="str">
        <f t="shared" si="16"/>
        <v/>
      </c>
      <c r="B241" s="20"/>
      <c r="C241" s="14"/>
      <c r="D241" s="376"/>
      <c r="E241" s="20"/>
      <c r="F241" s="282"/>
      <c r="G241" s="272"/>
      <c r="H241" s="13"/>
      <c r="I241" s="31"/>
      <c r="J241" s="34"/>
      <c r="K241" s="17"/>
      <c r="L241" s="18">
        <f t="shared" si="17"/>
        <v>0</v>
      </c>
      <c r="M241" s="19">
        <f t="shared" si="18"/>
        <v>0</v>
      </c>
    </row>
    <row r="242" spans="1:13" ht="14.4" x14ac:dyDescent="0.25">
      <c r="A242" s="373" t="str">
        <f t="shared" si="16"/>
        <v/>
      </c>
      <c r="B242" s="20"/>
      <c r="C242" s="14"/>
      <c r="D242" s="376"/>
      <c r="E242" s="20"/>
      <c r="F242" s="282"/>
      <c r="G242" s="272"/>
      <c r="H242" s="13"/>
      <c r="I242" s="31"/>
      <c r="J242" s="34"/>
      <c r="K242" s="17"/>
      <c r="L242" s="18">
        <f t="shared" si="17"/>
        <v>0</v>
      </c>
      <c r="M242" s="19">
        <f t="shared" si="18"/>
        <v>0</v>
      </c>
    </row>
    <row r="243" spans="1:13" ht="14.4" x14ac:dyDescent="0.25">
      <c r="A243" s="373" t="str">
        <f t="shared" si="16"/>
        <v/>
      </c>
      <c r="B243" s="20"/>
      <c r="C243" s="14"/>
      <c r="D243" s="376"/>
      <c r="E243" s="20"/>
      <c r="F243" s="282"/>
      <c r="G243" s="272"/>
      <c r="H243" s="13"/>
      <c r="I243" s="31"/>
      <c r="J243" s="34"/>
      <c r="K243" s="17"/>
      <c r="L243" s="18">
        <f t="shared" si="17"/>
        <v>0</v>
      </c>
      <c r="M243" s="19">
        <f t="shared" si="18"/>
        <v>0</v>
      </c>
    </row>
    <row r="244" spans="1:13" ht="14.4" x14ac:dyDescent="0.25">
      <c r="A244" s="373" t="str">
        <f t="shared" si="16"/>
        <v/>
      </c>
      <c r="B244" s="20"/>
      <c r="C244" s="14"/>
      <c r="D244" s="376"/>
      <c r="E244" s="20"/>
      <c r="F244" s="282"/>
      <c r="G244" s="272"/>
      <c r="H244" s="13"/>
      <c r="I244" s="31"/>
      <c r="J244" s="34"/>
      <c r="K244" s="17"/>
      <c r="L244" s="18">
        <f t="shared" si="17"/>
        <v>0</v>
      </c>
      <c r="M244" s="19">
        <f t="shared" si="18"/>
        <v>0</v>
      </c>
    </row>
    <row r="245" spans="1:13" ht="14.4" x14ac:dyDescent="0.25">
      <c r="A245" s="373" t="str">
        <f t="shared" si="16"/>
        <v/>
      </c>
      <c r="B245" s="20"/>
      <c r="C245" s="14"/>
      <c r="D245" s="376"/>
      <c r="E245" s="20"/>
      <c r="F245" s="282"/>
      <c r="G245" s="272"/>
      <c r="H245" s="13"/>
      <c r="I245" s="31"/>
      <c r="J245" s="34"/>
      <c r="K245" s="17"/>
      <c r="L245" s="18">
        <f t="shared" si="17"/>
        <v>0</v>
      </c>
      <c r="M245" s="19">
        <f t="shared" si="18"/>
        <v>0</v>
      </c>
    </row>
    <row r="246" spans="1:13" ht="14.4" x14ac:dyDescent="0.25">
      <c r="A246" s="373" t="str">
        <f t="shared" si="16"/>
        <v/>
      </c>
      <c r="B246" s="20"/>
      <c r="C246" s="14"/>
      <c r="D246" s="376"/>
      <c r="E246" s="20"/>
      <c r="F246" s="282"/>
      <c r="G246" s="272"/>
      <c r="H246" s="13"/>
      <c r="I246" s="31"/>
      <c r="J246" s="294"/>
      <c r="K246" s="17"/>
      <c r="L246" s="18">
        <f t="shared" si="17"/>
        <v>0</v>
      </c>
      <c r="M246" s="19">
        <f t="shared" si="18"/>
        <v>0</v>
      </c>
    </row>
    <row r="247" spans="1:13" ht="14.4" x14ac:dyDescent="0.25">
      <c r="A247" s="373" t="str">
        <f t="shared" si="16"/>
        <v/>
      </c>
      <c r="B247" s="20"/>
      <c r="C247" s="14"/>
      <c r="D247" s="376"/>
      <c r="E247" s="20"/>
      <c r="F247" s="282"/>
      <c r="G247" s="272"/>
      <c r="H247" s="13"/>
      <c r="I247" s="31"/>
      <c r="J247" s="34"/>
      <c r="K247" s="287"/>
      <c r="L247" s="18">
        <f t="shared" si="17"/>
        <v>0</v>
      </c>
      <c r="M247" s="19">
        <f t="shared" si="18"/>
        <v>0</v>
      </c>
    </row>
    <row r="248" spans="1:13" ht="14.4" x14ac:dyDescent="0.25">
      <c r="A248" s="373" t="str">
        <f t="shared" si="16"/>
        <v/>
      </c>
      <c r="B248" s="20"/>
      <c r="C248" s="14"/>
      <c r="D248" s="376"/>
      <c r="E248" s="20"/>
      <c r="F248" s="282"/>
      <c r="G248" s="272"/>
      <c r="H248" s="13"/>
      <c r="I248" s="31"/>
      <c r="J248" s="34"/>
      <c r="K248" s="17"/>
      <c r="L248" s="18">
        <f t="shared" si="17"/>
        <v>0</v>
      </c>
      <c r="M248" s="19">
        <f t="shared" si="18"/>
        <v>0</v>
      </c>
    </row>
    <row r="249" spans="1:13" ht="14.4" x14ac:dyDescent="0.25">
      <c r="A249" s="373" t="str">
        <f t="shared" si="16"/>
        <v/>
      </c>
      <c r="B249" s="20"/>
      <c r="C249" s="14"/>
      <c r="D249" s="376"/>
      <c r="E249" s="20"/>
      <c r="F249" s="282"/>
      <c r="G249" s="272"/>
      <c r="H249" s="13"/>
      <c r="I249" s="31"/>
      <c r="J249" s="34"/>
      <c r="K249" s="17"/>
      <c r="L249" s="18">
        <f t="shared" si="17"/>
        <v>0</v>
      </c>
      <c r="M249" s="19">
        <f t="shared" si="18"/>
        <v>0</v>
      </c>
    </row>
    <row r="250" spans="1:13" ht="14.4" x14ac:dyDescent="0.25">
      <c r="A250" s="373" t="str">
        <f t="shared" si="16"/>
        <v/>
      </c>
      <c r="B250" s="20"/>
      <c r="C250" s="14"/>
      <c r="D250" s="376"/>
      <c r="E250" s="20"/>
      <c r="F250" s="282"/>
      <c r="G250" s="272"/>
      <c r="H250" s="13"/>
      <c r="I250" s="31"/>
      <c r="J250" s="34"/>
      <c r="K250" s="17"/>
      <c r="L250" s="18">
        <f t="shared" si="17"/>
        <v>0</v>
      </c>
      <c r="M250" s="19">
        <f t="shared" si="18"/>
        <v>0</v>
      </c>
    </row>
    <row r="251" spans="1:13" ht="14.4" x14ac:dyDescent="0.25">
      <c r="A251" s="373" t="str">
        <f t="shared" si="16"/>
        <v/>
      </c>
      <c r="B251" s="20"/>
      <c r="C251" s="14"/>
      <c r="D251" s="376"/>
      <c r="E251" s="20"/>
      <c r="F251" s="282"/>
      <c r="G251" s="272"/>
      <c r="H251" s="13"/>
      <c r="I251" s="31"/>
      <c r="J251" s="34"/>
      <c r="K251" s="17"/>
      <c r="L251" s="18">
        <f t="shared" si="17"/>
        <v>0</v>
      </c>
      <c r="M251" s="19">
        <f t="shared" si="18"/>
        <v>0</v>
      </c>
    </row>
    <row r="252" spans="1:13" ht="14.4" x14ac:dyDescent="0.25">
      <c r="A252" s="373" t="str">
        <f t="shared" si="16"/>
        <v/>
      </c>
      <c r="B252" s="20"/>
      <c r="C252" s="14"/>
      <c r="D252" s="376"/>
      <c r="E252" s="20"/>
      <c r="F252" s="282"/>
      <c r="G252" s="272"/>
      <c r="H252" s="13"/>
      <c r="I252" s="31"/>
      <c r="J252" s="34"/>
      <c r="K252" s="17"/>
      <c r="L252" s="18">
        <f t="shared" si="17"/>
        <v>0</v>
      </c>
      <c r="M252" s="19">
        <f t="shared" si="18"/>
        <v>0</v>
      </c>
    </row>
    <row r="253" spans="1:13" ht="14.4" x14ac:dyDescent="0.25">
      <c r="A253" s="373" t="str">
        <f t="shared" ref="A253:A277" si="19">CONCATENATE(B253,C253,D253)</f>
        <v/>
      </c>
      <c r="B253" s="20"/>
      <c r="C253" s="14"/>
      <c r="D253" s="376"/>
      <c r="E253" s="20"/>
      <c r="F253" s="282"/>
      <c r="G253" s="272"/>
      <c r="H253" s="13"/>
      <c r="I253" s="31"/>
      <c r="J253" s="34"/>
      <c r="K253" s="17"/>
      <c r="L253" s="18">
        <f t="shared" si="17"/>
        <v>0</v>
      </c>
      <c r="M253" s="19">
        <f t="shared" si="18"/>
        <v>0</v>
      </c>
    </row>
    <row r="254" spans="1:13" ht="14.4" x14ac:dyDescent="0.25">
      <c r="A254" s="373" t="str">
        <f t="shared" si="19"/>
        <v/>
      </c>
      <c r="B254" s="20"/>
      <c r="C254" s="14"/>
      <c r="D254" s="376"/>
      <c r="E254" s="20"/>
      <c r="F254" s="282"/>
      <c r="G254" s="272"/>
      <c r="H254" s="13"/>
      <c r="I254" s="31"/>
      <c r="J254" s="294"/>
      <c r="K254" s="17"/>
      <c r="L254" s="18">
        <f t="shared" ref="L254:L277" si="20">IF(K254=1,7,IF(K254=2,6,IF(K254=3,5,IF(K254=4,4,IF(K254=5,3,IF(K254=6,2,IF(K254&gt;=6,1,0)))))))</f>
        <v>0</v>
      </c>
      <c r="M254" s="19">
        <f t="shared" ref="M254:M277" si="21">SUM(L254*$M$5)</f>
        <v>0</v>
      </c>
    </row>
    <row r="255" spans="1:13" ht="14.4" x14ac:dyDescent="0.25">
      <c r="A255" s="373" t="str">
        <f t="shared" si="19"/>
        <v/>
      </c>
      <c r="B255" s="20"/>
      <c r="C255" s="14"/>
      <c r="D255" s="376"/>
      <c r="E255" s="20"/>
      <c r="F255" s="282"/>
      <c r="G255" s="272"/>
      <c r="H255" s="13"/>
      <c r="I255" s="31"/>
      <c r="J255" s="34"/>
      <c r="K255" s="287"/>
      <c r="L255" s="18">
        <f t="shared" si="20"/>
        <v>0</v>
      </c>
      <c r="M255" s="19">
        <f t="shared" si="21"/>
        <v>0</v>
      </c>
    </row>
    <row r="256" spans="1:13" ht="14.4" x14ac:dyDescent="0.25">
      <c r="A256" s="373" t="str">
        <f t="shared" si="19"/>
        <v/>
      </c>
      <c r="B256" s="20"/>
      <c r="C256" s="14"/>
      <c r="D256" s="376"/>
      <c r="E256" s="20"/>
      <c r="F256" s="282"/>
      <c r="G256" s="272"/>
      <c r="H256" s="13"/>
      <c r="I256" s="31"/>
      <c r="J256" s="34"/>
      <c r="K256" s="17"/>
      <c r="L256" s="18">
        <f t="shared" si="20"/>
        <v>0</v>
      </c>
      <c r="M256" s="19">
        <f t="shared" si="21"/>
        <v>0</v>
      </c>
    </row>
    <row r="257" spans="1:13" ht="14.4" x14ac:dyDescent="0.25">
      <c r="A257" s="373" t="str">
        <f t="shared" si="19"/>
        <v/>
      </c>
      <c r="B257" s="20"/>
      <c r="C257" s="14"/>
      <c r="D257" s="376"/>
      <c r="E257" s="20"/>
      <c r="F257" s="282"/>
      <c r="G257" s="272"/>
      <c r="H257" s="13"/>
      <c r="I257" s="31"/>
      <c r="J257" s="34"/>
      <c r="K257" s="17"/>
      <c r="L257" s="18">
        <f t="shared" si="20"/>
        <v>0</v>
      </c>
      <c r="M257" s="19">
        <f t="shared" si="21"/>
        <v>0</v>
      </c>
    </row>
    <row r="258" spans="1:13" ht="14.4" x14ac:dyDescent="0.25">
      <c r="A258" s="373" t="str">
        <f t="shared" si="19"/>
        <v/>
      </c>
      <c r="B258" s="20"/>
      <c r="C258" s="14"/>
      <c r="D258" s="376"/>
      <c r="E258" s="20"/>
      <c r="F258" s="282"/>
      <c r="G258" s="272"/>
      <c r="H258" s="13"/>
      <c r="I258" s="31"/>
      <c r="J258" s="34"/>
      <c r="K258" s="17"/>
      <c r="L258" s="18">
        <f t="shared" si="20"/>
        <v>0</v>
      </c>
      <c r="M258" s="19">
        <f t="shared" si="21"/>
        <v>0</v>
      </c>
    </row>
    <row r="259" spans="1:13" ht="14.4" x14ac:dyDescent="0.25">
      <c r="A259" s="373" t="str">
        <f t="shared" si="19"/>
        <v/>
      </c>
      <c r="B259" s="20"/>
      <c r="C259" s="14"/>
      <c r="D259" s="376"/>
      <c r="E259" s="20"/>
      <c r="F259" s="282"/>
      <c r="G259" s="272"/>
      <c r="H259" s="13"/>
      <c r="I259" s="31"/>
      <c r="J259" s="34"/>
      <c r="K259" s="17"/>
      <c r="L259" s="18">
        <f t="shared" si="20"/>
        <v>0</v>
      </c>
      <c r="M259" s="19">
        <f t="shared" si="21"/>
        <v>0</v>
      </c>
    </row>
    <row r="260" spans="1:13" ht="14.4" x14ac:dyDescent="0.25">
      <c r="A260" s="373" t="str">
        <f t="shared" si="19"/>
        <v/>
      </c>
      <c r="B260" s="20"/>
      <c r="C260" s="14"/>
      <c r="D260" s="376"/>
      <c r="E260" s="20"/>
      <c r="F260" s="282"/>
      <c r="G260" s="272"/>
      <c r="H260" s="13"/>
      <c r="I260" s="31"/>
      <c r="J260" s="34"/>
      <c r="K260" s="17"/>
      <c r="L260" s="18">
        <f t="shared" si="20"/>
        <v>0</v>
      </c>
      <c r="M260" s="19">
        <f t="shared" si="21"/>
        <v>0</v>
      </c>
    </row>
    <row r="261" spans="1:13" ht="14.4" x14ac:dyDescent="0.25">
      <c r="A261" s="373" t="str">
        <f t="shared" si="19"/>
        <v/>
      </c>
      <c r="B261" s="20"/>
      <c r="C261" s="14"/>
      <c r="D261" s="376"/>
      <c r="E261" s="20"/>
      <c r="F261" s="282"/>
      <c r="G261" s="272"/>
      <c r="H261" s="13"/>
      <c r="I261" s="31"/>
      <c r="J261" s="34"/>
      <c r="K261" s="17"/>
      <c r="L261" s="18">
        <f t="shared" si="20"/>
        <v>0</v>
      </c>
      <c r="M261" s="19">
        <f t="shared" si="21"/>
        <v>0</v>
      </c>
    </row>
    <row r="262" spans="1:13" ht="14.4" x14ac:dyDescent="0.25">
      <c r="A262" s="373" t="str">
        <f t="shared" si="19"/>
        <v/>
      </c>
      <c r="B262" s="20"/>
      <c r="C262" s="14"/>
      <c r="D262" s="376"/>
      <c r="E262" s="20"/>
      <c r="F262" s="282"/>
      <c r="G262" s="272"/>
      <c r="H262" s="13"/>
      <c r="I262" s="31"/>
      <c r="J262" s="294"/>
      <c r="K262" s="17"/>
      <c r="L262" s="18">
        <f t="shared" si="20"/>
        <v>0</v>
      </c>
      <c r="M262" s="19">
        <f t="shared" si="21"/>
        <v>0</v>
      </c>
    </row>
    <row r="263" spans="1:13" ht="14.4" x14ac:dyDescent="0.25">
      <c r="A263" s="373" t="str">
        <f t="shared" si="19"/>
        <v/>
      </c>
      <c r="B263" s="20"/>
      <c r="C263" s="14"/>
      <c r="D263" s="376"/>
      <c r="E263" s="20"/>
      <c r="F263" s="282"/>
      <c r="G263" s="272"/>
      <c r="H263" s="13"/>
      <c r="I263" s="31"/>
      <c r="J263" s="34"/>
      <c r="K263" s="287"/>
      <c r="L263" s="18">
        <f t="shared" si="20"/>
        <v>0</v>
      </c>
      <c r="M263" s="19">
        <f t="shared" si="21"/>
        <v>0</v>
      </c>
    </row>
    <row r="264" spans="1:13" ht="14.4" x14ac:dyDescent="0.25">
      <c r="A264" s="373" t="str">
        <f t="shared" si="19"/>
        <v/>
      </c>
      <c r="B264" s="20"/>
      <c r="C264" s="14"/>
      <c r="D264" s="376"/>
      <c r="E264" s="20"/>
      <c r="F264" s="282"/>
      <c r="G264" s="272"/>
      <c r="H264" s="13"/>
      <c r="I264" s="31"/>
      <c r="J264" s="34"/>
      <c r="K264" s="17"/>
      <c r="L264" s="18">
        <f t="shared" si="20"/>
        <v>0</v>
      </c>
      <c r="M264" s="19">
        <f t="shared" si="21"/>
        <v>0</v>
      </c>
    </row>
    <row r="265" spans="1:13" ht="14.4" x14ac:dyDescent="0.25">
      <c r="A265" s="373" t="str">
        <f t="shared" si="19"/>
        <v/>
      </c>
      <c r="B265" s="20"/>
      <c r="C265" s="14"/>
      <c r="D265" s="376"/>
      <c r="E265" s="20"/>
      <c r="F265" s="282"/>
      <c r="G265" s="272"/>
      <c r="H265" s="13"/>
      <c r="I265" s="31"/>
      <c r="J265" s="34"/>
      <c r="K265" s="17"/>
      <c r="L265" s="18">
        <f t="shared" si="20"/>
        <v>0</v>
      </c>
      <c r="M265" s="19">
        <f t="shared" si="21"/>
        <v>0</v>
      </c>
    </row>
    <row r="266" spans="1:13" ht="14.4" x14ac:dyDescent="0.25">
      <c r="A266" s="373" t="str">
        <f t="shared" si="19"/>
        <v/>
      </c>
      <c r="B266" s="20"/>
      <c r="C266" s="14"/>
      <c r="D266" s="376"/>
      <c r="E266" s="20"/>
      <c r="F266" s="282"/>
      <c r="G266" s="272"/>
      <c r="H266" s="13"/>
      <c r="I266" s="31"/>
      <c r="J266" s="34"/>
      <c r="K266" s="17"/>
      <c r="L266" s="18">
        <f t="shared" si="20"/>
        <v>0</v>
      </c>
      <c r="M266" s="19">
        <f t="shared" si="21"/>
        <v>0</v>
      </c>
    </row>
    <row r="267" spans="1:13" ht="14.4" x14ac:dyDescent="0.25">
      <c r="A267" s="373" t="str">
        <f t="shared" si="19"/>
        <v/>
      </c>
      <c r="B267" s="20"/>
      <c r="C267" s="14"/>
      <c r="D267" s="376"/>
      <c r="E267" s="20"/>
      <c r="F267" s="282"/>
      <c r="G267" s="272"/>
      <c r="H267" s="13"/>
      <c r="I267" s="31"/>
      <c r="J267" s="34"/>
      <c r="K267" s="17"/>
      <c r="L267" s="18">
        <f t="shared" si="20"/>
        <v>0</v>
      </c>
      <c r="M267" s="19">
        <f t="shared" si="21"/>
        <v>0</v>
      </c>
    </row>
    <row r="268" spans="1:13" ht="14.4" x14ac:dyDescent="0.25">
      <c r="A268" s="373" t="str">
        <f t="shared" si="19"/>
        <v/>
      </c>
      <c r="B268" s="20"/>
      <c r="C268" s="14"/>
      <c r="D268" s="376"/>
      <c r="E268" s="20"/>
      <c r="F268" s="282"/>
      <c r="G268" s="272"/>
      <c r="H268" s="13"/>
      <c r="I268" s="31"/>
      <c r="J268" s="34"/>
      <c r="K268" s="17"/>
      <c r="L268" s="18">
        <f t="shared" si="20"/>
        <v>0</v>
      </c>
      <c r="M268" s="19">
        <f t="shared" si="21"/>
        <v>0</v>
      </c>
    </row>
    <row r="269" spans="1:13" ht="14.4" x14ac:dyDescent="0.25">
      <c r="A269" s="373" t="str">
        <f t="shared" si="19"/>
        <v/>
      </c>
      <c r="B269" s="20"/>
      <c r="C269" s="14"/>
      <c r="D269" s="376"/>
      <c r="E269" s="20"/>
      <c r="F269" s="282"/>
      <c r="G269" s="272"/>
      <c r="H269" s="13"/>
      <c r="I269" s="31"/>
      <c r="J269" s="34"/>
      <c r="K269" s="17"/>
      <c r="L269" s="18">
        <f t="shared" si="20"/>
        <v>0</v>
      </c>
      <c r="M269" s="19">
        <f t="shared" si="21"/>
        <v>0</v>
      </c>
    </row>
    <row r="270" spans="1:13" ht="14.4" x14ac:dyDescent="0.25">
      <c r="A270" s="373" t="str">
        <f t="shared" si="19"/>
        <v/>
      </c>
      <c r="B270" s="20"/>
      <c r="C270" s="14"/>
      <c r="D270" s="376"/>
      <c r="E270" s="20"/>
      <c r="F270" s="282"/>
      <c r="G270" s="272"/>
      <c r="H270" s="13"/>
      <c r="I270" s="31"/>
      <c r="J270" s="294"/>
      <c r="K270" s="17"/>
      <c r="L270" s="18">
        <f t="shared" si="20"/>
        <v>0</v>
      </c>
      <c r="M270" s="19">
        <f t="shared" si="21"/>
        <v>0</v>
      </c>
    </row>
    <row r="271" spans="1:13" ht="14.4" x14ac:dyDescent="0.25">
      <c r="A271" s="373" t="str">
        <f t="shared" si="19"/>
        <v/>
      </c>
      <c r="B271" s="20"/>
      <c r="C271" s="14"/>
      <c r="D271" s="376"/>
      <c r="E271" s="20"/>
      <c r="F271" s="282"/>
      <c r="G271" s="272"/>
      <c r="H271" s="13"/>
      <c r="I271" s="31"/>
      <c r="J271" s="34"/>
      <c r="K271" s="287"/>
      <c r="L271" s="18">
        <f t="shared" si="20"/>
        <v>0</v>
      </c>
      <c r="M271" s="19">
        <f t="shared" si="21"/>
        <v>0</v>
      </c>
    </row>
    <row r="272" spans="1:13" ht="14.4" x14ac:dyDescent="0.25">
      <c r="A272" s="373" t="str">
        <f t="shared" si="19"/>
        <v/>
      </c>
      <c r="B272" s="20"/>
      <c r="C272" s="14"/>
      <c r="D272" s="376"/>
      <c r="E272" s="20"/>
      <c r="F272" s="282"/>
      <c r="G272" s="272"/>
      <c r="H272" s="13"/>
      <c r="I272" s="31"/>
      <c r="J272" s="34"/>
      <c r="K272" s="17"/>
      <c r="L272" s="18">
        <f t="shared" si="20"/>
        <v>0</v>
      </c>
      <c r="M272" s="19">
        <f t="shared" si="21"/>
        <v>0</v>
      </c>
    </row>
    <row r="273" spans="1:13" ht="14.4" x14ac:dyDescent="0.25">
      <c r="A273" s="373" t="str">
        <f t="shared" si="19"/>
        <v/>
      </c>
      <c r="B273" s="20"/>
      <c r="C273" s="14"/>
      <c r="D273" s="376"/>
      <c r="E273" s="20"/>
      <c r="F273" s="282"/>
      <c r="G273" s="272"/>
      <c r="H273" s="13"/>
      <c r="I273" s="31"/>
      <c r="J273" s="34"/>
      <c r="K273" s="17"/>
      <c r="L273" s="18">
        <f t="shared" si="20"/>
        <v>0</v>
      </c>
      <c r="M273" s="19">
        <f t="shared" si="21"/>
        <v>0</v>
      </c>
    </row>
    <row r="274" spans="1:13" ht="14.4" x14ac:dyDescent="0.25">
      <c r="A274" s="373" t="str">
        <f t="shared" si="19"/>
        <v/>
      </c>
      <c r="B274" s="20"/>
      <c r="C274" s="14"/>
      <c r="D274" s="376"/>
      <c r="E274" s="20"/>
      <c r="F274" s="282"/>
      <c r="G274" s="272"/>
      <c r="H274" s="13"/>
      <c r="I274" s="31"/>
      <c r="J274" s="34"/>
      <c r="K274" s="17"/>
      <c r="L274" s="18">
        <f t="shared" si="20"/>
        <v>0</v>
      </c>
      <c r="M274" s="19">
        <f t="shared" si="21"/>
        <v>0</v>
      </c>
    </row>
    <row r="275" spans="1:13" ht="14.4" x14ac:dyDescent="0.25">
      <c r="A275" s="373" t="str">
        <f t="shared" si="19"/>
        <v/>
      </c>
      <c r="B275" s="20"/>
      <c r="C275" s="14"/>
      <c r="D275" s="376"/>
      <c r="E275" s="20"/>
      <c r="F275" s="282"/>
      <c r="G275" s="272"/>
      <c r="H275" s="13"/>
      <c r="I275" s="31"/>
      <c r="J275" s="34"/>
      <c r="K275" s="17"/>
      <c r="L275" s="18">
        <f t="shared" si="20"/>
        <v>0</v>
      </c>
      <c r="M275" s="19">
        <f t="shared" si="21"/>
        <v>0</v>
      </c>
    </row>
    <row r="276" spans="1:13" ht="14.4" x14ac:dyDescent="0.25">
      <c r="A276" s="373" t="str">
        <f t="shared" si="19"/>
        <v/>
      </c>
      <c r="B276" s="20"/>
      <c r="C276" s="14"/>
      <c r="D276" s="376"/>
      <c r="E276" s="20"/>
      <c r="F276" s="282"/>
      <c r="G276" s="272"/>
      <c r="H276" s="13"/>
      <c r="I276" s="31"/>
      <c r="J276" s="34"/>
      <c r="K276" s="17"/>
      <c r="L276" s="18">
        <f t="shared" si="20"/>
        <v>0</v>
      </c>
      <c r="M276" s="19">
        <f t="shared" si="21"/>
        <v>0</v>
      </c>
    </row>
    <row r="277" spans="1:13" ht="14.4" x14ac:dyDescent="0.25">
      <c r="A277" s="373" t="str">
        <f t="shared" si="19"/>
        <v/>
      </c>
      <c r="B277" s="20"/>
      <c r="C277" s="14"/>
      <c r="D277" s="376"/>
      <c r="E277" s="20"/>
      <c r="F277" s="282"/>
      <c r="G277" s="272"/>
      <c r="H277" s="13"/>
      <c r="I277" s="31"/>
      <c r="J277" s="34"/>
      <c r="K277" s="17"/>
      <c r="L277" s="18">
        <f t="shared" si="20"/>
        <v>0</v>
      </c>
      <c r="M277" s="19">
        <f t="shared" si="21"/>
        <v>0</v>
      </c>
    </row>
    <row r="278" spans="1:13" x14ac:dyDescent="0.25">
      <c r="K278" s="382">
        <v>7</v>
      </c>
    </row>
  </sheetData>
  <sortState xmlns:xlrd2="http://schemas.microsoft.com/office/spreadsheetml/2017/richdata2" ref="A6:M65">
    <sortCondition ref="A6:A65"/>
    <sortCondition ref="E6:E65"/>
  </sortState>
  <mergeCells count="20">
    <mergeCell ref="A3:A5"/>
    <mergeCell ref="B3:B5"/>
    <mergeCell ref="C3:C5"/>
    <mergeCell ref="D3:D5"/>
    <mergeCell ref="B1:C1"/>
    <mergeCell ref="E1:I1"/>
    <mergeCell ref="K1:L1"/>
    <mergeCell ref="M1:M2"/>
    <mergeCell ref="B2:L2"/>
    <mergeCell ref="F3:F4"/>
    <mergeCell ref="G3:J3"/>
    <mergeCell ref="K3:K5"/>
    <mergeCell ref="L3:L5"/>
    <mergeCell ref="M3:M4"/>
    <mergeCell ref="G4:G5"/>
    <mergeCell ref="H4:H5"/>
    <mergeCell ref="I4:I5"/>
    <mergeCell ref="J4:J5"/>
    <mergeCell ref="E5:F5"/>
    <mergeCell ref="E3:E4"/>
  </mergeCells>
  <conditionalFormatting sqref="A1:A1048576">
    <cfRule type="duplicateValues" dxfId="69" priority="9"/>
    <cfRule type="duplicateValues" dxfId="68" priority="10"/>
  </conditionalFormatting>
  <conditionalFormatting sqref="B69:D90">
    <cfRule type="duplicateValues" dxfId="67" priority="1332"/>
  </conditionalFormatting>
  <conditionalFormatting sqref="C1:D5 C7:D8">
    <cfRule type="duplicateValues" dxfId="66" priority="1326"/>
  </conditionalFormatting>
  <conditionalFormatting sqref="C6:D16">
    <cfRule type="duplicateValues" dxfId="65" priority="1330"/>
  </conditionalFormatting>
  <conditionalFormatting sqref="C18:D29">
    <cfRule type="duplicateValues" dxfId="64" priority="1334"/>
  </conditionalFormatting>
  <conditionalFormatting sqref="C18:D40">
    <cfRule type="duplicateValues" dxfId="63" priority="1336"/>
    <cfRule type="duplicateValues" dxfId="62" priority="1337"/>
  </conditionalFormatting>
  <conditionalFormatting sqref="C30:D40">
    <cfRule type="duplicateValues" dxfId="61" priority="1340"/>
  </conditionalFormatting>
  <conditionalFormatting sqref="C69:D90">
    <cfRule type="duplicateValues" dxfId="60" priority="1342"/>
  </conditionalFormatting>
  <conditionalFormatting sqref="C6:E68">
    <cfRule type="duplicateValues" dxfId="59" priority="1344"/>
  </conditionalFormatting>
  <conditionalFormatting sqref="F1:F5">
    <cfRule type="containsBlanks" dxfId="58" priority="12">
      <formula>LEN(TRIM(F1))=0</formula>
    </cfRule>
  </conditionalFormatting>
  <conditionalFormatting sqref="K1:K5">
    <cfRule type="containsBlanks" dxfId="57" priority="11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92F9-6111-4F41-9359-E5BD06E16BDF}">
  <sheetPr codeName="Sheet26">
    <tabColor rgb="FFA3E7FF"/>
  </sheetPr>
  <dimension ref="A1:M498"/>
  <sheetViews>
    <sheetView topLeftCell="A3" zoomScale="80" zoomScaleNormal="80" workbookViewId="0">
      <selection activeCell="D18" sqref="D18"/>
    </sheetView>
  </sheetViews>
  <sheetFormatPr defaultColWidth="9.109375" defaultRowHeight="13.2" x14ac:dyDescent="0.25"/>
  <cols>
    <col min="1" max="1" width="37.88671875" bestFit="1" customWidth="1"/>
    <col min="2" max="2" width="6.6640625" style="271" customWidth="1"/>
    <col min="3" max="3" width="22.6640625" bestFit="1" customWidth="1"/>
    <col min="4" max="4" width="30.5546875" bestFit="1" customWidth="1"/>
    <col min="5" max="5" width="10.6640625" bestFit="1" customWidth="1"/>
    <col min="6" max="6" width="22.88671875" style="270" customWidth="1"/>
    <col min="7" max="7" width="16" style="273" customWidth="1"/>
    <col min="8" max="8" width="11.332031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  <col min="17" max="17" width="8.88671875" customWidth="1"/>
  </cols>
  <sheetData>
    <row r="1" spans="1:13" s="9" customFormat="1" ht="22.5" customHeight="1" thickBot="1" x14ac:dyDescent="0.3">
      <c r="A1" s="71">
        <f>SUM(A2-1)</f>
        <v>140</v>
      </c>
      <c r="B1" s="901" t="s">
        <v>401</v>
      </c>
      <c r="C1" s="902"/>
      <c r="D1" s="7" t="s">
        <v>402</v>
      </c>
      <c r="E1" s="881" t="s">
        <v>490</v>
      </c>
      <c r="F1" s="882"/>
      <c r="G1" s="882"/>
      <c r="H1" s="882"/>
      <c r="I1" s="882"/>
      <c r="J1" s="8" t="s">
        <v>404</v>
      </c>
      <c r="K1" s="903">
        <v>45430</v>
      </c>
      <c r="L1" s="904"/>
      <c r="M1" s="913"/>
    </row>
    <row r="2" spans="1:13" s="9" customFormat="1" ht="22.5" customHeight="1" thickBot="1" x14ac:dyDescent="0.3">
      <c r="A2" s="1">
        <f>COUNTA(_xlfn.UNIQUE(C7:C526))</f>
        <v>141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914"/>
    </row>
    <row r="3" spans="1:13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915" t="s">
        <v>413</v>
      </c>
      <c r="G3" s="881"/>
      <c r="H3" s="882"/>
      <c r="I3" s="882"/>
      <c r="J3" s="888"/>
      <c r="K3" s="889" t="s">
        <v>415</v>
      </c>
      <c r="L3" s="894" t="s">
        <v>416</v>
      </c>
      <c r="M3" s="866" t="s">
        <v>489</v>
      </c>
    </row>
    <row r="4" spans="1:13" s="9" customFormat="1" ht="13.5" customHeight="1" thickBot="1" x14ac:dyDescent="0.3">
      <c r="A4" s="867"/>
      <c r="B4" s="870"/>
      <c r="C4" s="873"/>
      <c r="D4" s="876"/>
      <c r="E4" s="879"/>
      <c r="F4" s="916"/>
      <c r="G4" s="91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868"/>
    </row>
    <row r="5" spans="1:13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918"/>
      <c r="H5" s="900"/>
      <c r="I5" s="900"/>
      <c r="J5" s="877"/>
      <c r="K5" s="891"/>
      <c r="L5" s="896"/>
      <c r="M5" s="335">
        <v>2</v>
      </c>
    </row>
    <row r="6" spans="1:13" s="9" customFormat="1" ht="13.8" x14ac:dyDescent="0.25">
      <c r="A6" s="288" t="s">
        <v>408</v>
      </c>
      <c r="B6" s="336"/>
      <c r="C6" s="337">
        <v>5</v>
      </c>
      <c r="D6" s="289"/>
      <c r="E6" s="338">
        <v>1</v>
      </c>
      <c r="F6" s="290">
        <v>2</v>
      </c>
      <c r="G6" s="291"/>
      <c r="H6" s="336"/>
      <c r="I6" s="337"/>
      <c r="J6" s="290">
        <v>4</v>
      </c>
      <c r="K6" s="292">
        <v>3</v>
      </c>
      <c r="L6" s="293"/>
      <c r="M6" s="288"/>
    </row>
    <row r="7" spans="1:13" s="9" customFormat="1" ht="14.4" x14ac:dyDescent="0.25">
      <c r="A7" s="12" t="str">
        <f t="shared" ref="A7:A70" si="0">CONCATENATE(B7,C7,D7)</f>
        <v>60Elaria AtheisWildwood Beyond Paradisesr</v>
      </c>
      <c r="B7" s="13">
        <v>60</v>
      </c>
      <c r="C7" s="412" t="s">
        <v>321</v>
      </c>
      <c r="D7" s="429" t="s">
        <v>1494</v>
      </c>
      <c r="E7" s="427"/>
      <c r="F7" s="16" t="s">
        <v>323</v>
      </c>
      <c r="G7" s="298">
        <v>1</v>
      </c>
      <c r="H7" s="430"/>
      <c r="I7" s="431"/>
      <c r="J7" s="432"/>
      <c r="K7" s="433">
        <v>1</v>
      </c>
      <c r="L7" s="398">
        <f>IF(K7=1,7,IF(K7=2,6,IF(K7=3,5,IF(K7=4,4,IF(K7=5,3,IF(K7=6,2,IF(K7&gt;=6,1,0)))))))</f>
        <v>7</v>
      </c>
      <c r="M7" s="399">
        <f>SUM(L7*$M$5)</f>
        <v>14</v>
      </c>
    </row>
    <row r="8" spans="1:13" s="9" customFormat="1" ht="14.4" x14ac:dyDescent="0.25">
      <c r="A8" s="12" t="str">
        <f t="shared" si="0"/>
        <v>60Ava RobinsonSilver Wings Moonlight</v>
      </c>
      <c r="B8" s="13">
        <v>60</v>
      </c>
      <c r="C8" s="412" t="s">
        <v>535</v>
      </c>
      <c r="D8" s="426" t="s">
        <v>608</v>
      </c>
      <c r="E8" s="427"/>
      <c r="F8" s="428" t="s">
        <v>162</v>
      </c>
      <c r="G8" s="298">
        <v>0</v>
      </c>
      <c r="H8" s="430"/>
      <c r="I8" s="431"/>
      <c r="J8" s="432"/>
      <c r="K8" s="433">
        <v>7</v>
      </c>
      <c r="L8" s="398">
        <f t="shared" ref="L8:L9" si="1">IF(K8=1,7,IF(K8=2,6,IF(K8=3,5,IF(K8=4,4,IF(K8=5,3,IF(K8=6,2,IF(K8&gt;=6,1,0)))))))</f>
        <v>1</v>
      </c>
      <c r="M8" s="399">
        <f t="shared" ref="M8:M9" si="2">SUM(L8*$M$5)</f>
        <v>2</v>
      </c>
    </row>
    <row r="9" spans="1:13" s="9" customFormat="1" ht="14.4" x14ac:dyDescent="0.25">
      <c r="A9" s="12" t="str">
        <f t="shared" si="0"/>
        <v>60Jade GibsoneRemrah Royale</v>
      </c>
      <c r="B9" s="13">
        <v>60</v>
      </c>
      <c r="C9" s="412" t="s">
        <v>842</v>
      </c>
      <c r="D9" s="426" t="s">
        <v>843</v>
      </c>
      <c r="E9" s="427"/>
      <c r="F9" s="428" t="s">
        <v>883</v>
      </c>
      <c r="G9" s="298">
        <v>5</v>
      </c>
      <c r="H9" s="430"/>
      <c r="I9" s="431"/>
      <c r="J9" s="432"/>
      <c r="K9" s="433">
        <v>5</v>
      </c>
      <c r="L9" s="398">
        <f t="shared" si="1"/>
        <v>3</v>
      </c>
      <c r="M9" s="399">
        <f t="shared" si="2"/>
        <v>6</v>
      </c>
    </row>
    <row r="10" spans="1:13" s="9" customFormat="1" ht="14.4" x14ac:dyDescent="0.25">
      <c r="A10" s="12" t="str">
        <f t="shared" si="0"/>
        <v>60Eliza HickmanMyfanwy Goldilocks</v>
      </c>
      <c r="B10" s="13">
        <v>60</v>
      </c>
      <c r="C10" s="412" t="s">
        <v>622</v>
      </c>
      <c r="D10" s="426" t="s">
        <v>661</v>
      </c>
      <c r="E10" s="427"/>
      <c r="F10" s="428" t="s">
        <v>109</v>
      </c>
      <c r="G10" s="298">
        <v>0</v>
      </c>
      <c r="H10" s="430"/>
      <c r="I10" s="431"/>
      <c r="J10" s="432"/>
      <c r="K10" s="433">
        <v>7</v>
      </c>
      <c r="L10" s="398">
        <f t="shared" ref="L10:L23" si="3">IF(K10=1,7,IF(K10=2,6,IF(K10=3,5,IF(K10=4,4,IF(K10=5,3,IF(K10=6,2,IF(K10&gt;=6,1,0)))))))</f>
        <v>1</v>
      </c>
      <c r="M10" s="399">
        <f t="shared" ref="M10:M23" si="4">SUM(L10*$M$5)</f>
        <v>2</v>
      </c>
    </row>
    <row r="11" spans="1:13" s="9" customFormat="1" ht="14.4" x14ac:dyDescent="0.25">
      <c r="A11" s="12" t="str">
        <f t="shared" si="0"/>
        <v>60Lilly HarneyBeckworth Rising Casanova</v>
      </c>
      <c r="B11" s="13">
        <v>60</v>
      </c>
      <c r="C11" s="412" t="s">
        <v>340</v>
      </c>
      <c r="D11" s="429" t="s">
        <v>612</v>
      </c>
      <c r="E11" s="427"/>
      <c r="F11" s="428" t="s">
        <v>109</v>
      </c>
      <c r="G11" s="298">
        <v>2</v>
      </c>
      <c r="H11" s="430"/>
      <c r="I11" s="431"/>
      <c r="J11" s="432"/>
      <c r="K11" s="433">
        <v>2</v>
      </c>
      <c r="L11" s="398">
        <f t="shared" si="3"/>
        <v>6</v>
      </c>
      <c r="M11" s="399">
        <f t="shared" si="4"/>
        <v>12</v>
      </c>
    </row>
    <row r="12" spans="1:13" s="9" customFormat="1" ht="14.4" x14ac:dyDescent="0.25">
      <c r="A12" s="12" t="str">
        <f t="shared" si="0"/>
        <v>60Olivia GordonCorasont Park Shontay</v>
      </c>
      <c r="B12" s="13">
        <v>60</v>
      </c>
      <c r="C12" s="412" t="s">
        <v>789</v>
      </c>
      <c r="D12" s="426" t="s">
        <v>790</v>
      </c>
      <c r="E12" s="427"/>
      <c r="F12" s="428" t="s">
        <v>791</v>
      </c>
      <c r="G12" s="298">
        <v>0</v>
      </c>
      <c r="H12" s="430"/>
      <c r="I12" s="431"/>
      <c r="J12" s="432"/>
      <c r="K12" s="433">
        <v>7</v>
      </c>
      <c r="L12" s="398">
        <v>1</v>
      </c>
      <c r="M12" s="399">
        <f t="shared" si="4"/>
        <v>2</v>
      </c>
    </row>
    <row r="13" spans="1:13" s="9" customFormat="1" ht="14.4" x14ac:dyDescent="0.25">
      <c r="A13" s="12" t="str">
        <f t="shared" si="0"/>
        <v>60Pippa TriggsWilling Wattle Sr</v>
      </c>
      <c r="B13" s="13">
        <v>60</v>
      </c>
      <c r="C13" s="412" t="s">
        <v>822</v>
      </c>
      <c r="D13" s="429" t="s">
        <v>1495</v>
      </c>
      <c r="E13" s="427"/>
      <c r="F13" s="428" t="s">
        <v>109</v>
      </c>
      <c r="G13" s="298" t="s">
        <v>621</v>
      </c>
      <c r="H13" s="430"/>
      <c r="I13" s="431"/>
      <c r="J13" s="432"/>
      <c r="K13" s="433">
        <v>0</v>
      </c>
      <c r="L13" s="398">
        <f t="shared" si="3"/>
        <v>0</v>
      </c>
      <c r="M13" s="399">
        <f t="shared" si="4"/>
        <v>0</v>
      </c>
    </row>
    <row r="14" spans="1:13" s="9" customFormat="1" ht="14.4" x14ac:dyDescent="0.25">
      <c r="A14" s="12" t="str">
        <f t="shared" si="0"/>
        <v>60Ember JenszWendamar Elysiasr</v>
      </c>
      <c r="B14" s="13">
        <v>60</v>
      </c>
      <c r="C14" s="412" t="s">
        <v>844</v>
      </c>
      <c r="D14" s="429" t="s">
        <v>1496</v>
      </c>
      <c r="E14" s="427"/>
      <c r="F14" s="428" t="s">
        <v>883</v>
      </c>
      <c r="G14" s="298" t="s">
        <v>845</v>
      </c>
      <c r="H14" s="430"/>
      <c r="I14" s="431"/>
      <c r="J14" s="432"/>
      <c r="K14" s="433">
        <v>0</v>
      </c>
      <c r="L14" s="398">
        <f t="shared" si="3"/>
        <v>0</v>
      </c>
      <c r="M14" s="399">
        <f t="shared" si="4"/>
        <v>0</v>
      </c>
    </row>
    <row r="15" spans="1:13" s="9" customFormat="1" ht="14.4" x14ac:dyDescent="0.25">
      <c r="A15" s="12" t="str">
        <f t="shared" si="0"/>
        <v>60Charlize TylerTrapalanda Downs Peter Pan</v>
      </c>
      <c r="B15" s="13">
        <v>60</v>
      </c>
      <c r="C15" s="412" t="s">
        <v>239</v>
      </c>
      <c r="D15" s="426" t="s">
        <v>240</v>
      </c>
      <c r="E15" s="427"/>
      <c r="F15" s="428" t="s">
        <v>797</v>
      </c>
      <c r="G15" s="298">
        <v>6</v>
      </c>
      <c r="H15" s="430"/>
      <c r="I15" s="431"/>
      <c r="J15" s="432"/>
      <c r="K15" s="433">
        <v>6</v>
      </c>
      <c r="L15" s="398">
        <f t="shared" si="3"/>
        <v>2</v>
      </c>
      <c r="M15" s="399">
        <f t="shared" si="4"/>
        <v>4</v>
      </c>
    </row>
    <row r="16" spans="1:13" s="9" customFormat="1" ht="14.4" x14ac:dyDescent="0.25">
      <c r="A16" s="12" t="str">
        <f t="shared" si="0"/>
        <v>60Aleska WearneBertie De Luxe</v>
      </c>
      <c r="B16" s="13">
        <v>60</v>
      </c>
      <c r="C16" s="412" t="s">
        <v>237</v>
      </c>
      <c r="D16" s="426" t="s">
        <v>238</v>
      </c>
      <c r="E16" s="427"/>
      <c r="F16" s="428" t="s">
        <v>184</v>
      </c>
      <c r="G16" s="298" t="s">
        <v>621</v>
      </c>
      <c r="H16" s="430"/>
      <c r="I16" s="431"/>
      <c r="J16" s="432"/>
      <c r="K16" s="433">
        <v>0</v>
      </c>
      <c r="L16" s="398">
        <f t="shared" si="3"/>
        <v>0</v>
      </c>
      <c r="M16" s="399">
        <f t="shared" si="4"/>
        <v>0</v>
      </c>
    </row>
    <row r="17" spans="1:13" s="9" customFormat="1" ht="14.4" x14ac:dyDescent="0.25">
      <c r="A17" s="12" t="str">
        <f t="shared" si="0"/>
        <v>60Josephine AnningBrayside Sensation</v>
      </c>
      <c r="B17" s="13">
        <v>60</v>
      </c>
      <c r="C17" s="412" t="s">
        <v>619</v>
      </c>
      <c r="D17" s="429" t="s">
        <v>659</v>
      </c>
      <c r="E17" s="427"/>
      <c r="F17" s="428" t="s">
        <v>146</v>
      </c>
      <c r="G17" s="298">
        <v>0</v>
      </c>
      <c r="H17" s="434"/>
      <c r="I17" s="431"/>
      <c r="J17" s="432"/>
      <c r="K17" s="433">
        <v>7</v>
      </c>
      <c r="L17" s="398">
        <v>1</v>
      </c>
      <c r="M17" s="399">
        <f t="shared" si="4"/>
        <v>2</v>
      </c>
    </row>
    <row r="18" spans="1:13" s="9" customFormat="1" ht="14.4" x14ac:dyDescent="0.25">
      <c r="A18" s="12" t="str">
        <f t="shared" si="0"/>
        <v>60Seren EspositoBeelo-Bi Golden Girl Sr</v>
      </c>
      <c r="B18" s="13">
        <v>60</v>
      </c>
      <c r="C18" s="412" t="s">
        <v>324</v>
      </c>
      <c r="D18" s="429" t="s">
        <v>1497</v>
      </c>
      <c r="E18" s="427"/>
      <c r="F18" s="428" t="s">
        <v>263</v>
      </c>
      <c r="G18" s="298" t="s">
        <v>845</v>
      </c>
      <c r="H18" s="430"/>
      <c r="I18" s="431"/>
      <c r="J18" s="432"/>
      <c r="K18" s="433">
        <v>0</v>
      </c>
      <c r="L18" s="398">
        <f t="shared" si="3"/>
        <v>0</v>
      </c>
      <c r="M18" s="399">
        <f t="shared" si="4"/>
        <v>0</v>
      </c>
    </row>
    <row r="19" spans="1:13" s="9" customFormat="1" ht="14.4" x14ac:dyDescent="0.25">
      <c r="A19" s="12" t="str">
        <f t="shared" si="0"/>
        <v>60Kaylee FisherGem Park Royal Belle</v>
      </c>
      <c r="B19" s="13">
        <v>60</v>
      </c>
      <c r="C19" s="14" t="s">
        <v>846</v>
      </c>
      <c r="D19" s="285" t="s">
        <v>847</v>
      </c>
      <c r="E19" s="20"/>
      <c r="F19" s="16" t="s">
        <v>848</v>
      </c>
      <c r="G19" s="298">
        <v>3</v>
      </c>
      <c r="H19" s="13"/>
      <c r="I19" s="31"/>
      <c r="J19" s="34"/>
      <c r="K19" s="17">
        <v>3</v>
      </c>
      <c r="L19" s="18">
        <f t="shared" si="3"/>
        <v>5</v>
      </c>
      <c r="M19" s="19">
        <f t="shared" si="4"/>
        <v>10</v>
      </c>
    </row>
    <row r="20" spans="1:13" s="9" customFormat="1" ht="14.4" x14ac:dyDescent="0.25">
      <c r="A20" s="12" t="str">
        <f t="shared" si="0"/>
        <v>60Kasey BarrKelladee Final Legacy</v>
      </c>
      <c r="B20" s="13">
        <v>60</v>
      </c>
      <c r="C20" s="14" t="s">
        <v>849</v>
      </c>
      <c r="D20" s="15" t="s">
        <v>850</v>
      </c>
      <c r="E20" s="20"/>
      <c r="F20" s="16" t="s">
        <v>124</v>
      </c>
      <c r="G20" s="298">
        <v>0</v>
      </c>
      <c r="H20" s="13"/>
      <c r="I20" s="31"/>
      <c r="J20" s="34"/>
      <c r="K20" s="433">
        <v>7</v>
      </c>
      <c r="L20" s="398">
        <v>1</v>
      </c>
      <c r="M20" s="19">
        <f t="shared" si="4"/>
        <v>2</v>
      </c>
    </row>
    <row r="21" spans="1:13" s="9" customFormat="1" ht="14.4" x14ac:dyDescent="0.25">
      <c r="A21" s="12" t="str">
        <f t="shared" si="0"/>
        <v>60Charlee CooperDesert Harrysr</v>
      </c>
      <c r="B21" s="13">
        <v>60</v>
      </c>
      <c r="C21" s="14" t="s">
        <v>540</v>
      </c>
      <c r="D21" s="285" t="s">
        <v>1498</v>
      </c>
      <c r="E21" s="20"/>
      <c r="F21" s="16" t="s">
        <v>882</v>
      </c>
      <c r="G21" s="298" t="s">
        <v>621</v>
      </c>
      <c r="H21" s="13"/>
      <c r="I21" s="31"/>
      <c r="J21" s="34"/>
      <c r="K21" s="17">
        <v>0</v>
      </c>
      <c r="L21" s="18">
        <f t="shared" si="3"/>
        <v>0</v>
      </c>
      <c r="M21" s="19">
        <f t="shared" si="4"/>
        <v>0</v>
      </c>
    </row>
    <row r="22" spans="1:13" s="9" customFormat="1" ht="14.4" x14ac:dyDescent="0.25">
      <c r="A22" s="12" t="str">
        <f t="shared" si="0"/>
        <v>60Haven DickinsonRainbow Downs Samhainsre</v>
      </c>
      <c r="B22" s="13">
        <v>60</v>
      </c>
      <c r="C22" s="14" t="s">
        <v>783</v>
      </c>
      <c r="D22" s="285" t="s">
        <v>1499</v>
      </c>
      <c r="E22" s="20"/>
      <c r="F22" s="16" t="s">
        <v>323</v>
      </c>
      <c r="G22" s="298" t="s">
        <v>621</v>
      </c>
      <c r="H22" s="13"/>
      <c r="I22" s="31"/>
      <c r="J22" s="34"/>
      <c r="K22" s="17">
        <v>0</v>
      </c>
      <c r="L22" s="18">
        <f t="shared" si="3"/>
        <v>0</v>
      </c>
      <c r="M22" s="19">
        <f t="shared" si="4"/>
        <v>0</v>
      </c>
    </row>
    <row r="23" spans="1:13" s="9" customFormat="1" ht="14.4" x14ac:dyDescent="0.25">
      <c r="A23" s="12" t="str">
        <f t="shared" si="0"/>
        <v>60Sienna BalinskiTamblyn Park Image</v>
      </c>
      <c r="B23" s="13">
        <v>60</v>
      </c>
      <c r="C23" s="14" t="s">
        <v>308</v>
      </c>
      <c r="D23" s="285" t="s">
        <v>474</v>
      </c>
      <c r="E23" s="20"/>
      <c r="F23" s="16" t="s">
        <v>105</v>
      </c>
      <c r="G23" s="298">
        <v>4</v>
      </c>
      <c r="H23" s="13"/>
      <c r="I23" s="31"/>
      <c r="J23" s="34"/>
      <c r="K23" s="287">
        <v>4</v>
      </c>
      <c r="L23" s="18">
        <f t="shared" si="3"/>
        <v>4</v>
      </c>
      <c r="M23" s="19">
        <f t="shared" si="4"/>
        <v>8</v>
      </c>
    </row>
    <row r="24" spans="1:13" s="9" customFormat="1" ht="14.4" x14ac:dyDescent="0.25">
      <c r="A24" s="12" t="str">
        <f t="shared" si="0"/>
        <v>60Emma DempseyCapparis Ogrady</v>
      </c>
      <c r="B24" s="13">
        <v>60</v>
      </c>
      <c r="C24" s="14" t="s">
        <v>829</v>
      </c>
      <c r="D24" s="15" t="s">
        <v>851</v>
      </c>
      <c r="E24" s="20"/>
      <c r="F24" s="16" t="s">
        <v>920</v>
      </c>
      <c r="G24" s="298">
        <v>0</v>
      </c>
      <c r="H24" s="13"/>
      <c r="I24" s="31"/>
      <c r="J24" s="34"/>
      <c r="K24" s="433">
        <v>7</v>
      </c>
      <c r="L24" s="398">
        <v>1</v>
      </c>
      <c r="M24" s="19">
        <f>SUM(L24*$M$5)</f>
        <v>2</v>
      </c>
    </row>
    <row r="25" spans="1:13" s="9" customFormat="1" ht="14.4" x14ac:dyDescent="0.25">
      <c r="A25" s="12" t="str">
        <f t="shared" si="0"/>
        <v>60Abby GormanAzzari</v>
      </c>
      <c r="B25" s="13">
        <v>60</v>
      </c>
      <c r="C25" s="14" t="s">
        <v>852</v>
      </c>
      <c r="D25" s="285" t="s">
        <v>853</v>
      </c>
      <c r="E25" s="20"/>
      <c r="F25" s="16" t="s">
        <v>848</v>
      </c>
      <c r="G25" s="298">
        <v>3</v>
      </c>
      <c r="H25" s="13"/>
      <c r="I25" s="31"/>
      <c r="J25" s="34"/>
      <c r="K25" s="17">
        <v>3</v>
      </c>
      <c r="L25" s="18">
        <f>IF(K25=1,7,IF(K25=2,6,IF(K25=3,5,IF(K25=4,4,IF(K25=5,3,IF(K25=6,2,IF(K25&gt;=6,1,0)))))))</f>
        <v>5</v>
      </c>
      <c r="M25" s="19">
        <f>SUM(L25*$M$5)</f>
        <v>10</v>
      </c>
    </row>
    <row r="26" spans="1:13" s="9" customFormat="1" ht="14.4" x14ac:dyDescent="0.25">
      <c r="A26" s="12" t="str">
        <f t="shared" si="0"/>
        <v>60Hannah RoseDusty</v>
      </c>
      <c r="B26" s="13">
        <v>60</v>
      </c>
      <c r="C26" s="14" t="s">
        <v>854</v>
      </c>
      <c r="D26" s="15" t="s">
        <v>855</v>
      </c>
      <c r="E26" s="20"/>
      <c r="F26" s="16" t="s">
        <v>921</v>
      </c>
      <c r="G26" s="298">
        <v>0</v>
      </c>
      <c r="H26" s="13"/>
      <c r="I26" s="31"/>
      <c r="J26" s="34"/>
      <c r="K26" s="433">
        <v>7</v>
      </c>
      <c r="L26" s="398">
        <v>1</v>
      </c>
      <c r="M26" s="19">
        <f>SUM(L26*$M$5)</f>
        <v>2</v>
      </c>
    </row>
    <row r="27" spans="1:13" s="9" customFormat="1" ht="14.4" x14ac:dyDescent="0.25">
      <c r="A27" s="12" t="str">
        <f t="shared" si="0"/>
        <v>60Alice HuntRosie</v>
      </c>
      <c r="B27" s="13">
        <v>60</v>
      </c>
      <c r="C27" s="14" t="s">
        <v>274</v>
      </c>
      <c r="D27" s="15" t="s">
        <v>275</v>
      </c>
      <c r="E27" s="20"/>
      <c r="F27" s="16" t="s">
        <v>857</v>
      </c>
      <c r="G27" s="298">
        <v>5</v>
      </c>
      <c r="H27" s="13"/>
      <c r="I27" s="31"/>
      <c r="J27" s="34"/>
      <c r="K27" s="17">
        <v>5</v>
      </c>
      <c r="L27" s="18">
        <f>IF(K27=1,7,IF(K27=2,6,IF(K27=3,5,IF(K27=4,4,IF(K27=5,3,IF(K27=6,2,IF(K27&gt;=6,1,0)))))))</f>
        <v>3</v>
      </c>
      <c r="M27" s="19">
        <f>SUM(L27*$M$5)</f>
        <v>6</v>
      </c>
    </row>
    <row r="28" spans="1:13" s="9" customFormat="1" ht="14.4" x14ac:dyDescent="0.25">
      <c r="A28" s="12" t="str">
        <f t="shared" si="0"/>
        <v>60Stella FoxleySister Sniper</v>
      </c>
      <c r="B28" s="13">
        <v>60</v>
      </c>
      <c r="C28" s="14" t="s">
        <v>858</v>
      </c>
      <c r="D28" s="15" t="s">
        <v>859</v>
      </c>
      <c r="E28" s="20"/>
      <c r="F28" s="16" t="s">
        <v>876</v>
      </c>
      <c r="G28" s="298">
        <v>0</v>
      </c>
      <c r="H28" s="13"/>
      <c r="I28" s="31"/>
      <c r="J28" s="34"/>
      <c r="K28" s="433">
        <v>7</v>
      </c>
      <c r="L28" s="398">
        <v>1</v>
      </c>
      <c r="M28" s="19">
        <f>SUM(L28*$M$5)</f>
        <v>2</v>
      </c>
    </row>
    <row r="29" spans="1:13" s="9" customFormat="1" ht="14.4" x14ac:dyDescent="0.25">
      <c r="A29" s="12" t="str">
        <f t="shared" si="0"/>
        <v>60Rachel Staniforth-SmithKatannah Chardonnay</v>
      </c>
      <c r="B29" s="13">
        <v>60</v>
      </c>
      <c r="C29" s="14" t="s">
        <v>834</v>
      </c>
      <c r="D29" s="15" t="s">
        <v>839</v>
      </c>
      <c r="E29" s="20"/>
      <c r="F29" s="16" t="s">
        <v>496</v>
      </c>
      <c r="G29" s="298">
        <v>4</v>
      </c>
      <c r="H29" s="13"/>
      <c r="I29" s="31"/>
      <c r="J29" s="34"/>
      <c r="K29" s="17">
        <v>4</v>
      </c>
      <c r="L29" s="18">
        <f t="shared" ref="L29:L38" si="5">IF(K29=1,7,IF(K29=2,6,IF(K29=3,5,IF(K29=4,4,IF(K29=5,3,IF(K29=6,2,IF(K29&gt;=6,1,0)))))))</f>
        <v>4</v>
      </c>
      <c r="M29" s="19">
        <f t="shared" ref="M29:M38" si="6">SUM(L29*$M$5)</f>
        <v>8</v>
      </c>
    </row>
    <row r="30" spans="1:13" s="9" customFormat="1" ht="14.4" x14ac:dyDescent="0.25">
      <c r="A30" s="12" t="str">
        <f t="shared" si="0"/>
        <v>60Caitlyn DuncanPowderbark Eireann</v>
      </c>
      <c r="B30" s="13">
        <v>60</v>
      </c>
      <c r="C30" s="14" t="s">
        <v>630</v>
      </c>
      <c r="D30" s="15" t="s">
        <v>668</v>
      </c>
      <c r="E30" s="20"/>
      <c r="F30" s="16" t="s">
        <v>115</v>
      </c>
      <c r="G30" s="298" t="s">
        <v>621</v>
      </c>
      <c r="H30" s="13"/>
      <c r="I30" s="31"/>
      <c r="J30" s="34"/>
      <c r="K30" s="17">
        <v>0</v>
      </c>
      <c r="L30" s="18">
        <f t="shared" si="5"/>
        <v>0</v>
      </c>
      <c r="M30" s="19">
        <f t="shared" si="6"/>
        <v>0</v>
      </c>
    </row>
    <row r="31" spans="1:13" s="9" customFormat="1" ht="14.4" x14ac:dyDescent="0.25">
      <c r="A31" s="12" t="str">
        <f t="shared" si="0"/>
        <v>60Shannon MeakinsKarma Park Esprit</v>
      </c>
      <c r="B31" s="13">
        <v>60</v>
      </c>
      <c r="C31" s="14" t="s">
        <v>182</v>
      </c>
      <c r="D31" s="15" t="s">
        <v>183</v>
      </c>
      <c r="E31" s="20"/>
      <c r="F31" s="16" t="s">
        <v>184</v>
      </c>
      <c r="G31" s="298">
        <v>1</v>
      </c>
      <c r="H31" s="13"/>
      <c r="I31" s="31"/>
      <c r="J31" s="34"/>
      <c r="K31" s="17">
        <v>1</v>
      </c>
      <c r="L31" s="18">
        <f t="shared" si="5"/>
        <v>7</v>
      </c>
      <c r="M31" s="19">
        <f t="shared" si="6"/>
        <v>14</v>
      </c>
    </row>
    <row r="32" spans="1:13" s="9" customFormat="1" ht="14.4" x14ac:dyDescent="0.25">
      <c r="A32" s="12" t="str">
        <f t="shared" si="0"/>
        <v>60Amelia SpeedSecret</v>
      </c>
      <c r="B32" s="13">
        <v>60</v>
      </c>
      <c r="C32" s="14" t="s">
        <v>830</v>
      </c>
      <c r="D32" s="15" t="s">
        <v>840</v>
      </c>
      <c r="E32" s="20"/>
      <c r="F32" s="16" t="s">
        <v>920</v>
      </c>
      <c r="G32" s="298">
        <v>0</v>
      </c>
      <c r="H32" s="13"/>
      <c r="I32" s="31"/>
      <c r="J32" s="34"/>
      <c r="K32" s="433">
        <v>7</v>
      </c>
      <c r="L32" s="398">
        <v>1</v>
      </c>
      <c r="M32" s="19">
        <f t="shared" si="6"/>
        <v>2</v>
      </c>
    </row>
    <row r="33" spans="1:13" s="9" customFormat="1" ht="14.4" x14ac:dyDescent="0.25">
      <c r="A33" s="12" t="str">
        <f t="shared" si="0"/>
        <v>60Bel DabicBurkina</v>
      </c>
      <c r="B33" s="13">
        <v>60</v>
      </c>
      <c r="C33" s="14" t="s">
        <v>860</v>
      </c>
      <c r="D33" s="285" t="s">
        <v>861</v>
      </c>
      <c r="E33" s="20"/>
      <c r="F33" s="16" t="s">
        <v>882</v>
      </c>
      <c r="G33" s="298">
        <v>0</v>
      </c>
      <c r="H33" s="265"/>
      <c r="I33" s="31"/>
      <c r="J33" s="34"/>
      <c r="K33" s="433">
        <v>7</v>
      </c>
      <c r="L33" s="398">
        <v>1</v>
      </c>
      <c r="M33" s="19">
        <f t="shared" si="6"/>
        <v>2</v>
      </c>
    </row>
    <row r="34" spans="1:13" s="9" customFormat="1" ht="14.4" x14ac:dyDescent="0.25">
      <c r="A34" s="12" t="str">
        <f t="shared" si="0"/>
        <v>60Alexis WilkinsonLady Lola</v>
      </c>
      <c r="B34" s="430">
        <v>60</v>
      </c>
      <c r="C34" s="412" t="s">
        <v>862</v>
      </c>
      <c r="D34" s="426" t="s">
        <v>863</v>
      </c>
      <c r="E34" s="427"/>
      <c r="F34" s="428" t="s">
        <v>115</v>
      </c>
      <c r="G34" s="435">
        <v>6</v>
      </c>
      <c r="H34" s="430"/>
      <c r="I34" s="431"/>
      <c r="J34" s="432"/>
      <c r="K34" s="433">
        <v>6</v>
      </c>
      <c r="L34" s="398">
        <f t="shared" si="5"/>
        <v>2</v>
      </c>
      <c r="M34" s="399">
        <f t="shared" si="6"/>
        <v>4</v>
      </c>
    </row>
    <row r="35" spans="1:13" s="9" customFormat="1" ht="14.4" x14ac:dyDescent="0.25">
      <c r="A35" s="12" t="str">
        <f t="shared" si="0"/>
        <v>60Jasmine FisherMaraahn El Shamae</v>
      </c>
      <c r="B35" s="430">
        <v>60</v>
      </c>
      <c r="C35" s="412" t="s">
        <v>548</v>
      </c>
      <c r="D35" s="429" t="s">
        <v>559</v>
      </c>
      <c r="E35" s="427"/>
      <c r="F35" s="428" t="s">
        <v>105</v>
      </c>
      <c r="G35" s="435">
        <v>2</v>
      </c>
      <c r="H35" s="430"/>
      <c r="I35" s="431"/>
      <c r="J35" s="432"/>
      <c r="K35" s="433">
        <v>2</v>
      </c>
      <c r="L35" s="398">
        <f t="shared" si="5"/>
        <v>6</v>
      </c>
      <c r="M35" s="399">
        <f t="shared" si="6"/>
        <v>12</v>
      </c>
    </row>
    <row r="36" spans="1:13" s="9" customFormat="1" ht="14.4" x14ac:dyDescent="0.25">
      <c r="A36" s="12" t="str">
        <f t="shared" si="0"/>
        <v>60Sophie ApplebyPenley Marco Polosr</v>
      </c>
      <c r="B36" s="430">
        <v>60</v>
      </c>
      <c r="C36" s="412" t="s">
        <v>631</v>
      </c>
      <c r="D36" s="429" t="s">
        <v>1500</v>
      </c>
      <c r="E36" s="427"/>
      <c r="F36" s="428" t="s">
        <v>813</v>
      </c>
      <c r="G36" s="435" t="s">
        <v>621</v>
      </c>
      <c r="H36" s="430"/>
      <c r="I36" s="431"/>
      <c r="J36" s="432"/>
      <c r="K36" s="433">
        <v>0</v>
      </c>
      <c r="L36" s="398">
        <f t="shared" si="5"/>
        <v>0</v>
      </c>
      <c r="M36" s="399">
        <f t="shared" si="6"/>
        <v>0</v>
      </c>
    </row>
    <row r="37" spans="1:13" s="9" customFormat="1" ht="14.4" x14ac:dyDescent="0.25">
      <c r="A37" s="12" t="str">
        <f t="shared" si="0"/>
        <v>60Isabella SantoroNovello Park Dakota</v>
      </c>
      <c r="B37" s="430">
        <v>60</v>
      </c>
      <c r="C37" s="412" t="s">
        <v>864</v>
      </c>
      <c r="D37" s="426" t="s">
        <v>865</v>
      </c>
      <c r="E37" s="427"/>
      <c r="F37" s="428" t="s">
        <v>791</v>
      </c>
      <c r="G37" s="435">
        <v>0</v>
      </c>
      <c r="H37" s="430"/>
      <c r="I37" s="431"/>
      <c r="J37" s="432"/>
      <c r="K37" s="433">
        <v>7</v>
      </c>
      <c r="L37" s="398">
        <v>1</v>
      </c>
      <c r="M37" s="399">
        <f t="shared" si="6"/>
        <v>2</v>
      </c>
    </row>
    <row r="38" spans="1:13" s="9" customFormat="1" ht="14.4" x14ac:dyDescent="0.25">
      <c r="A38" s="12" t="str">
        <f t="shared" si="0"/>
        <v>60Charlize TylerTrapalanda Downs Peter Pan</v>
      </c>
      <c r="B38" s="13">
        <v>60</v>
      </c>
      <c r="C38" s="14" t="s">
        <v>239</v>
      </c>
      <c r="D38" s="285" t="s">
        <v>240</v>
      </c>
      <c r="E38" s="20"/>
      <c r="F38" s="16" t="s">
        <v>797</v>
      </c>
      <c r="G38" s="272">
        <v>7</v>
      </c>
      <c r="H38" s="207"/>
      <c r="I38" s="229"/>
      <c r="J38" s="34"/>
      <c r="K38" s="17">
        <v>7</v>
      </c>
      <c r="L38" s="627">
        <f t="shared" si="5"/>
        <v>1</v>
      </c>
      <c r="M38" s="628">
        <f t="shared" si="6"/>
        <v>2</v>
      </c>
    </row>
    <row r="39" spans="1:13" s="9" customFormat="1" ht="14.4" x14ac:dyDescent="0.25">
      <c r="A39" s="12" t="str">
        <f t="shared" si="0"/>
        <v>60Sienna BalinskiTamblyn Park Image</v>
      </c>
      <c r="B39" s="13">
        <v>60</v>
      </c>
      <c r="C39" s="14" t="s">
        <v>308</v>
      </c>
      <c r="D39" s="15" t="s">
        <v>474</v>
      </c>
      <c r="E39" s="20"/>
      <c r="F39" s="16" t="s">
        <v>105</v>
      </c>
      <c r="G39" s="272">
        <v>6</v>
      </c>
      <c r="H39" s="207"/>
      <c r="I39" s="229"/>
      <c r="J39" s="34"/>
      <c r="K39" s="17">
        <v>6</v>
      </c>
      <c r="L39" s="398">
        <f t="shared" ref="L39" si="7">IF(K39=1,7,IF(K39=2,6,IF(K39=3,5,IF(K39=4,4,IF(K39=5,3,IF(K39=6,2,IF(K39&gt;=6,1,0)))))))</f>
        <v>2</v>
      </c>
      <c r="M39" s="399">
        <f t="shared" ref="M39" si="8">SUM(L39*$M$5)</f>
        <v>4</v>
      </c>
    </row>
    <row r="40" spans="1:13" s="9" customFormat="1" ht="14.4" x14ac:dyDescent="0.25">
      <c r="A40" s="12" t="str">
        <f t="shared" si="0"/>
        <v>60Jade GibsoneRemrah Royalesre</v>
      </c>
      <c r="B40" s="13">
        <v>60</v>
      </c>
      <c r="C40" s="14" t="s">
        <v>842</v>
      </c>
      <c r="D40" s="285" t="s">
        <v>1501</v>
      </c>
      <c r="E40" s="20"/>
      <c r="F40" s="16" t="s">
        <v>883</v>
      </c>
      <c r="G40" s="272" t="s">
        <v>845</v>
      </c>
      <c r="H40" s="207"/>
      <c r="I40" s="229"/>
      <c r="J40" s="34"/>
      <c r="K40" s="287">
        <v>0</v>
      </c>
      <c r="L40" s="398">
        <f t="shared" ref="L40:L60" si="9">IF(K40=1,7,IF(K40=2,6,IF(K40=3,5,IF(K40=4,4,IF(K40=5,3,IF(K40=6,2,IF(K40&gt;=6,1,0)))))))</f>
        <v>0</v>
      </c>
      <c r="M40" s="399">
        <f t="shared" ref="M40:M60" si="10">SUM(L40*$M$5)</f>
        <v>0</v>
      </c>
    </row>
    <row r="41" spans="1:13" s="9" customFormat="1" ht="14.4" x14ac:dyDescent="0.25">
      <c r="A41" s="12" t="str">
        <f t="shared" si="0"/>
        <v>60Ember JenszWendamar Elysia</v>
      </c>
      <c r="B41" s="13">
        <v>60</v>
      </c>
      <c r="C41" s="14" t="s">
        <v>844</v>
      </c>
      <c r="D41" s="15" t="s">
        <v>1031</v>
      </c>
      <c r="E41" s="20"/>
      <c r="F41" s="16" t="s">
        <v>883</v>
      </c>
      <c r="G41" s="272" t="s">
        <v>845</v>
      </c>
      <c r="H41" s="207"/>
      <c r="I41" s="229"/>
      <c r="J41" s="34"/>
      <c r="K41" s="17">
        <v>0</v>
      </c>
      <c r="L41" s="398">
        <f t="shared" si="9"/>
        <v>0</v>
      </c>
      <c r="M41" s="399">
        <f t="shared" si="10"/>
        <v>0</v>
      </c>
    </row>
    <row r="42" spans="1:13" s="9" customFormat="1" ht="14.4" x14ac:dyDescent="0.25">
      <c r="A42" s="12" t="str">
        <f t="shared" si="0"/>
        <v>60Pippa TriggsWilling Wattle</v>
      </c>
      <c r="B42" s="13">
        <v>60</v>
      </c>
      <c r="C42" s="14" t="s">
        <v>822</v>
      </c>
      <c r="D42" s="285" t="s">
        <v>827</v>
      </c>
      <c r="E42" s="20"/>
      <c r="F42" s="16" t="s">
        <v>109</v>
      </c>
      <c r="G42" s="272">
        <v>7</v>
      </c>
      <c r="H42" s="207"/>
      <c r="I42" s="229"/>
      <c r="J42" s="34"/>
      <c r="K42" s="17">
        <v>7</v>
      </c>
      <c r="L42" s="398">
        <f t="shared" si="9"/>
        <v>1</v>
      </c>
      <c r="M42" s="399">
        <f t="shared" si="10"/>
        <v>2</v>
      </c>
    </row>
    <row r="43" spans="1:13" s="9" customFormat="1" ht="14.4" x14ac:dyDescent="0.25">
      <c r="A43" s="12" t="str">
        <f t="shared" si="0"/>
        <v>60Zara OfficerLimehill Royal Jester</v>
      </c>
      <c r="B43" s="13">
        <v>60</v>
      </c>
      <c r="C43" s="14" t="s">
        <v>554</v>
      </c>
      <c r="D43" s="15" t="s">
        <v>672</v>
      </c>
      <c r="E43" s="20"/>
      <c r="F43" s="16" t="s">
        <v>813</v>
      </c>
      <c r="G43" s="272">
        <v>7</v>
      </c>
      <c r="H43" s="207"/>
      <c r="I43" s="229"/>
      <c r="J43" s="34"/>
      <c r="K43" s="17">
        <v>7</v>
      </c>
      <c r="L43" s="398">
        <f t="shared" si="9"/>
        <v>1</v>
      </c>
      <c r="M43" s="399">
        <f t="shared" si="10"/>
        <v>2</v>
      </c>
    </row>
    <row r="44" spans="1:13" s="9" customFormat="1" ht="14.4" x14ac:dyDescent="0.25">
      <c r="A44" s="12" t="str">
        <f t="shared" si="0"/>
        <v>60Eliza HickmanMyfanwy Goldilocks</v>
      </c>
      <c r="B44" s="13">
        <v>60</v>
      </c>
      <c r="C44" s="14" t="s">
        <v>622</v>
      </c>
      <c r="D44" s="285" t="s">
        <v>661</v>
      </c>
      <c r="E44" s="20"/>
      <c r="F44" s="16" t="s">
        <v>109</v>
      </c>
      <c r="G44" s="272">
        <v>4</v>
      </c>
      <c r="H44" s="207"/>
      <c r="I44" s="229"/>
      <c r="J44" s="34"/>
      <c r="K44" s="287">
        <v>4</v>
      </c>
      <c r="L44" s="398">
        <f t="shared" si="9"/>
        <v>4</v>
      </c>
      <c r="M44" s="399">
        <f t="shared" si="10"/>
        <v>8</v>
      </c>
    </row>
    <row r="45" spans="1:13" s="9" customFormat="1" ht="14.4" x14ac:dyDescent="0.25">
      <c r="A45" s="12" t="str">
        <f t="shared" si="0"/>
        <v>60Willow BennettWestwood Royal Romeo</v>
      </c>
      <c r="B45" s="13">
        <v>60</v>
      </c>
      <c r="C45" s="14" t="s">
        <v>599</v>
      </c>
      <c r="D45" s="15" t="s">
        <v>606</v>
      </c>
      <c r="E45" s="20"/>
      <c r="F45" s="16" t="s">
        <v>876</v>
      </c>
      <c r="G45" s="272">
        <v>2</v>
      </c>
      <c r="H45" s="207"/>
      <c r="I45" s="229"/>
      <c r="J45" s="34"/>
      <c r="K45" s="17">
        <v>2</v>
      </c>
      <c r="L45" s="398">
        <f t="shared" si="9"/>
        <v>6</v>
      </c>
      <c r="M45" s="399">
        <f t="shared" si="10"/>
        <v>12</v>
      </c>
    </row>
    <row r="46" spans="1:13" s="9" customFormat="1" ht="14.4" x14ac:dyDescent="0.25">
      <c r="A46" s="12" t="str">
        <f t="shared" si="0"/>
        <v>60Haven DickinsonRainbow Downs Samhain</v>
      </c>
      <c r="B46" s="13">
        <v>60</v>
      </c>
      <c r="C46" s="14" t="s">
        <v>783</v>
      </c>
      <c r="D46" s="285" t="s">
        <v>784</v>
      </c>
      <c r="E46" s="20"/>
      <c r="F46" s="16" t="s">
        <v>323</v>
      </c>
      <c r="G46" s="272" t="s">
        <v>845</v>
      </c>
      <c r="H46" s="207"/>
      <c r="I46" s="229"/>
      <c r="J46" s="34"/>
      <c r="K46" s="17">
        <v>0</v>
      </c>
      <c r="L46" s="398">
        <f t="shared" si="9"/>
        <v>0</v>
      </c>
      <c r="M46" s="399">
        <f t="shared" si="10"/>
        <v>0</v>
      </c>
    </row>
    <row r="47" spans="1:13" s="9" customFormat="1" ht="14.4" x14ac:dyDescent="0.25">
      <c r="A47" s="12" t="str">
        <f t="shared" si="0"/>
        <v>60Kaylee FisherGem Park Royal Belle</v>
      </c>
      <c r="B47" s="13">
        <v>60</v>
      </c>
      <c r="C47" s="14" t="s">
        <v>846</v>
      </c>
      <c r="D47" s="15" t="s">
        <v>847</v>
      </c>
      <c r="E47" s="20"/>
      <c r="F47" s="16" t="s">
        <v>848</v>
      </c>
      <c r="G47" s="272">
        <v>3</v>
      </c>
      <c r="H47" s="207"/>
      <c r="I47" s="229"/>
      <c r="J47" s="34"/>
      <c r="K47" s="17">
        <v>3</v>
      </c>
      <c r="L47" s="398">
        <f t="shared" si="9"/>
        <v>5</v>
      </c>
      <c r="M47" s="399">
        <f t="shared" si="10"/>
        <v>10</v>
      </c>
    </row>
    <row r="48" spans="1:13" s="9" customFormat="1" ht="14.4" x14ac:dyDescent="0.25">
      <c r="A48" s="12" t="str">
        <f t="shared" si="0"/>
        <v>60Ava RobinsonSilver Wings Moonlight</v>
      </c>
      <c r="B48" s="13">
        <v>60</v>
      </c>
      <c r="C48" s="14" t="s">
        <v>535</v>
      </c>
      <c r="D48" s="285" t="s">
        <v>608</v>
      </c>
      <c r="E48" s="20"/>
      <c r="F48" s="16" t="s">
        <v>162</v>
      </c>
      <c r="G48" s="272">
        <v>5</v>
      </c>
      <c r="H48" s="207"/>
      <c r="I48" s="229"/>
      <c r="J48" s="34"/>
      <c r="K48" s="287">
        <v>5</v>
      </c>
      <c r="L48" s="398">
        <f t="shared" si="9"/>
        <v>3</v>
      </c>
      <c r="M48" s="399">
        <f t="shared" si="10"/>
        <v>6</v>
      </c>
    </row>
    <row r="49" spans="1:13" s="9" customFormat="1" ht="14.4" x14ac:dyDescent="0.25">
      <c r="A49" s="12" t="str">
        <f t="shared" si="0"/>
        <v>60Kasey BarrKelladee Final Legacy</v>
      </c>
      <c r="B49" s="13">
        <v>60</v>
      </c>
      <c r="C49" s="14" t="s">
        <v>849</v>
      </c>
      <c r="D49" s="15" t="s">
        <v>850</v>
      </c>
      <c r="E49" s="20"/>
      <c r="F49" s="16" t="s">
        <v>124</v>
      </c>
      <c r="G49" s="272">
        <v>7</v>
      </c>
      <c r="H49" s="207"/>
      <c r="I49" s="229"/>
      <c r="J49" s="34"/>
      <c r="K49" s="17">
        <v>7</v>
      </c>
      <c r="L49" s="398">
        <f t="shared" si="9"/>
        <v>1</v>
      </c>
      <c r="M49" s="399">
        <f t="shared" si="10"/>
        <v>2</v>
      </c>
    </row>
    <row r="50" spans="1:13" s="9" customFormat="1" ht="14.4" x14ac:dyDescent="0.25">
      <c r="A50" s="12" t="str">
        <f t="shared" si="0"/>
        <v>60Bella ChapmanAstra Sr'</v>
      </c>
      <c r="B50" s="13">
        <v>60</v>
      </c>
      <c r="C50" s="14" t="s">
        <v>750</v>
      </c>
      <c r="D50" s="285" t="s">
        <v>1502</v>
      </c>
      <c r="E50" s="20"/>
      <c r="F50" s="16" t="s">
        <v>146</v>
      </c>
      <c r="G50" s="272" t="s">
        <v>621</v>
      </c>
      <c r="H50" s="207"/>
      <c r="I50" s="229"/>
      <c r="J50" s="34"/>
      <c r="K50" s="17">
        <v>0</v>
      </c>
      <c r="L50" s="398">
        <f t="shared" si="9"/>
        <v>0</v>
      </c>
      <c r="M50" s="399">
        <f t="shared" si="10"/>
        <v>0</v>
      </c>
    </row>
    <row r="51" spans="1:13" s="9" customFormat="1" ht="14.4" x14ac:dyDescent="0.25">
      <c r="A51" s="12" t="str">
        <f t="shared" si="0"/>
        <v>60Elaria AtheisWildwood Beyond Paradise</v>
      </c>
      <c r="B51" s="13">
        <v>60</v>
      </c>
      <c r="C51" s="14" t="s">
        <v>321</v>
      </c>
      <c r="D51" s="15" t="s">
        <v>322</v>
      </c>
      <c r="E51" s="20"/>
      <c r="F51" s="16" t="s">
        <v>323</v>
      </c>
      <c r="G51" s="272">
        <v>1</v>
      </c>
      <c r="H51" s="207"/>
      <c r="I51" s="229"/>
      <c r="J51" s="34"/>
      <c r="K51" s="17">
        <v>1</v>
      </c>
      <c r="L51" s="398">
        <f t="shared" si="9"/>
        <v>7</v>
      </c>
      <c r="M51" s="399">
        <f t="shared" si="10"/>
        <v>14</v>
      </c>
    </row>
    <row r="52" spans="1:13" s="9" customFormat="1" ht="14.4" x14ac:dyDescent="0.25">
      <c r="A52" s="12" t="str">
        <f t="shared" si="0"/>
        <v>60Olivia GordonCorasont Park Shontay Sr</v>
      </c>
      <c r="B52" s="13">
        <v>60</v>
      </c>
      <c r="C52" s="14" t="s">
        <v>789</v>
      </c>
      <c r="D52" s="285" t="s">
        <v>1503</v>
      </c>
      <c r="E52" s="20"/>
      <c r="F52" s="16" t="s">
        <v>791</v>
      </c>
      <c r="G52" s="272" t="s">
        <v>621</v>
      </c>
      <c r="H52" s="207"/>
      <c r="I52" s="229"/>
      <c r="J52" s="34"/>
      <c r="K52" s="287">
        <v>0</v>
      </c>
      <c r="L52" s="398">
        <f t="shared" si="9"/>
        <v>0</v>
      </c>
      <c r="M52" s="399">
        <f t="shared" si="10"/>
        <v>0</v>
      </c>
    </row>
    <row r="53" spans="1:13" s="9" customFormat="1" ht="14.4" x14ac:dyDescent="0.25">
      <c r="A53" s="12" t="str">
        <f t="shared" si="0"/>
        <v>60Charlee CooperDesert Harry</v>
      </c>
      <c r="B53" s="13">
        <v>60</v>
      </c>
      <c r="C53" s="14" t="s">
        <v>540</v>
      </c>
      <c r="D53" s="15" t="s">
        <v>1032</v>
      </c>
      <c r="E53" s="20"/>
      <c r="F53" s="16" t="s">
        <v>882</v>
      </c>
      <c r="G53" s="272">
        <v>7</v>
      </c>
      <c r="H53" s="207"/>
      <c r="I53" s="229"/>
      <c r="J53" s="34"/>
      <c r="K53" s="17">
        <v>7</v>
      </c>
      <c r="L53" s="398">
        <f t="shared" si="9"/>
        <v>1</v>
      </c>
      <c r="M53" s="399">
        <f t="shared" si="10"/>
        <v>2</v>
      </c>
    </row>
    <row r="54" spans="1:13" s="9" customFormat="1" ht="14.4" x14ac:dyDescent="0.25">
      <c r="A54" s="12" t="str">
        <f t="shared" si="0"/>
        <v>60Lilly HarneyBeckworth Rising Casanova Sr</v>
      </c>
      <c r="B54" s="13">
        <v>60</v>
      </c>
      <c r="C54" s="14" t="s">
        <v>340</v>
      </c>
      <c r="D54" s="285" t="s">
        <v>1504</v>
      </c>
      <c r="E54" s="20"/>
      <c r="F54" s="16" t="s">
        <v>109</v>
      </c>
      <c r="G54" s="272" t="s">
        <v>621</v>
      </c>
      <c r="H54" s="207"/>
      <c r="I54" s="229"/>
      <c r="J54" s="34"/>
      <c r="K54" s="17">
        <v>0</v>
      </c>
      <c r="L54" s="398">
        <f t="shared" si="9"/>
        <v>0</v>
      </c>
      <c r="M54" s="399">
        <f t="shared" si="10"/>
        <v>0</v>
      </c>
    </row>
    <row r="55" spans="1:13" s="9" customFormat="1" ht="14.4" x14ac:dyDescent="0.25">
      <c r="A55" s="12" t="str">
        <f t="shared" si="0"/>
        <v>60Alexis WilkinsonLady Lola Sr</v>
      </c>
      <c r="B55" s="13">
        <v>60</v>
      </c>
      <c r="C55" s="14" t="s">
        <v>862</v>
      </c>
      <c r="D55" s="285" t="s">
        <v>1505</v>
      </c>
      <c r="E55" s="20"/>
      <c r="F55" s="16" t="s">
        <v>115</v>
      </c>
      <c r="G55" s="272" t="s">
        <v>845</v>
      </c>
      <c r="H55" s="207"/>
      <c r="I55" s="229"/>
      <c r="J55" s="34"/>
      <c r="K55" s="17">
        <v>0</v>
      </c>
      <c r="L55" s="398">
        <f t="shared" si="9"/>
        <v>0</v>
      </c>
      <c r="M55" s="399">
        <f t="shared" si="10"/>
        <v>0</v>
      </c>
    </row>
    <row r="56" spans="1:13" s="9" customFormat="1" ht="14.4" x14ac:dyDescent="0.25">
      <c r="A56" s="12" t="str">
        <f t="shared" si="0"/>
        <v>60Hannah RoseDusty</v>
      </c>
      <c r="B56" s="13">
        <v>60</v>
      </c>
      <c r="C56" s="14" t="s">
        <v>854</v>
      </c>
      <c r="D56" s="285" t="s">
        <v>855</v>
      </c>
      <c r="E56" s="20"/>
      <c r="F56" s="16" t="s">
        <v>921</v>
      </c>
      <c r="G56" s="272">
        <v>3</v>
      </c>
      <c r="H56" s="207"/>
      <c r="I56" s="229"/>
      <c r="J56" s="34"/>
      <c r="K56" s="287">
        <v>3</v>
      </c>
      <c r="L56" s="398">
        <f t="shared" si="9"/>
        <v>5</v>
      </c>
      <c r="M56" s="399">
        <f t="shared" si="10"/>
        <v>10</v>
      </c>
    </row>
    <row r="57" spans="1:13" s="9" customFormat="1" ht="14.4" x14ac:dyDescent="0.25">
      <c r="A57" s="12" t="str">
        <f t="shared" si="0"/>
        <v>60Emma DempseyCapparis Ogrady</v>
      </c>
      <c r="B57" s="13">
        <v>60</v>
      </c>
      <c r="C57" s="14" t="s">
        <v>829</v>
      </c>
      <c r="D57" s="15" t="s">
        <v>851</v>
      </c>
      <c r="E57" s="20"/>
      <c r="F57" s="16" t="s">
        <v>920</v>
      </c>
      <c r="G57" s="272">
        <v>4</v>
      </c>
      <c r="H57" s="207"/>
      <c r="I57" s="229"/>
      <c r="J57" s="34"/>
      <c r="K57" s="17">
        <v>4</v>
      </c>
      <c r="L57" s="398">
        <f t="shared" si="9"/>
        <v>4</v>
      </c>
      <c r="M57" s="399">
        <f t="shared" si="10"/>
        <v>8</v>
      </c>
    </row>
    <row r="58" spans="1:13" s="9" customFormat="1" ht="14.4" x14ac:dyDescent="0.25">
      <c r="A58" s="12" t="str">
        <f t="shared" si="0"/>
        <v>60Alice HuntRosie</v>
      </c>
      <c r="B58" s="13">
        <v>60</v>
      </c>
      <c r="C58" s="14" t="s">
        <v>274</v>
      </c>
      <c r="D58" s="285" t="s">
        <v>275</v>
      </c>
      <c r="E58" s="20"/>
      <c r="F58" s="16" t="s">
        <v>857</v>
      </c>
      <c r="G58" s="272">
        <v>2</v>
      </c>
      <c r="H58" s="207"/>
      <c r="I58" s="229"/>
      <c r="J58" s="34"/>
      <c r="K58" s="17">
        <v>2</v>
      </c>
      <c r="L58" s="398">
        <f t="shared" si="9"/>
        <v>6</v>
      </c>
      <c r="M58" s="399">
        <f t="shared" si="10"/>
        <v>12</v>
      </c>
    </row>
    <row r="59" spans="1:13" s="9" customFormat="1" ht="14.4" x14ac:dyDescent="0.25">
      <c r="A59" s="12" t="str">
        <f t="shared" si="0"/>
        <v>60Sophie ApplebyPenley Marco Polo</v>
      </c>
      <c r="B59" s="13">
        <v>60</v>
      </c>
      <c r="C59" s="14" t="s">
        <v>631</v>
      </c>
      <c r="D59" s="15" t="s">
        <v>669</v>
      </c>
      <c r="E59" s="20"/>
      <c r="F59" s="16" t="s">
        <v>813</v>
      </c>
      <c r="G59" s="272" t="s">
        <v>845</v>
      </c>
      <c r="H59" s="207"/>
      <c r="I59" s="229"/>
      <c r="J59" s="34"/>
      <c r="K59" s="17">
        <v>0</v>
      </c>
      <c r="L59" s="398">
        <f t="shared" si="9"/>
        <v>0</v>
      </c>
      <c r="M59" s="399">
        <f t="shared" si="10"/>
        <v>0</v>
      </c>
    </row>
    <row r="60" spans="1:13" s="9" customFormat="1" ht="14.4" x14ac:dyDescent="0.25">
      <c r="A60" s="12" t="str">
        <f t="shared" si="0"/>
        <v>60Madison PriceToo Many Bubbles</v>
      </c>
      <c r="B60" s="13">
        <v>60</v>
      </c>
      <c r="C60" s="14" t="s">
        <v>595</v>
      </c>
      <c r="D60" s="285" t="s">
        <v>596</v>
      </c>
      <c r="E60" s="20"/>
      <c r="F60" s="16" t="s">
        <v>130</v>
      </c>
      <c r="G60" s="272">
        <v>5</v>
      </c>
      <c r="H60" s="207"/>
      <c r="I60" s="229"/>
      <c r="J60" s="34"/>
      <c r="K60" s="287">
        <v>5</v>
      </c>
      <c r="L60" s="398">
        <f t="shared" si="9"/>
        <v>3</v>
      </c>
      <c r="M60" s="399">
        <f t="shared" si="10"/>
        <v>6</v>
      </c>
    </row>
    <row r="61" spans="1:13" s="9" customFormat="1" ht="14.4" x14ac:dyDescent="0.25">
      <c r="A61" s="12" t="str">
        <f t="shared" si="0"/>
        <v>60Shannon MeakinsKarma Park Esprit</v>
      </c>
      <c r="B61" s="13">
        <v>60</v>
      </c>
      <c r="C61" s="14" t="s">
        <v>182</v>
      </c>
      <c r="D61" s="15" t="s">
        <v>183</v>
      </c>
      <c r="E61" s="20"/>
      <c r="F61" s="16" t="s">
        <v>184</v>
      </c>
      <c r="G61" s="272">
        <v>1</v>
      </c>
      <c r="H61" s="207"/>
      <c r="I61" s="229"/>
      <c r="J61" s="34"/>
      <c r="K61" s="17">
        <v>1</v>
      </c>
      <c r="L61" s="18">
        <f t="shared" ref="L61:L107" si="11">IF(K61=1,7,IF(K61=2,6,IF(K61=3,5,IF(K61=4,4,IF(K61=5,3,IF(K61=6,2,IF(K61&gt;=6,1,0)))))))</f>
        <v>7</v>
      </c>
      <c r="M61" s="19">
        <f t="shared" ref="M61:M107" si="12">SUM(L61*$M$5)</f>
        <v>14</v>
      </c>
    </row>
    <row r="62" spans="1:13" s="9" customFormat="1" ht="14.4" x14ac:dyDescent="0.25">
      <c r="A62" s="12" t="str">
        <f t="shared" si="0"/>
        <v>60Kate BannerOver The Rainbow</v>
      </c>
      <c r="B62" s="13">
        <v>60</v>
      </c>
      <c r="C62" s="14" t="s">
        <v>267</v>
      </c>
      <c r="D62" s="285" t="s">
        <v>268</v>
      </c>
      <c r="E62" s="20"/>
      <c r="F62" s="16" t="s">
        <v>797</v>
      </c>
      <c r="G62" s="272">
        <v>6</v>
      </c>
      <c r="H62" s="207"/>
      <c r="I62" s="229"/>
      <c r="J62" s="34"/>
      <c r="K62" s="17">
        <v>6</v>
      </c>
      <c r="L62" s="18">
        <f t="shared" si="11"/>
        <v>2</v>
      </c>
      <c r="M62" s="19">
        <f t="shared" si="12"/>
        <v>4</v>
      </c>
    </row>
    <row r="63" spans="1:13" s="9" customFormat="1" ht="14.4" x14ac:dyDescent="0.25">
      <c r="A63" s="12" t="str">
        <f t="shared" si="0"/>
        <v>60Bel DabicBurkina Sr</v>
      </c>
      <c r="B63" s="13">
        <v>60</v>
      </c>
      <c r="C63" s="14" t="s">
        <v>860</v>
      </c>
      <c r="D63" s="285" t="s">
        <v>1506</v>
      </c>
      <c r="E63" s="20"/>
      <c r="F63" s="16" t="s">
        <v>882</v>
      </c>
      <c r="G63" s="272" t="s">
        <v>845</v>
      </c>
      <c r="H63" s="207"/>
      <c r="I63" s="229"/>
      <c r="J63" s="34"/>
      <c r="K63" s="17">
        <v>0</v>
      </c>
      <c r="L63" s="18">
        <f t="shared" si="11"/>
        <v>0</v>
      </c>
      <c r="M63" s="19">
        <f t="shared" si="12"/>
        <v>0</v>
      </c>
    </row>
    <row r="64" spans="1:13" s="9" customFormat="1" ht="14.4" x14ac:dyDescent="0.25">
      <c r="A64" s="12" t="str">
        <f t="shared" si="0"/>
        <v>70Madison KainPc Sonic</v>
      </c>
      <c r="B64" s="430">
        <v>70</v>
      </c>
      <c r="C64" s="618" t="s">
        <v>235</v>
      </c>
      <c r="D64" s="619" t="s">
        <v>609</v>
      </c>
      <c r="E64" s="620"/>
      <c r="F64" s="621" t="s">
        <v>184</v>
      </c>
      <c r="G64" s="622">
        <v>1</v>
      </c>
      <c r="H64" s="623"/>
      <c r="I64" s="624"/>
      <c r="J64" s="625"/>
      <c r="K64" s="626">
        <v>1</v>
      </c>
      <c r="L64" s="398">
        <v>1</v>
      </c>
      <c r="M64" s="399">
        <f t="shared" si="12"/>
        <v>2</v>
      </c>
    </row>
    <row r="65" spans="1:13" s="9" customFormat="1" ht="14.4" x14ac:dyDescent="0.25">
      <c r="A65" s="12" t="str">
        <f t="shared" si="0"/>
        <v>70Bella ChapmanAstra</v>
      </c>
      <c r="B65" s="430">
        <v>70</v>
      </c>
      <c r="C65" s="412" t="s">
        <v>750</v>
      </c>
      <c r="D65" s="426" t="s">
        <v>751</v>
      </c>
      <c r="E65" s="427"/>
      <c r="F65" s="428" t="s">
        <v>146</v>
      </c>
      <c r="G65" s="435" t="s">
        <v>621</v>
      </c>
      <c r="H65" s="430"/>
      <c r="I65" s="431"/>
      <c r="J65" s="432"/>
      <c r="K65" s="433">
        <v>0</v>
      </c>
      <c r="L65" s="398">
        <f t="shared" si="11"/>
        <v>0</v>
      </c>
      <c r="M65" s="399">
        <f t="shared" si="12"/>
        <v>0</v>
      </c>
    </row>
    <row r="66" spans="1:13" s="9" customFormat="1" ht="14.4" x14ac:dyDescent="0.25">
      <c r="A66" s="12" t="str">
        <f t="shared" si="0"/>
        <v>70Koa DoyleMaddilyn</v>
      </c>
      <c r="B66" s="430">
        <v>70</v>
      </c>
      <c r="C66" s="412" t="s">
        <v>866</v>
      </c>
      <c r="D66" s="426" t="s">
        <v>867</v>
      </c>
      <c r="E66" s="427"/>
      <c r="F66" s="428" t="s">
        <v>876</v>
      </c>
      <c r="G66" s="435">
        <v>0</v>
      </c>
      <c r="H66" s="430"/>
      <c r="I66" s="431"/>
      <c r="J66" s="432"/>
      <c r="K66" s="433">
        <v>7</v>
      </c>
      <c r="L66" s="398">
        <f t="shared" si="11"/>
        <v>1</v>
      </c>
      <c r="M66" s="399">
        <f t="shared" si="12"/>
        <v>2</v>
      </c>
    </row>
    <row r="67" spans="1:13" s="9" customFormat="1" ht="14.4" x14ac:dyDescent="0.25">
      <c r="A67" s="12" t="str">
        <f t="shared" si="0"/>
        <v>70Breanna BosmaBella</v>
      </c>
      <c r="B67" s="430">
        <v>70</v>
      </c>
      <c r="C67" s="412" t="s">
        <v>868</v>
      </c>
      <c r="D67" s="429" t="s">
        <v>869</v>
      </c>
      <c r="E67" s="427"/>
      <c r="F67" s="428" t="s">
        <v>797</v>
      </c>
      <c r="G67" s="435">
        <v>0</v>
      </c>
      <c r="H67" s="430"/>
      <c r="I67" s="431"/>
      <c r="J67" s="432"/>
      <c r="K67" s="433">
        <v>7</v>
      </c>
      <c r="L67" s="398">
        <f t="shared" si="11"/>
        <v>1</v>
      </c>
      <c r="M67" s="399">
        <f t="shared" si="12"/>
        <v>2</v>
      </c>
    </row>
    <row r="68" spans="1:13" s="9" customFormat="1" ht="14.4" x14ac:dyDescent="0.25">
      <c r="A68" s="12" t="str">
        <f t="shared" si="0"/>
        <v>70Emma BennettLimehill Kocheice</v>
      </c>
      <c r="B68" s="430">
        <v>70</v>
      </c>
      <c r="C68" s="412" t="s">
        <v>327</v>
      </c>
      <c r="D68" s="429" t="s">
        <v>870</v>
      </c>
      <c r="E68" s="427"/>
      <c r="F68" s="428" t="s">
        <v>109</v>
      </c>
      <c r="G68" s="435">
        <v>5</v>
      </c>
      <c r="H68" s="430"/>
      <c r="I68" s="431"/>
      <c r="J68" s="432"/>
      <c r="K68" s="433">
        <v>5</v>
      </c>
      <c r="L68" s="398">
        <f t="shared" si="11"/>
        <v>3</v>
      </c>
      <c r="M68" s="399">
        <f t="shared" si="12"/>
        <v>6</v>
      </c>
    </row>
    <row r="69" spans="1:13" s="9" customFormat="1" ht="14.4" x14ac:dyDescent="0.25">
      <c r="A69" s="12" t="str">
        <f t="shared" si="0"/>
        <v>70Hailey SnymanGordon Park Smarty Pants</v>
      </c>
      <c r="B69" s="430">
        <v>70</v>
      </c>
      <c r="C69" s="412" t="s">
        <v>229</v>
      </c>
      <c r="D69" s="429" t="s">
        <v>230</v>
      </c>
      <c r="E69" s="427"/>
      <c r="F69" s="428" t="s">
        <v>184</v>
      </c>
      <c r="G69" s="435">
        <v>0</v>
      </c>
      <c r="H69" s="430"/>
      <c r="I69" s="431"/>
      <c r="J69" s="432"/>
      <c r="K69" s="433">
        <v>7</v>
      </c>
      <c r="L69" s="398">
        <f t="shared" si="11"/>
        <v>1</v>
      </c>
      <c r="M69" s="399">
        <f t="shared" si="12"/>
        <v>2</v>
      </c>
    </row>
    <row r="70" spans="1:13" s="9" customFormat="1" ht="14.4" x14ac:dyDescent="0.25">
      <c r="A70" s="12" t="str">
        <f t="shared" si="0"/>
        <v>70Willow BennettWestwood Royal Romeo Sr</v>
      </c>
      <c r="B70" s="430">
        <v>70</v>
      </c>
      <c r="C70" s="412" t="s">
        <v>599</v>
      </c>
      <c r="D70" s="429" t="s">
        <v>1311</v>
      </c>
      <c r="E70" s="427"/>
      <c r="F70" s="428" t="s">
        <v>876</v>
      </c>
      <c r="G70" s="435" t="s">
        <v>621</v>
      </c>
      <c r="H70" s="430"/>
      <c r="I70" s="431"/>
      <c r="J70" s="432"/>
      <c r="K70" s="433">
        <v>0</v>
      </c>
      <c r="L70" s="398">
        <f t="shared" si="11"/>
        <v>0</v>
      </c>
      <c r="M70" s="399">
        <f t="shared" si="12"/>
        <v>0</v>
      </c>
    </row>
    <row r="71" spans="1:13" s="9" customFormat="1" ht="14.4" x14ac:dyDescent="0.25">
      <c r="A71" s="12" t="str">
        <f t="shared" ref="A71:A134" si="13">CONCATENATE(B71,C71,D71)</f>
        <v>70Anya JohnstonTaunton Vale Calimero</v>
      </c>
      <c r="B71" s="430">
        <v>70</v>
      </c>
      <c r="C71" s="412" t="s">
        <v>551</v>
      </c>
      <c r="D71" s="426" t="s">
        <v>871</v>
      </c>
      <c r="E71" s="427"/>
      <c r="F71" s="428" t="s">
        <v>105</v>
      </c>
      <c r="G71" s="435">
        <v>3</v>
      </c>
      <c r="H71" s="430"/>
      <c r="I71" s="431"/>
      <c r="J71" s="432"/>
      <c r="K71" s="433">
        <v>3</v>
      </c>
      <c r="L71" s="398">
        <f t="shared" si="11"/>
        <v>5</v>
      </c>
      <c r="M71" s="399">
        <f t="shared" si="12"/>
        <v>10</v>
      </c>
    </row>
    <row r="72" spans="1:13" s="9" customFormat="1" ht="14.4" x14ac:dyDescent="0.25">
      <c r="A72" s="12" t="str">
        <f t="shared" si="13"/>
        <v>70Charlize TylerTrapalanda Downs Peter Pan Sr</v>
      </c>
      <c r="B72" s="430">
        <v>70</v>
      </c>
      <c r="C72" s="412" t="s">
        <v>239</v>
      </c>
      <c r="D72" s="426" t="s">
        <v>957</v>
      </c>
      <c r="E72" s="427"/>
      <c r="F72" s="428" t="s">
        <v>797</v>
      </c>
      <c r="G72" s="435">
        <v>0</v>
      </c>
      <c r="H72" s="430"/>
      <c r="I72" s="431"/>
      <c r="J72" s="432"/>
      <c r="K72" s="433">
        <v>7</v>
      </c>
      <c r="L72" s="398">
        <f t="shared" si="11"/>
        <v>1</v>
      </c>
      <c r="M72" s="399">
        <f t="shared" si="12"/>
        <v>2</v>
      </c>
    </row>
    <row r="73" spans="1:13" s="9" customFormat="1" ht="14.4" x14ac:dyDescent="0.25">
      <c r="A73" s="12" t="str">
        <f t="shared" si="13"/>
        <v>70Emma BennettRox My Sox</v>
      </c>
      <c r="B73" s="430">
        <v>70</v>
      </c>
      <c r="C73" s="412" t="s">
        <v>327</v>
      </c>
      <c r="D73" s="426" t="s">
        <v>328</v>
      </c>
      <c r="E73" s="427"/>
      <c r="F73" s="428" t="s">
        <v>109</v>
      </c>
      <c r="G73" s="435">
        <v>4</v>
      </c>
      <c r="H73" s="430"/>
      <c r="I73" s="431"/>
      <c r="J73" s="432"/>
      <c r="K73" s="433">
        <v>4</v>
      </c>
      <c r="L73" s="398">
        <f t="shared" si="11"/>
        <v>4</v>
      </c>
      <c r="M73" s="399">
        <f t="shared" si="12"/>
        <v>8</v>
      </c>
    </row>
    <row r="74" spans="1:13" s="9" customFormat="1" ht="14.4" x14ac:dyDescent="0.25">
      <c r="A74" s="12" t="str">
        <f t="shared" si="13"/>
        <v>70Ella ByrneClare Downs Chantilly Lace</v>
      </c>
      <c r="B74" s="430">
        <v>70</v>
      </c>
      <c r="C74" s="412" t="s">
        <v>872</v>
      </c>
      <c r="D74" s="426" t="s">
        <v>873</v>
      </c>
      <c r="E74" s="427"/>
      <c r="F74" s="428" t="s">
        <v>162</v>
      </c>
      <c r="G74" s="435">
        <v>6</v>
      </c>
      <c r="H74" s="430"/>
      <c r="I74" s="431"/>
      <c r="J74" s="432"/>
      <c r="K74" s="433">
        <v>6</v>
      </c>
      <c r="L74" s="398">
        <f t="shared" si="11"/>
        <v>2</v>
      </c>
      <c r="M74" s="399">
        <f t="shared" si="12"/>
        <v>4</v>
      </c>
    </row>
    <row r="75" spans="1:13" s="9" customFormat="1" ht="14.4" x14ac:dyDescent="0.25">
      <c r="A75" s="12" t="str">
        <f t="shared" si="13"/>
        <v>70Sophie Mosey-WeateGordon Park Capriccio</v>
      </c>
      <c r="B75" s="430">
        <v>70</v>
      </c>
      <c r="C75" s="412" t="s">
        <v>244</v>
      </c>
      <c r="D75" s="426" t="s">
        <v>245</v>
      </c>
      <c r="E75" s="427"/>
      <c r="F75" s="428" t="s">
        <v>813</v>
      </c>
      <c r="G75" s="435">
        <v>2</v>
      </c>
      <c r="H75" s="430"/>
      <c r="I75" s="431"/>
      <c r="J75" s="432"/>
      <c r="K75" s="433">
        <v>2</v>
      </c>
      <c r="L75" s="398">
        <f t="shared" si="11"/>
        <v>6</v>
      </c>
      <c r="M75" s="399">
        <f t="shared" si="12"/>
        <v>12</v>
      </c>
    </row>
    <row r="76" spans="1:13" s="9" customFormat="1" ht="14.4" x14ac:dyDescent="0.25">
      <c r="A76" s="12" t="str">
        <f t="shared" si="13"/>
        <v>70Olivia ReadSensational Sinny</v>
      </c>
      <c r="B76" s="430">
        <v>70</v>
      </c>
      <c r="C76" s="412" t="s">
        <v>628</v>
      </c>
      <c r="D76" s="429" t="s">
        <v>666</v>
      </c>
      <c r="E76" s="427"/>
      <c r="F76" s="428" t="s">
        <v>813</v>
      </c>
      <c r="G76" s="435">
        <v>0</v>
      </c>
      <c r="H76" s="430"/>
      <c r="I76" s="431"/>
      <c r="J76" s="432"/>
      <c r="K76" s="433">
        <v>7</v>
      </c>
      <c r="L76" s="398">
        <f t="shared" si="11"/>
        <v>1</v>
      </c>
      <c r="M76" s="399">
        <f t="shared" si="12"/>
        <v>2</v>
      </c>
    </row>
    <row r="77" spans="1:13" s="9" customFormat="1" ht="14.4" x14ac:dyDescent="0.25">
      <c r="A77" s="12" t="str">
        <f t="shared" si="13"/>
        <v>70Taliah HillClare Downs Ballyshannon</v>
      </c>
      <c r="B77" s="430">
        <v>70</v>
      </c>
      <c r="C77" s="412" t="s">
        <v>249</v>
      </c>
      <c r="D77" s="426" t="s">
        <v>250</v>
      </c>
      <c r="E77" s="427"/>
      <c r="F77" s="428" t="s">
        <v>534</v>
      </c>
      <c r="G77" s="435">
        <v>0</v>
      </c>
      <c r="H77" s="430"/>
      <c r="I77" s="431"/>
      <c r="J77" s="432"/>
      <c r="K77" s="433">
        <v>7</v>
      </c>
      <c r="L77" s="398">
        <f t="shared" si="11"/>
        <v>1</v>
      </c>
      <c r="M77" s="399">
        <f t="shared" si="12"/>
        <v>2</v>
      </c>
    </row>
    <row r="78" spans="1:13" s="9" customFormat="1" ht="14.4" x14ac:dyDescent="0.25">
      <c r="A78" s="12" t="str">
        <f t="shared" si="13"/>
        <v>70Lois HooperKing William’S Twilight</v>
      </c>
      <c r="B78" s="13">
        <v>70</v>
      </c>
      <c r="C78" s="14" t="s">
        <v>794</v>
      </c>
      <c r="D78" s="285" t="s">
        <v>897</v>
      </c>
      <c r="E78" s="20"/>
      <c r="F78" s="16" t="s">
        <v>791</v>
      </c>
      <c r="G78" s="298">
        <v>0</v>
      </c>
      <c r="H78" s="13"/>
      <c r="I78" s="31"/>
      <c r="J78" s="34"/>
      <c r="K78" s="433">
        <v>7</v>
      </c>
      <c r="L78" s="398">
        <f t="shared" si="11"/>
        <v>1</v>
      </c>
      <c r="M78" s="399">
        <f t="shared" si="12"/>
        <v>2</v>
      </c>
    </row>
    <row r="79" spans="1:13" s="9" customFormat="1" ht="14.4" x14ac:dyDescent="0.25">
      <c r="A79" s="12" t="str">
        <f t="shared" si="13"/>
        <v>70Tegan HughesEndwood Four Seasons</v>
      </c>
      <c r="B79" s="13">
        <v>70</v>
      </c>
      <c r="C79" s="14" t="s">
        <v>874</v>
      </c>
      <c r="D79" s="15" t="s">
        <v>898</v>
      </c>
      <c r="E79" s="20"/>
      <c r="F79" s="16" t="s">
        <v>162</v>
      </c>
      <c r="G79" s="298" t="s">
        <v>845</v>
      </c>
      <c r="H79" s="13"/>
      <c r="I79" s="31"/>
      <c r="J79" s="34"/>
      <c r="K79" s="17">
        <v>0</v>
      </c>
      <c r="L79" s="398">
        <f t="shared" si="11"/>
        <v>0</v>
      </c>
      <c r="M79" s="399">
        <f t="shared" si="12"/>
        <v>0</v>
      </c>
    </row>
    <row r="80" spans="1:13" s="9" customFormat="1" ht="14.4" x14ac:dyDescent="0.25">
      <c r="A80" s="12" t="str">
        <f t="shared" si="13"/>
        <v>70Dixie HinchcliffKismet Park Bocelli</v>
      </c>
      <c r="B80" s="13">
        <v>70</v>
      </c>
      <c r="C80" s="14" t="s">
        <v>875</v>
      </c>
      <c r="D80" s="15" t="s">
        <v>899</v>
      </c>
      <c r="E80" s="20"/>
      <c r="F80" s="16" t="s">
        <v>876</v>
      </c>
      <c r="G80" s="298">
        <v>0</v>
      </c>
      <c r="H80" s="13"/>
      <c r="I80" s="31"/>
      <c r="J80" s="34"/>
      <c r="K80" s="433">
        <v>7</v>
      </c>
      <c r="L80" s="398">
        <f t="shared" si="11"/>
        <v>1</v>
      </c>
      <c r="M80" s="399">
        <f t="shared" si="12"/>
        <v>2</v>
      </c>
    </row>
    <row r="81" spans="1:13" s="9" customFormat="1" ht="14.4" x14ac:dyDescent="0.25">
      <c r="A81" s="12" t="str">
        <f t="shared" si="13"/>
        <v>70India CurtinBrayside Blackjack</v>
      </c>
      <c r="B81" s="13">
        <v>70</v>
      </c>
      <c r="C81" s="14" t="s">
        <v>627</v>
      </c>
      <c r="D81" s="285" t="s">
        <v>678</v>
      </c>
      <c r="E81" s="20"/>
      <c r="F81" s="16" t="s">
        <v>813</v>
      </c>
      <c r="G81" s="298">
        <v>5</v>
      </c>
      <c r="H81" s="13"/>
      <c r="I81" s="31"/>
      <c r="J81" s="34"/>
      <c r="K81" s="17">
        <v>5</v>
      </c>
      <c r="L81" s="398">
        <f t="shared" si="11"/>
        <v>3</v>
      </c>
      <c r="M81" s="399">
        <f t="shared" si="12"/>
        <v>6</v>
      </c>
    </row>
    <row r="82" spans="1:13" s="9" customFormat="1" ht="14.4" x14ac:dyDescent="0.25">
      <c r="A82" s="12" t="str">
        <f t="shared" si="13"/>
        <v>70Millie HardmanCharisma Beethoven</v>
      </c>
      <c r="B82" s="13">
        <v>70</v>
      </c>
      <c r="C82" s="14" t="s">
        <v>261</v>
      </c>
      <c r="D82" s="15" t="s">
        <v>262</v>
      </c>
      <c r="E82" s="20"/>
      <c r="F82" s="16" t="s">
        <v>326</v>
      </c>
      <c r="G82" s="298">
        <v>0</v>
      </c>
      <c r="H82" s="13"/>
      <c r="I82" s="31"/>
      <c r="J82" s="34"/>
      <c r="K82" s="433">
        <v>7</v>
      </c>
      <c r="L82" s="398">
        <f t="shared" si="11"/>
        <v>1</v>
      </c>
      <c r="M82" s="399">
        <f t="shared" si="12"/>
        <v>2</v>
      </c>
    </row>
    <row r="83" spans="1:13" s="9" customFormat="1" ht="14.4" x14ac:dyDescent="0.25">
      <c r="A83" s="12" t="str">
        <f t="shared" si="13"/>
        <v>70Jackie AlfieriEthereal Rhapsody</v>
      </c>
      <c r="B83" s="13">
        <v>70</v>
      </c>
      <c r="C83" s="14" t="s">
        <v>556</v>
      </c>
      <c r="D83" s="15" t="s">
        <v>557</v>
      </c>
      <c r="E83" s="20"/>
      <c r="F83" s="16" t="s">
        <v>877</v>
      </c>
      <c r="G83" s="298" t="s">
        <v>621</v>
      </c>
      <c r="H83" s="13"/>
      <c r="I83" s="31"/>
      <c r="J83" s="34"/>
      <c r="K83" s="17">
        <v>0</v>
      </c>
      <c r="L83" s="398">
        <f t="shared" si="11"/>
        <v>0</v>
      </c>
      <c r="M83" s="399">
        <f t="shared" si="12"/>
        <v>0</v>
      </c>
    </row>
    <row r="84" spans="1:13" s="9" customFormat="1" ht="14.4" x14ac:dyDescent="0.25">
      <c r="A84" s="12" t="str">
        <f t="shared" si="13"/>
        <v>70Hannah DuncanWesswood I Believe</v>
      </c>
      <c r="B84" s="13">
        <v>70</v>
      </c>
      <c r="C84" s="14" t="s">
        <v>636</v>
      </c>
      <c r="D84" s="285" t="s">
        <v>677</v>
      </c>
      <c r="E84" s="20"/>
      <c r="F84" s="16" t="s">
        <v>115</v>
      </c>
      <c r="G84" s="298">
        <v>0</v>
      </c>
      <c r="H84" s="13"/>
      <c r="I84" s="31"/>
      <c r="J84" s="34"/>
      <c r="K84" s="433">
        <v>7</v>
      </c>
      <c r="L84" s="398">
        <f t="shared" si="11"/>
        <v>1</v>
      </c>
      <c r="M84" s="399">
        <f t="shared" si="12"/>
        <v>2</v>
      </c>
    </row>
    <row r="85" spans="1:13" s="9" customFormat="1" ht="14.4" x14ac:dyDescent="0.25">
      <c r="A85" s="12" t="str">
        <f t="shared" si="13"/>
        <v>70Reagan HillBensons Cha Ching</v>
      </c>
      <c r="B85" s="13">
        <v>70</v>
      </c>
      <c r="C85" s="14" t="s">
        <v>878</v>
      </c>
      <c r="D85" s="15" t="s">
        <v>900</v>
      </c>
      <c r="E85" s="20"/>
      <c r="F85" s="16" t="s">
        <v>146</v>
      </c>
      <c r="G85" s="298">
        <v>0</v>
      </c>
      <c r="H85" s="13"/>
      <c r="I85" s="31"/>
      <c r="J85" s="34"/>
      <c r="K85" s="433">
        <v>7</v>
      </c>
      <c r="L85" s="398">
        <v>1</v>
      </c>
      <c r="M85" s="399">
        <f t="shared" si="12"/>
        <v>2</v>
      </c>
    </row>
    <row r="86" spans="1:13" s="9" customFormat="1" ht="14.4" x14ac:dyDescent="0.25">
      <c r="A86" s="12" t="str">
        <f t="shared" si="13"/>
        <v>70Rachel Staniforth-SmithKatannah Chardonnay Sr</v>
      </c>
      <c r="B86" s="13">
        <v>70</v>
      </c>
      <c r="C86" s="14" t="s">
        <v>834</v>
      </c>
      <c r="D86" s="417" t="s">
        <v>958</v>
      </c>
      <c r="E86" s="20"/>
      <c r="F86" s="14" t="s">
        <v>496</v>
      </c>
      <c r="G86" s="298">
        <v>0</v>
      </c>
      <c r="H86" s="31"/>
      <c r="I86" s="31"/>
      <c r="J86" s="34"/>
      <c r="K86" s="433">
        <v>7</v>
      </c>
      <c r="L86" s="18">
        <f t="shared" si="11"/>
        <v>1</v>
      </c>
      <c r="M86" s="19">
        <f t="shared" si="12"/>
        <v>2</v>
      </c>
    </row>
    <row r="87" spans="1:13" s="9" customFormat="1" ht="14.4" x14ac:dyDescent="0.25">
      <c r="A87" s="12" t="str">
        <f t="shared" si="13"/>
        <v>70Ruby McdonaldTurpins Tigeress SR</v>
      </c>
      <c r="B87" s="13">
        <v>70</v>
      </c>
      <c r="C87" s="14" t="s">
        <v>506</v>
      </c>
      <c r="D87" s="417" t="s">
        <v>729</v>
      </c>
      <c r="E87" s="20"/>
      <c r="F87" s="14" t="s">
        <v>879</v>
      </c>
      <c r="G87" s="298">
        <v>6</v>
      </c>
      <c r="H87" s="31"/>
      <c r="I87" s="31"/>
      <c r="J87" s="34"/>
      <c r="K87" s="17">
        <v>6</v>
      </c>
      <c r="L87" s="18">
        <f t="shared" si="11"/>
        <v>2</v>
      </c>
      <c r="M87" s="19">
        <f t="shared" si="12"/>
        <v>4</v>
      </c>
    </row>
    <row r="88" spans="1:13" s="9" customFormat="1" ht="14.4" x14ac:dyDescent="0.25">
      <c r="A88" s="12" t="str">
        <f t="shared" si="13"/>
        <v>70Jasmine FisherMaraahn El Shamae Sr</v>
      </c>
      <c r="B88" s="13">
        <v>70</v>
      </c>
      <c r="C88" s="14" t="s">
        <v>548</v>
      </c>
      <c r="D88" s="417" t="s">
        <v>549</v>
      </c>
      <c r="E88" s="20"/>
      <c r="F88" s="14" t="s">
        <v>105</v>
      </c>
      <c r="G88" s="298">
        <v>3</v>
      </c>
      <c r="H88" s="31"/>
      <c r="I88" s="31"/>
      <c r="J88" s="34"/>
      <c r="K88" s="17">
        <v>3</v>
      </c>
      <c r="L88" s="18">
        <f t="shared" si="11"/>
        <v>5</v>
      </c>
      <c r="M88" s="19">
        <f t="shared" si="12"/>
        <v>10</v>
      </c>
    </row>
    <row r="89" spans="1:13" s="9" customFormat="1" ht="14.4" x14ac:dyDescent="0.25">
      <c r="A89" s="12" t="str">
        <f t="shared" si="13"/>
        <v>70Lily VanderwielSp Stella Sr</v>
      </c>
      <c r="B89" s="13">
        <v>70</v>
      </c>
      <c r="C89" s="14" t="s">
        <v>647</v>
      </c>
      <c r="D89" s="327" t="s">
        <v>1507</v>
      </c>
      <c r="E89" s="20"/>
      <c r="F89" s="14" t="s">
        <v>109</v>
      </c>
      <c r="G89" s="298" t="s">
        <v>621</v>
      </c>
      <c r="H89" s="31"/>
      <c r="I89" s="31"/>
      <c r="J89" s="34"/>
      <c r="K89" s="17">
        <v>0</v>
      </c>
      <c r="L89" s="18">
        <f t="shared" si="11"/>
        <v>0</v>
      </c>
      <c r="M89" s="19">
        <f t="shared" si="12"/>
        <v>0</v>
      </c>
    </row>
    <row r="90" spans="1:13" s="9" customFormat="1" ht="14.4" x14ac:dyDescent="0.25">
      <c r="A90" s="12" t="str">
        <f t="shared" si="13"/>
        <v>70Nicola LachenichtEllington Evening</v>
      </c>
      <c r="B90" s="430">
        <v>70</v>
      </c>
      <c r="C90" s="412" t="s">
        <v>880</v>
      </c>
      <c r="D90" s="631" t="s">
        <v>901</v>
      </c>
      <c r="E90" s="427"/>
      <c r="F90" s="412" t="s">
        <v>115</v>
      </c>
      <c r="G90" s="435">
        <v>0</v>
      </c>
      <c r="H90" s="431"/>
      <c r="I90" s="431"/>
      <c r="J90" s="432"/>
      <c r="K90" s="433">
        <v>7</v>
      </c>
      <c r="L90" s="18">
        <f t="shared" si="11"/>
        <v>1</v>
      </c>
      <c r="M90" s="19">
        <f t="shared" si="12"/>
        <v>2</v>
      </c>
    </row>
    <row r="91" spans="1:13" s="9" customFormat="1" ht="14.4" x14ac:dyDescent="0.25">
      <c r="A91" s="12" t="str">
        <f t="shared" si="13"/>
        <v>70Isla ParkerGlenorah Aiobilinh Sr</v>
      </c>
      <c r="B91" s="430">
        <v>70</v>
      </c>
      <c r="C91" s="412" t="s">
        <v>881</v>
      </c>
      <c r="D91" s="631" t="s">
        <v>1508</v>
      </c>
      <c r="E91" s="427"/>
      <c r="F91" s="412" t="s">
        <v>876</v>
      </c>
      <c r="G91" s="435" t="s">
        <v>621</v>
      </c>
      <c r="H91" s="431"/>
      <c r="I91" s="431"/>
      <c r="J91" s="432"/>
      <c r="K91" s="433">
        <v>0</v>
      </c>
      <c r="L91" s="18">
        <f t="shared" si="11"/>
        <v>0</v>
      </c>
      <c r="M91" s="19">
        <f t="shared" si="12"/>
        <v>0</v>
      </c>
    </row>
    <row r="92" spans="1:13" s="9" customFormat="1" ht="14.4" x14ac:dyDescent="0.25">
      <c r="A92" s="12" t="str">
        <f t="shared" si="13"/>
        <v>70Shannon MeakinsKarma Park Esprit Sr</v>
      </c>
      <c r="B92" s="430">
        <v>70</v>
      </c>
      <c r="C92" s="412" t="s">
        <v>182</v>
      </c>
      <c r="D92" s="630" t="s">
        <v>959</v>
      </c>
      <c r="E92" s="427"/>
      <c r="F92" s="412" t="s">
        <v>184</v>
      </c>
      <c r="G92" s="435">
        <v>1</v>
      </c>
      <c r="H92" s="431"/>
      <c r="I92" s="431"/>
      <c r="J92" s="432"/>
      <c r="K92" s="433">
        <v>1</v>
      </c>
      <c r="L92" s="18">
        <f t="shared" si="11"/>
        <v>7</v>
      </c>
      <c r="M92" s="19">
        <f t="shared" si="12"/>
        <v>14</v>
      </c>
    </row>
    <row r="93" spans="1:13" s="9" customFormat="1" ht="14.4" x14ac:dyDescent="0.25">
      <c r="A93" s="12" t="str">
        <f t="shared" si="13"/>
        <v>70Vanessa DavisOkies Little Anya</v>
      </c>
      <c r="B93" s="430">
        <v>70</v>
      </c>
      <c r="C93" s="412" t="s">
        <v>141</v>
      </c>
      <c r="D93" s="426" t="s">
        <v>142</v>
      </c>
      <c r="E93" s="427"/>
      <c r="F93" s="428" t="s">
        <v>534</v>
      </c>
      <c r="G93" s="435">
        <v>2</v>
      </c>
      <c r="H93" s="430"/>
      <c r="I93" s="431"/>
      <c r="J93" s="432"/>
      <c r="K93" s="433">
        <v>2</v>
      </c>
      <c r="L93" s="18">
        <f t="shared" si="11"/>
        <v>6</v>
      </c>
      <c r="M93" s="19">
        <f t="shared" si="12"/>
        <v>12</v>
      </c>
    </row>
    <row r="94" spans="1:13" s="9" customFormat="1" ht="14.4" x14ac:dyDescent="0.25">
      <c r="A94" s="12" t="str">
        <f t="shared" si="13"/>
        <v>70Zarli CurtisProtectable</v>
      </c>
      <c r="B94" s="430">
        <v>70</v>
      </c>
      <c r="C94" s="412" t="s">
        <v>564</v>
      </c>
      <c r="D94" s="429" t="s">
        <v>565</v>
      </c>
      <c r="E94" s="427"/>
      <c r="F94" s="428" t="s">
        <v>133</v>
      </c>
      <c r="G94" s="435">
        <v>4</v>
      </c>
      <c r="H94" s="430"/>
      <c r="I94" s="431"/>
      <c r="J94" s="432"/>
      <c r="K94" s="433">
        <v>4</v>
      </c>
      <c r="L94" s="18">
        <f t="shared" si="11"/>
        <v>4</v>
      </c>
      <c r="M94" s="19">
        <f t="shared" si="12"/>
        <v>8</v>
      </c>
    </row>
    <row r="95" spans="1:13" s="9" customFormat="1" ht="14.4" x14ac:dyDescent="0.25">
      <c r="A95" s="12" t="str">
        <f t="shared" si="13"/>
        <v>70Bel DabicBurkina Sr</v>
      </c>
      <c r="B95" s="430">
        <v>70</v>
      </c>
      <c r="C95" s="412" t="s">
        <v>860</v>
      </c>
      <c r="D95" s="429" t="s">
        <v>1506</v>
      </c>
      <c r="E95" s="427"/>
      <c r="F95" s="428" t="s">
        <v>882</v>
      </c>
      <c r="G95" s="435" t="s">
        <v>621</v>
      </c>
      <c r="H95" s="430"/>
      <c r="I95" s="431"/>
      <c r="J95" s="432"/>
      <c r="K95" s="433">
        <v>0</v>
      </c>
      <c r="L95" s="18">
        <f t="shared" si="11"/>
        <v>0</v>
      </c>
      <c r="M95" s="19">
        <f t="shared" si="12"/>
        <v>0</v>
      </c>
    </row>
    <row r="96" spans="1:13" s="9" customFormat="1" ht="14.4" x14ac:dyDescent="0.25">
      <c r="A96" s="12" t="str">
        <f t="shared" si="13"/>
        <v>70Koa DoyleMaddilyn</v>
      </c>
      <c r="B96" s="13">
        <v>70</v>
      </c>
      <c r="C96" s="14" t="s">
        <v>866</v>
      </c>
      <c r="D96" s="285" t="s">
        <v>867</v>
      </c>
      <c r="E96" s="20"/>
      <c r="F96" s="16" t="s">
        <v>876</v>
      </c>
      <c r="G96" s="272">
        <v>7</v>
      </c>
      <c r="H96" s="207"/>
      <c r="I96" s="229"/>
      <c r="J96" s="34"/>
      <c r="K96" s="287">
        <v>7</v>
      </c>
      <c r="L96" s="18">
        <f t="shared" si="11"/>
        <v>1</v>
      </c>
      <c r="M96" s="19">
        <f t="shared" si="12"/>
        <v>2</v>
      </c>
    </row>
    <row r="97" spans="1:13" s="9" customFormat="1" ht="14.4" x14ac:dyDescent="0.25">
      <c r="A97" s="12" t="str">
        <f t="shared" si="13"/>
        <v>70Jade GibsoneRemrah Royale</v>
      </c>
      <c r="B97" s="13">
        <v>70</v>
      </c>
      <c r="C97" s="14" t="s">
        <v>842</v>
      </c>
      <c r="D97" s="15" t="s">
        <v>843</v>
      </c>
      <c r="E97" s="20"/>
      <c r="F97" s="16" t="s">
        <v>883</v>
      </c>
      <c r="G97" s="272">
        <v>7</v>
      </c>
      <c r="H97" s="207"/>
      <c r="I97" s="229"/>
      <c r="J97" s="34"/>
      <c r="K97" s="17">
        <v>7</v>
      </c>
      <c r="L97" s="18">
        <f t="shared" si="11"/>
        <v>1</v>
      </c>
      <c r="M97" s="19">
        <f t="shared" si="12"/>
        <v>2</v>
      </c>
    </row>
    <row r="98" spans="1:13" s="9" customFormat="1" ht="14.4" x14ac:dyDescent="0.25">
      <c r="A98" s="12" t="str">
        <f t="shared" si="13"/>
        <v>70Ruth ElsegoodKarlinda Ghusimmons</v>
      </c>
      <c r="B98" s="13">
        <v>70</v>
      </c>
      <c r="C98" s="14" t="s">
        <v>976</v>
      </c>
      <c r="D98" s="285" t="s">
        <v>1052</v>
      </c>
      <c r="E98" s="20"/>
      <c r="F98" s="16" t="s">
        <v>977</v>
      </c>
      <c r="G98" s="272" t="s">
        <v>845</v>
      </c>
      <c r="H98" s="207"/>
      <c r="I98" s="229"/>
      <c r="J98" s="34"/>
      <c r="K98" s="17">
        <v>0</v>
      </c>
      <c r="L98" s="18">
        <f t="shared" si="11"/>
        <v>0</v>
      </c>
      <c r="M98" s="19">
        <f t="shared" si="12"/>
        <v>0</v>
      </c>
    </row>
    <row r="99" spans="1:13" s="9" customFormat="1" ht="14.4" x14ac:dyDescent="0.25">
      <c r="A99" s="12" t="str">
        <f t="shared" si="13"/>
        <v>70Hailey SnymanGordon Park Smarty Pants</v>
      </c>
      <c r="B99" s="13">
        <v>70</v>
      </c>
      <c r="C99" s="14" t="s">
        <v>229</v>
      </c>
      <c r="D99" s="15" t="s">
        <v>230</v>
      </c>
      <c r="E99" s="20"/>
      <c r="F99" s="16" t="s">
        <v>184</v>
      </c>
      <c r="G99" s="272">
        <v>3</v>
      </c>
      <c r="H99" s="207"/>
      <c r="I99" s="229"/>
      <c r="J99" s="34"/>
      <c r="K99" s="17">
        <v>3</v>
      </c>
      <c r="L99" s="18">
        <f t="shared" si="11"/>
        <v>5</v>
      </c>
      <c r="M99" s="19">
        <f t="shared" si="12"/>
        <v>10</v>
      </c>
    </row>
    <row r="100" spans="1:13" s="9" customFormat="1" ht="14.4" x14ac:dyDescent="0.25">
      <c r="A100" s="12" t="str">
        <f t="shared" si="13"/>
        <v>70Emma BennettLimehill Kocheice</v>
      </c>
      <c r="B100" s="13">
        <v>70</v>
      </c>
      <c r="C100" s="14" t="s">
        <v>327</v>
      </c>
      <c r="D100" s="285" t="s">
        <v>870</v>
      </c>
      <c r="E100" s="20"/>
      <c r="F100" s="16" t="s">
        <v>109</v>
      </c>
      <c r="G100" s="272">
        <v>7</v>
      </c>
      <c r="H100" s="207"/>
      <c r="I100" s="229"/>
      <c r="J100" s="34"/>
      <c r="K100" s="287">
        <v>7</v>
      </c>
      <c r="L100" s="18">
        <f t="shared" si="11"/>
        <v>1</v>
      </c>
      <c r="M100" s="19">
        <f t="shared" si="12"/>
        <v>2</v>
      </c>
    </row>
    <row r="101" spans="1:13" s="9" customFormat="1" ht="14.4" x14ac:dyDescent="0.25">
      <c r="A101" s="12" t="str">
        <f t="shared" si="13"/>
        <v>70Sophie IkenushiHappyvale Flynn Ryder</v>
      </c>
      <c r="B101" s="13">
        <v>70</v>
      </c>
      <c r="C101" s="14" t="s">
        <v>223</v>
      </c>
      <c r="D101" s="15" t="s">
        <v>933</v>
      </c>
      <c r="E101" s="20"/>
      <c r="F101" s="16" t="s">
        <v>797</v>
      </c>
      <c r="G101" s="272">
        <v>2</v>
      </c>
      <c r="H101" s="207"/>
      <c r="I101" s="229"/>
      <c r="J101" s="34"/>
      <c r="K101" s="17">
        <v>2</v>
      </c>
      <c r="L101" s="18">
        <f t="shared" si="11"/>
        <v>6</v>
      </c>
      <c r="M101" s="19">
        <f t="shared" si="12"/>
        <v>12</v>
      </c>
    </row>
    <row r="102" spans="1:13" s="9" customFormat="1" ht="14.4" x14ac:dyDescent="0.25">
      <c r="A102" s="12" t="str">
        <f t="shared" si="13"/>
        <v>70Emma BennettRox My Sox</v>
      </c>
      <c r="B102" s="13">
        <v>70</v>
      </c>
      <c r="C102" s="14" t="s">
        <v>327</v>
      </c>
      <c r="D102" s="285" t="s">
        <v>328</v>
      </c>
      <c r="E102" s="20"/>
      <c r="F102" s="16" t="s">
        <v>109</v>
      </c>
      <c r="G102" s="272">
        <v>7</v>
      </c>
      <c r="H102" s="207"/>
      <c r="I102" s="229"/>
      <c r="J102" s="34"/>
      <c r="K102" s="17">
        <v>7</v>
      </c>
      <c r="L102" s="18">
        <f t="shared" si="11"/>
        <v>1</v>
      </c>
      <c r="M102" s="19">
        <f t="shared" si="12"/>
        <v>2</v>
      </c>
    </row>
    <row r="103" spans="1:13" s="9" customFormat="1" ht="14.4" x14ac:dyDescent="0.25">
      <c r="A103" s="12" t="str">
        <f t="shared" si="13"/>
        <v>70Charlize TylerTrapalanda Downs Peter Pan</v>
      </c>
      <c r="B103" s="13">
        <v>70</v>
      </c>
      <c r="C103" s="14" t="s">
        <v>239</v>
      </c>
      <c r="D103" s="15" t="s">
        <v>240</v>
      </c>
      <c r="E103" s="20"/>
      <c r="F103" s="16" t="s">
        <v>797</v>
      </c>
      <c r="G103" s="272">
        <v>7</v>
      </c>
      <c r="H103" s="207"/>
      <c r="I103" s="229"/>
      <c r="J103" s="34"/>
      <c r="K103" s="17">
        <v>7</v>
      </c>
      <c r="L103" s="18">
        <f t="shared" si="11"/>
        <v>1</v>
      </c>
      <c r="M103" s="19">
        <f t="shared" si="12"/>
        <v>2</v>
      </c>
    </row>
    <row r="104" spans="1:13" s="9" customFormat="1" ht="14.4" x14ac:dyDescent="0.25">
      <c r="A104" s="12" t="str">
        <f t="shared" si="13"/>
        <v>70Josephine AnningBrayside Sensation</v>
      </c>
      <c r="B104" s="13">
        <v>70</v>
      </c>
      <c r="C104" s="14" t="s">
        <v>619</v>
      </c>
      <c r="D104" s="285" t="s">
        <v>659</v>
      </c>
      <c r="E104" s="20"/>
      <c r="F104" s="16" t="s">
        <v>146</v>
      </c>
      <c r="G104" s="272">
        <v>7</v>
      </c>
      <c r="H104" s="207"/>
      <c r="I104" s="229"/>
      <c r="J104" s="34"/>
      <c r="K104" s="287">
        <v>7</v>
      </c>
      <c r="L104" s="18">
        <f t="shared" si="11"/>
        <v>1</v>
      </c>
      <c r="M104" s="19">
        <f t="shared" si="12"/>
        <v>2</v>
      </c>
    </row>
    <row r="105" spans="1:13" s="9" customFormat="1" ht="14.4" x14ac:dyDescent="0.25">
      <c r="A105" s="12" t="str">
        <f t="shared" si="13"/>
        <v>70Sophie Mosey-WeateGordon Park Capriccio</v>
      </c>
      <c r="B105" s="13">
        <v>70</v>
      </c>
      <c r="C105" s="14" t="s">
        <v>244</v>
      </c>
      <c r="D105" s="15" t="s">
        <v>245</v>
      </c>
      <c r="E105" s="20"/>
      <c r="F105" s="16" t="s">
        <v>813</v>
      </c>
      <c r="G105" s="272">
        <v>5</v>
      </c>
      <c r="H105" s="207"/>
      <c r="I105" s="229"/>
      <c r="J105" s="34"/>
      <c r="K105" s="17">
        <v>5</v>
      </c>
      <c r="L105" s="18">
        <f t="shared" si="11"/>
        <v>3</v>
      </c>
      <c r="M105" s="19">
        <f t="shared" si="12"/>
        <v>6</v>
      </c>
    </row>
    <row r="106" spans="1:13" s="9" customFormat="1" ht="14.4" x14ac:dyDescent="0.25">
      <c r="A106" s="12" t="str">
        <f t="shared" si="13"/>
        <v>70Willow BennettWestwood Royal Romeo</v>
      </c>
      <c r="B106" s="13">
        <v>70</v>
      </c>
      <c r="C106" s="14" t="s">
        <v>599</v>
      </c>
      <c r="D106" s="285" t="s">
        <v>606</v>
      </c>
      <c r="E106" s="20"/>
      <c r="F106" s="16" t="s">
        <v>876</v>
      </c>
      <c r="G106" s="272">
        <v>6</v>
      </c>
      <c r="H106" s="207"/>
      <c r="I106" s="229"/>
      <c r="J106" s="34"/>
      <c r="K106" s="17">
        <v>6</v>
      </c>
      <c r="L106" s="18">
        <f t="shared" si="11"/>
        <v>2</v>
      </c>
      <c r="M106" s="19">
        <f t="shared" si="12"/>
        <v>4</v>
      </c>
    </row>
    <row r="107" spans="1:13" s="9" customFormat="1" ht="14.4" x14ac:dyDescent="0.25">
      <c r="A107" s="12" t="str">
        <f t="shared" si="13"/>
        <v>70Jax ReillyApplewood Tia Maria</v>
      </c>
      <c r="B107" s="13">
        <v>70</v>
      </c>
      <c r="C107" s="14" t="s">
        <v>505</v>
      </c>
      <c r="D107" s="15" t="s">
        <v>520</v>
      </c>
      <c r="E107" s="20"/>
      <c r="F107" s="16" t="s">
        <v>879</v>
      </c>
      <c r="G107" s="272">
        <v>7</v>
      </c>
      <c r="H107" s="207"/>
      <c r="I107" s="229"/>
      <c r="J107" s="34"/>
      <c r="K107" s="17">
        <v>7</v>
      </c>
      <c r="L107" s="18">
        <f t="shared" si="11"/>
        <v>1</v>
      </c>
      <c r="M107" s="19">
        <f t="shared" si="12"/>
        <v>2</v>
      </c>
    </row>
    <row r="108" spans="1:13" s="9" customFormat="1" ht="14.4" x14ac:dyDescent="0.25">
      <c r="A108" s="12" t="str">
        <f t="shared" si="13"/>
        <v>70Ella ByrneClare Downs Chantilly Lace</v>
      </c>
      <c r="B108" s="13">
        <v>70</v>
      </c>
      <c r="C108" s="14" t="s">
        <v>872</v>
      </c>
      <c r="D108" s="285" t="s">
        <v>873</v>
      </c>
      <c r="E108" s="20"/>
      <c r="F108" s="16" t="s">
        <v>162</v>
      </c>
      <c r="G108" s="272">
        <v>1</v>
      </c>
      <c r="H108" s="207"/>
      <c r="I108" s="229"/>
      <c r="J108" s="34"/>
      <c r="K108" s="287">
        <v>1</v>
      </c>
      <c r="L108" s="18">
        <f t="shared" ref="L108:L115" si="14">IF(K108=1,7,IF(K108=2,6,IF(K108=3,5,IF(K108=4,4,IF(K108=5,3,IF(K108=6,2,IF(K108&gt;=6,1,0)))))))</f>
        <v>7</v>
      </c>
      <c r="M108" s="19">
        <f t="shared" ref="M108:M115" si="15">SUM(L108*$M$5)</f>
        <v>14</v>
      </c>
    </row>
    <row r="109" spans="1:13" s="9" customFormat="1" ht="14.4" x14ac:dyDescent="0.25">
      <c r="A109" s="12" t="str">
        <f t="shared" si="13"/>
        <v>70Zara OfficerLimehill Royal Jester</v>
      </c>
      <c r="B109" s="13">
        <v>70</v>
      </c>
      <c r="C109" s="14" t="s">
        <v>554</v>
      </c>
      <c r="D109" s="15" t="s">
        <v>672</v>
      </c>
      <c r="E109" s="20"/>
      <c r="F109" s="16" t="s">
        <v>813</v>
      </c>
      <c r="G109" s="272">
        <v>4</v>
      </c>
      <c r="H109" s="207"/>
      <c r="I109" s="229"/>
      <c r="J109" s="34"/>
      <c r="K109" s="17">
        <v>4</v>
      </c>
      <c r="L109" s="18">
        <f t="shared" si="14"/>
        <v>4</v>
      </c>
      <c r="M109" s="19">
        <f t="shared" si="15"/>
        <v>8</v>
      </c>
    </row>
    <row r="110" spans="1:13" s="9" customFormat="1" ht="14.4" x14ac:dyDescent="0.25">
      <c r="A110" s="12" t="str">
        <f t="shared" si="13"/>
        <v>70Seren EspositoBeelo-Bi Golden Girl</v>
      </c>
      <c r="B110" s="13">
        <v>70</v>
      </c>
      <c r="C110" s="14" t="s">
        <v>324</v>
      </c>
      <c r="D110" s="285" t="s">
        <v>1033</v>
      </c>
      <c r="E110" s="20"/>
      <c r="F110" s="16" t="s">
        <v>263</v>
      </c>
      <c r="G110" s="272" t="s">
        <v>845</v>
      </c>
      <c r="H110" s="207"/>
      <c r="I110" s="229"/>
      <c r="J110" s="34"/>
      <c r="K110" s="17">
        <v>0</v>
      </c>
      <c r="L110" s="18">
        <f t="shared" si="14"/>
        <v>0</v>
      </c>
      <c r="M110" s="19">
        <f t="shared" si="15"/>
        <v>0</v>
      </c>
    </row>
    <row r="111" spans="1:13" s="9" customFormat="1" ht="14.4" x14ac:dyDescent="0.25">
      <c r="A111" s="12" t="str">
        <f t="shared" si="13"/>
        <v>70Chloe RaymondDouglas Park Ruger</v>
      </c>
      <c r="B111" s="13">
        <v>70</v>
      </c>
      <c r="C111" s="14" t="s">
        <v>978</v>
      </c>
      <c r="D111" s="15" t="s">
        <v>1044</v>
      </c>
      <c r="E111" s="20"/>
      <c r="F111" s="16" t="s">
        <v>534</v>
      </c>
      <c r="G111" s="272" t="s">
        <v>621</v>
      </c>
      <c r="H111" s="229"/>
      <c r="I111" s="229"/>
      <c r="J111" s="34"/>
      <c r="K111" s="17">
        <v>0</v>
      </c>
      <c r="L111" s="18">
        <f t="shared" si="14"/>
        <v>0</v>
      </c>
      <c r="M111" s="19">
        <f t="shared" si="15"/>
        <v>0</v>
      </c>
    </row>
    <row r="112" spans="1:13" s="9" customFormat="1" ht="14.4" x14ac:dyDescent="0.25">
      <c r="A112" s="12" t="str">
        <f t="shared" si="13"/>
        <v>70Dixie HinchcliffKismet Park Bocelli</v>
      </c>
      <c r="B112" s="13">
        <v>70</v>
      </c>
      <c r="C112" s="14" t="s">
        <v>875</v>
      </c>
      <c r="D112" s="285" t="s">
        <v>899</v>
      </c>
      <c r="E112" s="20"/>
      <c r="F112" s="16" t="s">
        <v>876</v>
      </c>
      <c r="G112" s="272">
        <v>7</v>
      </c>
      <c r="H112" s="229"/>
      <c r="I112" s="229"/>
      <c r="J112" s="34"/>
      <c r="K112" s="287">
        <v>7</v>
      </c>
      <c r="L112" s="18">
        <f t="shared" si="14"/>
        <v>1</v>
      </c>
      <c r="M112" s="19">
        <f t="shared" si="15"/>
        <v>2</v>
      </c>
    </row>
    <row r="113" spans="1:13" s="9" customFormat="1" ht="14.4" x14ac:dyDescent="0.25">
      <c r="A113" s="12" t="str">
        <f t="shared" si="13"/>
        <v>70Millie HardmanCharisma Beethoven</v>
      </c>
      <c r="B113" s="13">
        <v>70</v>
      </c>
      <c r="C113" s="14" t="s">
        <v>261</v>
      </c>
      <c r="D113" s="15" t="s">
        <v>262</v>
      </c>
      <c r="E113" s="20"/>
      <c r="F113" s="16" t="s">
        <v>326</v>
      </c>
      <c r="G113" s="272">
        <v>7</v>
      </c>
      <c r="H113" s="229"/>
      <c r="I113" s="229"/>
      <c r="J113" s="34"/>
      <c r="K113" s="17">
        <v>7</v>
      </c>
      <c r="L113" s="18">
        <f t="shared" si="14"/>
        <v>1</v>
      </c>
      <c r="M113" s="19">
        <f t="shared" si="15"/>
        <v>2</v>
      </c>
    </row>
    <row r="114" spans="1:13" s="9" customFormat="1" ht="14.4" x14ac:dyDescent="0.25">
      <c r="A114" s="12" t="str">
        <f t="shared" si="13"/>
        <v>70Tahlia BurkeUpward Others</v>
      </c>
      <c r="B114" s="13">
        <v>70</v>
      </c>
      <c r="C114" s="14" t="s">
        <v>646</v>
      </c>
      <c r="D114" s="285" t="s">
        <v>688</v>
      </c>
      <c r="E114" s="20"/>
      <c r="F114" s="16" t="s">
        <v>893</v>
      </c>
      <c r="G114" s="272" t="s">
        <v>845</v>
      </c>
      <c r="H114" s="229"/>
      <c r="I114" s="229"/>
      <c r="J114" s="34"/>
      <c r="K114" s="17">
        <v>0</v>
      </c>
      <c r="L114" s="18">
        <f t="shared" si="14"/>
        <v>0</v>
      </c>
      <c r="M114" s="19">
        <f t="shared" si="15"/>
        <v>0</v>
      </c>
    </row>
    <row r="115" spans="1:13" s="9" customFormat="1" ht="14.4" x14ac:dyDescent="0.25">
      <c r="A115" s="12" t="str">
        <f t="shared" si="13"/>
        <v>70Zarli CurtisProtectable</v>
      </c>
      <c r="B115" s="13">
        <v>70</v>
      </c>
      <c r="C115" s="14" t="s">
        <v>564</v>
      </c>
      <c r="D115" s="15" t="s">
        <v>565</v>
      </c>
      <c r="E115" s="20"/>
      <c r="F115" s="16" t="s">
        <v>133</v>
      </c>
      <c r="G115" s="272">
        <v>7</v>
      </c>
      <c r="H115" s="229"/>
      <c r="I115" s="229"/>
      <c r="J115" s="34"/>
      <c r="K115" s="17">
        <v>7</v>
      </c>
      <c r="L115" s="18">
        <f t="shared" si="14"/>
        <v>1</v>
      </c>
      <c r="M115" s="19">
        <f t="shared" si="15"/>
        <v>2</v>
      </c>
    </row>
    <row r="116" spans="1:13" s="9" customFormat="1" ht="14.4" x14ac:dyDescent="0.25">
      <c r="A116" s="12" t="str">
        <f t="shared" si="13"/>
        <v>70Ruby McDonaldTurpins Tigeress</v>
      </c>
      <c r="B116" s="13">
        <v>70</v>
      </c>
      <c r="C116" s="14" t="s">
        <v>1554</v>
      </c>
      <c r="D116" s="285" t="s">
        <v>521</v>
      </c>
      <c r="E116" s="20"/>
      <c r="F116" s="16" t="s">
        <v>879</v>
      </c>
      <c r="G116" s="272">
        <v>3</v>
      </c>
      <c r="H116" s="229"/>
      <c r="I116" s="229"/>
      <c r="J116" s="34"/>
      <c r="K116" s="287">
        <v>3</v>
      </c>
      <c r="L116" s="18">
        <f t="shared" ref="L116:L119" si="16">IF(K116=1,7,IF(K116=2,6,IF(K116=3,5,IF(K116=4,4,IF(K116=5,3,IF(K116=6,2,IF(K116&gt;=6,1,0)))))))</f>
        <v>5</v>
      </c>
      <c r="M116" s="19">
        <f>SUM(L116*$M$5)</f>
        <v>10</v>
      </c>
    </row>
    <row r="117" spans="1:13" s="9" customFormat="1" ht="14.4" x14ac:dyDescent="0.25">
      <c r="A117" s="12" t="str">
        <f t="shared" si="13"/>
        <v>70Lily VanderwielSp Stella</v>
      </c>
      <c r="B117" s="13">
        <v>70</v>
      </c>
      <c r="C117" s="14" t="s">
        <v>647</v>
      </c>
      <c r="D117" s="15" t="s">
        <v>689</v>
      </c>
      <c r="E117" s="20"/>
      <c r="F117" s="16" t="s">
        <v>109</v>
      </c>
      <c r="G117" s="272">
        <v>1</v>
      </c>
      <c r="H117" s="229"/>
      <c r="I117" s="229"/>
      <c r="J117" s="34"/>
      <c r="K117" s="17">
        <v>1</v>
      </c>
      <c r="L117" s="18">
        <f t="shared" si="16"/>
        <v>7</v>
      </c>
      <c r="M117" s="19">
        <f>SUM(L117*$M$5)</f>
        <v>14</v>
      </c>
    </row>
    <row r="118" spans="1:13" s="9" customFormat="1" ht="14.4" x14ac:dyDescent="0.25">
      <c r="A118" s="12" t="str">
        <f t="shared" si="13"/>
        <v>70Jasmine HodkinsonNorthern Range</v>
      </c>
      <c r="B118" s="13">
        <v>70</v>
      </c>
      <c r="C118" s="14" t="s">
        <v>514</v>
      </c>
      <c r="D118" s="285" t="s">
        <v>526</v>
      </c>
      <c r="E118" s="20"/>
      <c r="F118" s="16" t="s">
        <v>146</v>
      </c>
      <c r="G118" s="272">
        <v>7</v>
      </c>
      <c r="H118" s="229"/>
      <c r="I118" s="229"/>
      <c r="J118" s="34"/>
      <c r="K118" s="17">
        <v>7</v>
      </c>
      <c r="L118" s="18">
        <f t="shared" si="16"/>
        <v>1</v>
      </c>
      <c r="M118" s="19">
        <f>SUM(L118*$M$5)</f>
        <v>2</v>
      </c>
    </row>
    <row r="119" spans="1:13" s="9" customFormat="1" ht="14.4" x14ac:dyDescent="0.25">
      <c r="A119" s="12" t="str">
        <f t="shared" si="13"/>
        <v>70Madison PriceToo Many Bubbles</v>
      </c>
      <c r="B119" s="13">
        <v>70</v>
      </c>
      <c r="C119" s="14" t="s">
        <v>595</v>
      </c>
      <c r="D119" s="15" t="s">
        <v>596</v>
      </c>
      <c r="E119" s="20"/>
      <c r="F119" s="16" t="s">
        <v>130</v>
      </c>
      <c r="G119" s="272">
        <v>7</v>
      </c>
      <c r="H119" s="229"/>
      <c r="I119" s="229"/>
      <c r="J119" s="34"/>
      <c r="K119" s="17">
        <v>7</v>
      </c>
      <c r="L119" s="18">
        <f t="shared" si="16"/>
        <v>1</v>
      </c>
      <c r="M119" s="19">
        <f>SUM(L119*$M$5)</f>
        <v>2</v>
      </c>
    </row>
    <row r="120" spans="1:13" s="9" customFormat="1" ht="14.4" x14ac:dyDescent="0.25">
      <c r="A120" s="12" t="str">
        <f t="shared" si="13"/>
        <v>70Taliah HillClare Downs Ballyshannon</v>
      </c>
      <c r="B120" s="13">
        <v>70</v>
      </c>
      <c r="C120" s="14" t="s">
        <v>249</v>
      </c>
      <c r="D120" s="285" t="s">
        <v>250</v>
      </c>
      <c r="E120" s="20"/>
      <c r="F120" s="16" t="s">
        <v>534</v>
      </c>
      <c r="G120" s="272">
        <v>7</v>
      </c>
      <c r="H120" s="229"/>
      <c r="I120" s="229"/>
      <c r="J120" s="34"/>
      <c r="K120" s="287">
        <v>7</v>
      </c>
      <c r="L120" s="18">
        <f t="shared" ref="L120:L183" si="17">IF(K120=1,7,IF(K120=2,6,IF(K120=3,5,IF(K120=4,4,IF(K120=5,3,IF(K120=6,2,IF(K120&gt;=6,1,0)))))))</f>
        <v>1</v>
      </c>
      <c r="M120" s="19">
        <f t="shared" ref="M120:M183" si="18">SUM(L120*$M$5)</f>
        <v>2</v>
      </c>
    </row>
    <row r="121" spans="1:13" s="9" customFormat="1" ht="14.4" x14ac:dyDescent="0.25">
      <c r="A121" s="12" t="str">
        <f t="shared" si="13"/>
        <v>70Bel DabicBurkina Sr</v>
      </c>
      <c r="B121" s="13">
        <v>70</v>
      </c>
      <c r="C121" s="14" t="s">
        <v>860</v>
      </c>
      <c r="D121" s="285" t="s">
        <v>1506</v>
      </c>
      <c r="E121" s="20"/>
      <c r="F121" s="16" t="s">
        <v>882</v>
      </c>
      <c r="G121" s="272" t="s">
        <v>466</v>
      </c>
      <c r="H121" s="229"/>
      <c r="I121" s="229"/>
      <c r="J121" s="34"/>
      <c r="K121" s="17">
        <v>0</v>
      </c>
      <c r="L121" s="18">
        <f t="shared" si="17"/>
        <v>0</v>
      </c>
      <c r="M121" s="19">
        <f t="shared" si="18"/>
        <v>0</v>
      </c>
    </row>
    <row r="122" spans="1:13" s="9" customFormat="1" ht="14.4" x14ac:dyDescent="0.25">
      <c r="A122" s="12" t="str">
        <f t="shared" si="13"/>
        <v>70Imogen HillGeneral Comrade</v>
      </c>
      <c r="B122" s="13">
        <v>70</v>
      </c>
      <c r="C122" s="14" t="s">
        <v>894</v>
      </c>
      <c r="D122" s="285" t="s">
        <v>910</v>
      </c>
      <c r="E122" s="20"/>
      <c r="F122" s="16" t="s">
        <v>146</v>
      </c>
      <c r="G122" s="272">
        <v>7</v>
      </c>
      <c r="H122" s="229"/>
      <c r="I122" s="229"/>
      <c r="J122" s="34"/>
      <c r="K122" s="17">
        <v>7</v>
      </c>
      <c r="L122" s="18">
        <f t="shared" si="17"/>
        <v>1</v>
      </c>
      <c r="M122" s="19">
        <f t="shared" si="18"/>
        <v>2</v>
      </c>
    </row>
    <row r="123" spans="1:13" s="9" customFormat="1" ht="14.4" x14ac:dyDescent="0.25">
      <c r="A123" s="12" t="str">
        <f t="shared" si="13"/>
        <v>70Michala GibsoneRemrah Rocher</v>
      </c>
      <c r="B123" s="13">
        <v>70</v>
      </c>
      <c r="C123" s="14" t="s">
        <v>561</v>
      </c>
      <c r="D123" s="15" t="s">
        <v>562</v>
      </c>
      <c r="E123" s="20"/>
      <c r="F123" s="16" t="s">
        <v>883</v>
      </c>
      <c r="G123" s="272" t="s">
        <v>845</v>
      </c>
      <c r="H123" s="229"/>
      <c r="I123" s="229"/>
      <c r="J123" s="34"/>
      <c r="K123" s="17">
        <v>0</v>
      </c>
      <c r="L123" s="18">
        <f t="shared" si="17"/>
        <v>0</v>
      </c>
      <c r="M123" s="19">
        <f t="shared" si="18"/>
        <v>0</v>
      </c>
    </row>
    <row r="124" spans="1:13" s="9" customFormat="1" ht="14.4" x14ac:dyDescent="0.25">
      <c r="A124" s="12" t="str">
        <f t="shared" si="13"/>
        <v>70Isabella SantoroNovello Park Dakota</v>
      </c>
      <c r="B124" s="13">
        <v>70</v>
      </c>
      <c r="C124" s="14" t="s">
        <v>864</v>
      </c>
      <c r="D124" s="285" t="s">
        <v>865</v>
      </c>
      <c r="E124" s="20"/>
      <c r="F124" s="16" t="s">
        <v>791</v>
      </c>
      <c r="G124" s="272">
        <v>4</v>
      </c>
      <c r="H124" s="229"/>
      <c r="I124" s="229"/>
      <c r="J124" s="34"/>
      <c r="K124" s="287">
        <v>4</v>
      </c>
      <c r="L124" s="18">
        <f t="shared" si="17"/>
        <v>4</v>
      </c>
      <c r="M124" s="19">
        <f t="shared" si="18"/>
        <v>8</v>
      </c>
    </row>
    <row r="125" spans="1:13" s="9" customFormat="1" ht="14.4" x14ac:dyDescent="0.25">
      <c r="A125" s="12" t="str">
        <f t="shared" si="13"/>
        <v>70Abby GormanAzzari</v>
      </c>
      <c r="B125" s="13">
        <v>70</v>
      </c>
      <c r="C125" s="14" t="s">
        <v>852</v>
      </c>
      <c r="D125" s="15" t="s">
        <v>853</v>
      </c>
      <c r="E125" s="20"/>
      <c r="F125" s="16" t="s">
        <v>848</v>
      </c>
      <c r="G125" s="272">
        <v>7</v>
      </c>
      <c r="H125" s="229"/>
      <c r="I125" s="229"/>
      <c r="J125" s="34"/>
      <c r="K125" s="17">
        <v>7</v>
      </c>
      <c r="L125" s="18">
        <f t="shared" si="17"/>
        <v>1</v>
      </c>
      <c r="M125" s="19">
        <f t="shared" si="18"/>
        <v>2</v>
      </c>
    </row>
    <row r="126" spans="1:13" s="9" customFormat="1" ht="14.4" x14ac:dyDescent="0.25">
      <c r="A126" s="12" t="str">
        <f t="shared" si="13"/>
        <v>70Jasmine FisherMaraahn El Shamae</v>
      </c>
      <c r="B126" s="13">
        <v>70</v>
      </c>
      <c r="C126" s="14" t="s">
        <v>548</v>
      </c>
      <c r="D126" s="285" t="s">
        <v>559</v>
      </c>
      <c r="E126" s="20"/>
      <c r="F126" s="16" t="s">
        <v>105</v>
      </c>
      <c r="G126" s="272">
        <v>2</v>
      </c>
      <c r="H126" s="229"/>
      <c r="I126" s="229"/>
      <c r="J126" s="34"/>
      <c r="K126" s="17">
        <v>2</v>
      </c>
      <c r="L126" s="18">
        <f t="shared" si="17"/>
        <v>6</v>
      </c>
      <c r="M126" s="19">
        <f t="shared" si="18"/>
        <v>12</v>
      </c>
    </row>
    <row r="127" spans="1:13" s="9" customFormat="1" ht="14.4" x14ac:dyDescent="0.25">
      <c r="A127" s="12" t="str">
        <f t="shared" si="13"/>
        <v>70Rachel Staniforth-SmithKatannah Chardonnay Sr</v>
      </c>
      <c r="B127" s="13">
        <v>70</v>
      </c>
      <c r="C127" s="14" t="s">
        <v>834</v>
      </c>
      <c r="D127" s="285" t="s">
        <v>958</v>
      </c>
      <c r="E127" s="20"/>
      <c r="F127" s="16" t="s">
        <v>496</v>
      </c>
      <c r="G127" s="272" t="s">
        <v>621</v>
      </c>
      <c r="H127" s="229"/>
      <c r="I127" s="229"/>
      <c r="J127" s="34"/>
      <c r="K127" s="17">
        <v>0</v>
      </c>
      <c r="L127" s="18">
        <f t="shared" si="17"/>
        <v>0</v>
      </c>
      <c r="M127" s="19">
        <f t="shared" si="18"/>
        <v>0</v>
      </c>
    </row>
    <row r="128" spans="1:13" s="9" customFormat="1" ht="14.4" x14ac:dyDescent="0.25">
      <c r="A128" s="12" t="str">
        <f t="shared" si="13"/>
        <v>70Stella FoxleySister Sniper</v>
      </c>
      <c r="B128" s="13">
        <v>70</v>
      </c>
      <c r="C128" s="14" t="s">
        <v>858</v>
      </c>
      <c r="D128" s="285" t="s">
        <v>859</v>
      </c>
      <c r="E128" s="20"/>
      <c r="F128" s="16" t="s">
        <v>876</v>
      </c>
      <c r="G128" s="272">
        <v>7</v>
      </c>
      <c r="H128" s="229"/>
      <c r="I128" s="229"/>
      <c r="J128" s="34"/>
      <c r="K128" s="287">
        <v>7</v>
      </c>
      <c r="L128" s="18">
        <f t="shared" si="17"/>
        <v>1</v>
      </c>
      <c r="M128" s="19">
        <f t="shared" si="18"/>
        <v>2</v>
      </c>
    </row>
    <row r="129" spans="1:13" s="9" customFormat="1" ht="14.4" x14ac:dyDescent="0.25">
      <c r="A129" s="12" t="str">
        <f t="shared" si="13"/>
        <v>70Nicola LachenichtEllington Evening</v>
      </c>
      <c r="B129" s="13">
        <v>70</v>
      </c>
      <c r="C129" s="14" t="s">
        <v>880</v>
      </c>
      <c r="D129" s="15" t="s">
        <v>901</v>
      </c>
      <c r="E129" s="20"/>
      <c r="F129" s="16" t="s">
        <v>115</v>
      </c>
      <c r="G129" s="272">
        <v>7</v>
      </c>
      <c r="H129" s="229"/>
      <c r="I129" s="229"/>
      <c r="J129" s="34"/>
      <c r="K129" s="17">
        <v>7</v>
      </c>
      <c r="L129" s="18">
        <f t="shared" si="17"/>
        <v>1</v>
      </c>
      <c r="M129" s="19">
        <f t="shared" si="18"/>
        <v>2</v>
      </c>
    </row>
    <row r="130" spans="1:13" s="9" customFormat="1" ht="14.4" x14ac:dyDescent="0.25">
      <c r="A130" s="12" t="str">
        <f t="shared" si="13"/>
        <v>70Isla ParkerGlenorah Aiobilinh</v>
      </c>
      <c r="B130" s="13">
        <v>70</v>
      </c>
      <c r="C130" s="14" t="s">
        <v>881</v>
      </c>
      <c r="D130" s="285" t="s">
        <v>902</v>
      </c>
      <c r="E130" s="20"/>
      <c r="F130" s="16" t="s">
        <v>876</v>
      </c>
      <c r="G130" s="272">
        <v>7</v>
      </c>
      <c r="H130" s="229"/>
      <c r="I130" s="229"/>
      <c r="J130" s="34"/>
      <c r="K130" s="17">
        <v>7</v>
      </c>
      <c r="L130" s="18">
        <f t="shared" si="17"/>
        <v>1</v>
      </c>
      <c r="M130" s="19">
        <f t="shared" si="18"/>
        <v>2</v>
      </c>
    </row>
    <row r="131" spans="1:13" s="9" customFormat="1" ht="14.4" x14ac:dyDescent="0.25">
      <c r="A131" s="12" t="str">
        <f t="shared" si="13"/>
        <v>70Reagan HillBensons Cha Ching</v>
      </c>
      <c r="B131" s="13">
        <v>70</v>
      </c>
      <c r="C131" s="14" t="s">
        <v>878</v>
      </c>
      <c r="D131" s="15" t="s">
        <v>900</v>
      </c>
      <c r="E131" s="20"/>
      <c r="F131" s="16" t="s">
        <v>146</v>
      </c>
      <c r="G131" s="272">
        <v>5</v>
      </c>
      <c r="H131" s="229"/>
      <c r="I131" s="229"/>
      <c r="J131" s="34"/>
      <c r="K131" s="17">
        <v>5</v>
      </c>
      <c r="L131" s="18">
        <f t="shared" si="17"/>
        <v>3</v>
      </c>
      <c r="M131" s="19">
        <f t="shared" si="18"/>
        <v>6</v>
      </c>
    </row>
    <row r="132" spans="1:13" s="9" customFormat="1" ht="14.4" x14ac:dyDescent="0.25">
      <c r="A132" s="12" t="str">
        <f t="shared" si="13"/>
        <v>70Zoe DayEkolee Crystal Fire Sr</v>
      </c>
      <c r="B132" s="13">
        <v>70</v>
      </c>
      <c r="C132" s="14" t="s">
        <v>209</v>
      </c>
      <c r="D132" s="285" t="s">
        <v>1509</v>
      </c>
      <c r="E132" s="20"/>
      <c r="F132" s="16" t="s">
        <v>813</v>
      </c>
      <c r="G132" s="272" t="s">
        <v>845</v>
      </c>
      <c r="H132" s="229"/>
      <c r="I132" s="229"/>
      <c r="J132" s="34"/>
      <c r="K132" s="287">
        <v>0</v>
      </c>
      <c r="L132" s="18">
        <f t="shared" si="17"/>
        <v>0</v>
      </c>
      <c r="M132" s="19">
        <f t="shared" si="18"/>
        <v>0</v>
      </c>
    </row>
    <row r="133" spans="1:13" s="9" customFormat="1" ht="16.95" customHeight="1" x14ac:dyDescent="0.25">
      <c r="A133" s="12" t="str">
        <f t="shared" si="13"/>
        <v>70Lois HooperKing William’S Twilight</v>
      </c>
      <c r="B133" s="13">
        <v>70</v>
      </c>
      <c r="C133" s="14" t="s">
        <v>794</v>
      </c>
      <c r="D133" s="15" t="s">
        <v>897</v>
      </c>
      <c r="E133" s="20"/>
      <c r="F133" s="16" t="s">
        <v>791</v>
      </c>
      <c r="G133" s="272">
        <v>6</v>
      </c>
      <c r="H133" s="229"/>
      <c r="I133" s="229"/>
      <c r="J133" s="34"/>
      <c r="K133" s="17">
        <v>6</v>
      </c>
      <c r="L133" s="18">
        <f t="shared" si="17"/>
        <v>2</v>
      </c>
      <c r="M133" s="19">
        <f t="shared" si="18"/>
        <v>4</v>
      </c>
    </row>
    <row r="134" spans="1:13" s="9" customFormat="1" ht="14.4" x14ac:dyDescent="0.25">
      <c r="A134" s="12" t="str">
        <f t="shared" si="13"/>
        <v>80Tanaya PustkuchenSecret Mojito Sr</v>
      </c>
      <c r="B134" s="430">
        <v>80</v>
      </c>
      <c r="C134" s="412" t="s">
        <v>638</v>
      </c>
      <c r="D134" s="429" t="s">
        <v>960</v>
      </c>
      <c r="E134" s="427"/>
      <c r="F134" s="428" t="s">
        <v>797</v>
      </c>
      <c r="G134" s="435" t="s">
        <v>621</v>
      </c>
      <c r="H134" s="431"/>
      <c r="I134" s="431"/>
      <c r="J134" s="432"/>
      <c r="K134" s="433">
        <v>0</v>
      </c>
      <c r="L134" s="18">
        <f t="shared" si="17"/>
        <v>0</v>
      </c>
      <c r="M134" s="19">
        <f t="shared" si="18"/>
        <v>0</v>
      </c>
    </row>
    <row r="135" spans="1:13" s="9" customFormat="1" ht="14.4" x14ac:dyDescent="0.25">
      <c r="A135" s="12" t="str">
        <f t="shared" ref="A135:A198" si="19">CONCATENATE(B135,C135,D135)</f>
        <v>80Sophie DebritoTiaja Park Folly</v>
      </c>
      <c r="B135" s="430">
        <v>80</v>
      </c>
      <c r="C135" s="412" t="s">
        <v>484</v>
      </c>
      <c r="D135" s="429" t="s">
        <v>156</v>
      </c>
      <c r="E135" s="427"/>
      <c r="F135" s="428" t="s">
        <v>105</v>
      </c>
      <c r="G135" s="435">
        <v>4</v>
      </c>
      <c r="H135" s="431"/>
      <c r="I135" s="431"/>
      <c r="J135" s="432"/>
      <c r="K135" s="433">
        <v>4</v>
      </c>
      <c r="L135" s="18">
        <f t="shared" si="17"/>
        <v>4</v>
      </c>
      <c r="M135" s="19">
        <f t="shared" si="18"/>
        <v>8</v>
      </c>
    </row>
    <row r="136" spans="1:13" s="9" customFormat="1" ht="14.4" x14ac:dyDescent="0.25">
      <c r="A136" s="12" t="str">
        <f t="shared" si="19"/>
        <v>80Millie HardmanCharisma Beethoven Sr</v>
      </c>
      <c r="B136" s="430">
        <v>80</v>
      </c>
      <c r="C136" s="412" t="s">
        <v>261</v>
      </c>
      <c r="D136" s="429" t="s">
        <v>1510</v>
      </c>
      <c r="E136" s="427"/>
      <c r="F136" s="428" t="s">
        <v>326</v>
      </c>
      <c r="G136" s="435" t="s">
        <v>621</v>
      </c>
      <c r="H136" s="431"/>
      <c r="I136" s="431"/>
      <c r="J136" s="432"/>
      <c r="K136" s="433">
        <v>0</v>
      </c>
      <c r="L136" s="18">
        <f t="shared" si="17"/>
        <v>0</v>
      </c>
      <c r="M136" s="19">
        <f t="shared" si="18"/>
        <v>0</v>
      </c>
    </row>
    <row r="137" spans="1:13" s="9" customFormat="1" ht="14.4" x14ac:dyDescent="0.25">
      <c r="A137" s="12" t="str">
        <f t="shared" si="19"/>
        <v>80Alice HansonCloudjumper Sr</v>
      </c>
      <c r="B137" s="430">
        <v>80</v>
      </c>
      <c r="C137" s="412" t="s">
        <v>641</v>
      </c>
      <c r="D137" s="429" t="s">
        <v>1511</v>
      </c>
      <c r="E137" s="427"/>
      <c r="F137" s="428" t="s">
        <v>883</v>
      </c>
      <c r="G137" s="435" t="s">
        <v>621</v>
      </c>
      <c r="H137" s="431"/>
      <c r="I137" s="431"/>
      <c r="J137" s="432"/>
      <c r="K137" s="433">
        <v>0</v>
      </c>
      <c r="L137" s="18">
        <f t="shared" si="17"/>
        <v>0</v>
      </c>
      <c r="M137" s="19">
        <f t="shared" si="18"/>
        <v>0</v>
      </c>
    </row>
    <row r="138" spans="1:13" s="9" customFormat="1" ht="14.4" x14ac:dyDescent="0.25">
      <c r="A138" s="12" t="str">
        <f t="shared" si="19"/>
        <v>80Michala GibsoneRemrah Rocher</v>
      </c>
      <c r="B138" s="430">
        <v>80</v>
      </c>
      <c r="C138" s="412" t="s">
        <v>561</v>
      </c>
      <c r="D138" s="426" t="s">
        <v>562</v>
      </c>
      <c r="E138" s="427"/>
      <c r="F138" s="428" t="s">
        <v>883</v>
      </c>
      <c r="G138" s="435">
        <v>3</v>
      </c>
      <c r="H138" s="431"/>
      <c r="I138" s="431"/>
      <c r="J138" s="432"/>
      <c r="K138" s="433">
        <v>3</v>
      </c>
      <c r="L138" s="18">
        <f t="shared" si="17"/>
        <v>5</v>
      </c>
      <c r="M138" s="19">
        <f t="shared" si="18"/>
        <v>10</v>
      </c>
    </row>
    <row r="139" spans="1:13" s="9" customFormat="1" ht="14.4" x14ac:dyDescent="0.25">
      <c r="A139" s="12" t="str">
        <f t="shared" si="19"/>
        <v>80Jackie AlfieriEthereal Rhapsody Sr</v>
      </c>
      <c r="B139" s="430">
        <v>80</v>
      </c>
      <c r="C139" s="412" t="s">
        <v>556</v>
      </c>
      <c r="D139" s="429" t="s">
        <v>1512</v>
      </c>
      <c r="E139" s="427"/>
      <c r="F139" s="428" t="s">
        <v>877</v>
      </c>
      <c r="G139" s="435" t="s">
        <v>621</v>
      </c>
      <c r="H139" s="431"/>
      <c r="I139" s="431"/>
      <c r="J139" s="432"/>
      <c r="K139" s="433">
        <v>0</v>
      </c>
      <c r="L139" s="18">
        <f t="shared" si="17"/>
        <v>0</v>
      </c>
      <c r="M139" s="19">
        <f t="shared" si="18"/>
        <v>0</v>
      </c>
    </row>
    <row r="140" spans="1:13" s="9" customFormat="1" ht="14.4" x14ac:dyDescent="0.25">
      <c r="A140" s="12" t="str">
        <f t="shared" si="19"/>
        <v>80Tahni WilliamsHolland Park Riviera Sr</v>
      </c>
      <c r="B140" s="430">
        <v>80</v>
      </c>
      <c r="C140" s="412" t="s">
        <v>495</v>
      </c>
      <c r="D140" s="429" t="s">
        <v>1513</v>
      </c>
      <c r="E140" s="427"/>
      <c r="F140" s="428" t="s">
        <v>797</v>
      </c>
      <c r="G140" s="435" t="s">
        <v>507</v>
      </c>
      <c r="H140" s="431"/>
      <c r="I140" s="431"/>
      <c r="J140" s="432"/>
      <c r="K140" s="433">
        <v>0</v>
      </c>
      <c r="L140" s="18">
        <f t="shared" si="17"/>
        <v>0</v>
      </c>
      <c r="M140" s="19">
        <f t="shared" si="18"/>
        <v>0</v>
      </c>
    </row>
    <row r="141" spans="1:13" s="9" customFormat="1" ht="14.4" x14ac:dyDescent="0.25">
      <c r="A141" s="12" t="str">
        <f t="shared" si="19"/>
        <v>80Imogen O'HehirLuvash Cassie Sr</v>
      </c>
      <c r="B141" s="430">
        <v>80</v>
      </c>
      <c r="C141" s="412" t="s">
        <v>733</v>
      </c>
      <c r="D141" s="426" t="s">
        <v>961</v>
      </c>
      <c r="E141" s="427"/>
      <c r="F141" s="428" t="s">
        <v>105</v>
      </c>
      <c r="G141" s="435" t="s">
        <v>621</v>
      </c>
      <c r="H141" s="431"/>
      <c r="I141" s="431"/>
      <c r="J141" s="432"/>
      <c r="K141" s="433">
        <v>0</v>
      </c>
      <c r="L141" s="18">
        <f t="shared" si="17"/>
        <v>0</v>
      </c>
      <c r="M141" s="19">
        <f t="shared" si="18"/>
        <v>0</v>
      </c>
    </row>
    <row r="142" spans="1:13" s="9" customFormat="1" ht="14.4" x14ac:dyDescent="0.25">
      <c r="A142" s="12" t="str">
        <f t="shared" si="19"/>
        <v>80Pippa BlackTrapalanda Downs Pegasus Sr</v>
      </c>
      <c r="B142" s="430">
        <v>80</v>
      </c>
      <c r="C142" s="412" t="s">
        <v>643</v>
      </c>
      <c r="D142" s="429" t="s">
        <v>962</v>
      </c>
      <c r="E142" s="427"/>
      <c r="F142" s="428" t="s">
        <v>146</v>
      </c>
      <c r="G142" s="435">
        <v>1</v>
      </c>
      <c r="H142" s="431"/>
      <c r="I142" s="431"/>
      <c r="J142" s="432"/>
      <c r="K142" s="433">
        <v>1</v>
      </c>
      <c r="L142" s="18">
        <f t="shared" si="17"/>
        <v>7</v>
      </c>
      <c r="M142" s="19">
        <f t="shared" si="18"/>
        <v>14</v>
      </c>
    </row>
    <row r="143" spans="1:13" s="9" customFormat="1" ht="14.4" x14ac:dyDescent="0.25">
      <c r="A143" s="12" t="str">
        <f t="shared" si="19"/>
        <v>80Anya JohnstonTaunton Vale Calimero</v>
      </c>
      <c r="B143" s="430">
        <v>80</v>
      </c>
      <c r="C143" s="412" t="s">
        <v>551</v>
      </c>
      <c r="D143" s="429" t="s">
        <v>871</v>
      </c>
      <c r="E143" s="427"/>
      <c r="F143" s="428" t="s">
        <v>105</v>
      </c>
      <c r="G143" s="435">
        <v>2</v>
      </c>
      <c r="H143" s="431"/>
      <c r="I143" s="431"/>
      <c r="J143" s="432"/>
      <c r="K143" s="433">
        <v>2</v>
      </c>
      <c r="L143" s="18">
        <f t="shared" si="17"/>
        <v>6</v>
      </c>
      <c r="M143" s="19">
        <f t="shared" si="18"/>
        <v>12</v>
      </c>
    </row>
    <row r="144" spans="1:13" s="9" customFormat="1" ht="14.4" x14ac:dyDescent="0.25">
      <c r="A144" s="12" t="str">
        <f t="shared" si="19"/>
        <v>80Taylah SmithTaju Nerada</v>
      </c>
      <c r="B144" s="430">
        <v>80</v>
      </c>
      <c r="C144" s="412" t="s">
        <v>884</v>
      </c>
      <c r="D144" s="429" t="s">
        <v>904</v>
      </c>
      <c r="E144" s="427"/>
      <c r="F144" s="428" t="s">
        <v>124</v>
      </c>
      <c r="G144" s="435">
        <v>5</v>
      </c>
      <c r="H144" s="431"/>
      <c r="I144" s="431"/>
      <c r="J144" s="432"/>
      <c r="K144" s="433">
        <v>5</v>
      </c>
      <c r="L144" s="18">
        <f t="shared" si="17"/>
        <v>3</v>
      </c>
      <c r="M144" s="19">
        <f t="shared" si="18"/>
        <v>6</v>
      </c>
    </row>
    <row r="145" spans="1:13" s="9" customFormat="1" ht="14.4" x14ac:dyDescent="0.25">
      <c r="A145" s="12" t="str">
        <f t="shared" si="19"/>
        <v>80Ella ByrneClare Downs Chantilly Lace Sr</v>
      </c>
      <c r="B145" s="430">
        <v>80</v>
      </c>
      <c r="C145" s="412" t="s">
        <v>872</v>
      </c>
      <c r="D145" s="429" t="s">
        <v>1514</v>
      </c>
      <c r="E145" s="427"/>
      <c r="F145" s="428" t="s">
        <v>162</v>
      </c>
      <c r="G145" s="435" t="s">
        <v>621</v>
      </c>
      <c r="H145" s="431"/>
      <c r="I145" s="431"/>
      <c r="J145" s="432"/>
      <c r="K145" s="433">
        <v>0</v>
      </c>
      <c r="L145" s="18">
        <f t="shared" si="17"/>
        <v>0</v>
      </c>
      <c r="M145" s="19">
        <f t="shared" si="18"/>
        <v>0</v>
      </c>
    </row>
    <row r="146" spans="1:13" s="9" customFormat="1" ht="14.4" x14ac:dyDescent="0.25">
      <c r="A146" s="12" t="str">
        <f t="shared" si="19"/>
        <v>80Emily StampaliaThe Black Flash Sr</v>
      </c>
      <c r="B146" s="430">
        <v>80</v>
      </c>
      <c r="C146" s="412" t="s">
        <v>885</v>
      </c>
      <c r="D146" s="429" t="s">
        <v>1515</v>
      </c>
      <c r="E146" s="427"/>
      <c r="F146" s="428" t="s">
        <v>109</v>
      </c>
      <c r="G146" s="435" t="s">
        <v>466</v>
      </c>
      <c r="H146" s="431"/>
      <c r="I146" s="431"/>
      <c r="J146" s="432"/>
      <c r="K146" s="433">
        <v>0</v>
      </c>
      <c r="L146" s="18">
        <f t="shared" si="17"/>
        <v>0</v>
      </c>
      <c r="M146" s="19">
        <f t="shared" si="18"/>
        <v>0</v>
      </c>
    </row>
    <row r="147" spans="1:13" s="9" customFormat="1" ht="14.4" x14ac:dyDescent="0.25">
      <c r="A147" s="12" t="str">
        <f t="shared" si="19"/>
        <v>80Avarna McdonaldParkiarrup Bundarlee Sr</v>
      </c>
      <c r="B147" s="430">
        <v>80</v>
      </c>
      <c r="C147" s="412" t="s">
        <v>642</v>
      </c>
      <c r="D147" s="429" t="s">
        <v>1516</v>
      </c>
      <c r="E147" s="427"/>
      <c r="F147" s="428" t="s">
        <v>797</v>
      </c>
      <c r="G147" s="435" t="s">
        <v>845</v>
      </c>
      <c r="H147" s="431"/>
      <c r="I147" s="431"/>
      <c r="J147" s="432"/>
      <c r="K147" s="433">
        <v>0</v>
      </c>
      <c r="L147" s="18">
        <f t="shared" si="17"/>
        <v>0</v>
      </c>
      <c r="M147" s="19">
        <f t="shared" si="18"/>
        <v>0</v>
      </c>
    </row>
    <row r="148" spans="1:13" s="9" customFormat="1" ht="14.4" x14ac:dyDescent="0.25">
      <c r="A148" s="12" t="str">
        <f t="shared" si="19"/>
        <v>80Summer ThornHe’S Smokin</v>
      </c>
      <c r="B148" s="430">
        <v>80</v>
      </c>
      <c r="C148" s="412" t="s">
        <v>887</v>
      </c>
      <c r="D148" s="429" t="s">
        <v>905</v>
      </c>
      <c r="E148" s="427"/>
      <c r="F148" s="428" t="s">
        <v>888</v>
      </c>
      <c r="G148" s="435">
        <v>3</v>
      </c>
      <c r="H148" s="431"/>
      <c r="I148" s="431"/>
      <c r="J148" s="432"/>
      <c r="K148" s="433">
        <v>3</v>
      </c>
      <c r="L148" s="18">
        <f t="shared" si="17"/>
        <v>5</v>
      </c>
      <c r="M148" s="19">
        <f t="shared" si="18"/>
        <v>10</v>
      </c>
    </row>
    <row r="149" spans="1:13" s="9" customFormat="1" ht="14.4" x14ac:dyDescent="0.25">
      <c r="A149" s="12" t="str">
        <f t="shared" si="19"/>
        <v>80Caitlin WhitemanPennyroyal Tea</v>
      </c>
      <c r="B149" s="430">
        <v>80</v>
      </c>
      <c r="C149" s="412" t="s">
        <v>513</v>
      </c>
      <c r="D149" s="426" t="s">
        <v>525</v>
      </c>
      <c r="E149" s="427"/>
      <c r="F149" s="428" t="s">
        <v>124</v>
      </c>
      <c r="G149" s="435">
        <v>0</v>
      </c>
      <c r="H149" s="431"/>
      <c r="I149" s="431"/>
      <c r="J149" s="432"/>
      <c r="K149" s="433">
        <v>7</v>
      </c>
      <c r="L149" s="18">
        <f t="shared" si="17"/>
        <v>1</v>
      </c>
      <c r="M149" s="19">
        <f t="shared" si="18"/>
        <v>2</v>
      </c>
    </row>
    <row r="150" spans="1:13" s="9" customFormat="1" ht="14.4" x14ac:dyDescent="0.25">
      <c r="A150" s="12" t="str">
        <f t="shared" si="19"/>
        <v>80Ashlee BlakeThiacan Donandra Sr</v>
      </c>
      <c r="B150" s="13">
        <v>80</v>
      </c>
      <c r="C150" s="14" t="s">
        <v>889</v>
      </c>
      <c r="D150" s="633" t="s">
        <v>1517</v>
      </c>
      <c r="E150" s="20"/>
      <c r="F150" s="632" t="s">
        <v>890</v>
      </c>
      <c r="G150" s="272">
        <v>1</v>
      </c>
      <c r="H150" s="229"/>
      <c r="I150" s="229"/>
      <c r="J150" s="34"/>
      <c r="K150" s="17">
        <v>1</v>
      </c>
      <c r="L150" s="18">
        <f t="shared" si="17"/>
        <v>7</v>
      </c>
      <c r="M150" s="19">
        <f t="shared" si="18"/>
        <v>14</v>
      </c>
    </row>
    <row r="151" spans="1:13" s="9" customFormat="1" ht="14.4" x14ac:dyDescent="0.25">
      <c r="A151" s="12" t="str">
        <f t="shared" si="19"/>
        <v>80Bailee StalteriJb Flying High Sr</v>
      </c>
      <c r="B151" s="13">
        <v>80</v>
      </c>
      <c r="C151" s="14" t="s">
        <v>180</v>
      </c>
      <c r="D151" s="633" t="s">
        <v>1518</v>
      </c>
      <c r="E151" s="20"/>
      <c r="F151" s="632" t="s">
        <v>162</v>
      </c>
      <c r="G151" s="272">
        <v>2</v>
      </c>
      <c r="H151" s="229"/>
      <c r="I151" s="229"/>
      <c r="J151" s="34"/>
      <c r="K151" s="17">
        <v>2</v>
      </c>
      <c r="L151" s="18">
        <f t="shared" si="17"/>
        <v>6</v>
      </c>
      <c r="M151" s="19">
        <f t="shared" si="18"/>
        <v>12</v>
      </c>
    </row>
    <row r="152" spans="1:13" s="9" customFormat="1" ht="14.4" x14ac:dyDescent="0.25">
      <c r="A152" s="12" t="str">
        <f t="shared" si="19"/>
        <v>80Meg FowlerBreezewater Mr Brown sr</v>
      </c>
      <c r="B152" s="13">
        <v>80</v>
      </c>
      <c r="C152" s="14" t="s">
        <v>891</v>
      </c>
      <c r="D152" s="629" t="s">
        <v>1545</v>
      </c>
      <c r="E152" s="20"/>
      <c r="F152" s="632" t="s">
        <v>109</v>
      </c>
      <c r="G152" s="272">
        <v>4</v>
      </c>
      <c r="H152" s="229"/>
      <c r="I152" s="229"/>
      <c r="J152" s="34"/>
      <c r="K152" s="17">
        <v>4</v>
      </c>
      <c r="L152" s="18">
        <f t="shared" si="17"/>
        <v>4</v>
      </c>
      <c r="M152" s="19">
        <f t="shared" si="18"/>
        <v>8</v>
      </c>
    </row>
    <row r="153" spans="1:13" s="299" customFormat="1" ht="14.4" x14ac:dyDescent="0.25">
      <c r="A153" s="12" t="str">
        <f t="shared" si="19"/>
        <v>80Madison FawcettRamped Red Sr</v>
      </c>
      <c r="B153" s="13">
        <v>80</v>
      </c>
      <c r="C153" s="14" t="s">
        <v>892</v>
      </c>
      <c r="D153" s="633" t="s">
        <v>1519</v>
      </c>
      <c r="E153" s="20"/>
      <c r="F153" s="632" t="s">
        <v>893</v>
      </c>
      <c r="G153" s="272" t="s">
        <v>507</v>
      </c>
      <c r="H153" s="229"/>
      <c r="I153" s="229"/>
      <c r="J153" s="34"/>
      <c r="K153" s="17">
        <v>0</v>
      </c>
      <c r="L153" s="18">
        <f t="shared" si="17"/>
        <v>0</v>
      </c>
      <c r="M153" s="19">
        <f t="shared" si="18"/>
        <v>0</v>
      </c>
    </row>
    <row r="154" spans="1:13" s="9" customFormat="1" ht="14.4" x14ac:dyDescent="0.25">
      <c r="A154" s="12" t="str">
        <f t="shared" si="19"/>
        <v>80Imogen HillGeneral Comrade</v>
      </c>
      <c r="B154" s="13">
        <v>80</v>
      </c>
      <c r="C154" s="14" t="s">
        <v>894</v>
      </c>
      <c r="D154" s="629" t="s">
        <v>910</v>
      </c>
      <c r="E154" s="20"/>
      <c r="F154" s="632" t="s">
        <v>146</v>
      </c>
      <c r="G154" s="272">
        <v>6</v>
      </c>
      <c r="H154" s="229"/>
      <c r="I154" s="229"/>
      <c r="J154" s="34"/>
      <c r="K154" s="17">
        <v>6</v>
      </c>
      <c r="L154" s="18">
        <f t="shared" si="17"/>
        <v>2</v>
      </c>
      <c r="M154" s="19">
        <f t="shared" si="18"/>
        <v>4</v>
      </c>
    </row>
    <row r="155" spans="1:13" s="9" customFormat="1" ht="14.4" x14ac:dyDescent="0.25">
      <c r="A155" s="12" t="str">
        <f t="shared" si="19"/>
        <v>80Maddison ManoliniMajada Park Adira</v>
      </c>
      <c r="B155" s="13">
        <v>80</v>
      </c>
      <c r="C155" s="14" t="s">
        <v>895</v>
      </c>
      <c r="D155" s="629" t="s">
        <v>911</v>
      </c>
      <c r="E155" s="20"/>
      <c r="F155" s="632" t="s">
        <v>876</v>
      </c>
      <c r="G155" s="272">
        <v>5</v>
      </c>
      <c r="H155" s="229"/>
      <c r="I155" s="229"/>
      <c r="J155" s="34"/>
      <c r="K155" s="17">
        <v>5</v>
      </c>
      <c r="L155" s="18">
        <f t="shared" si="17"/>
        <v>3</v>
      </c>
      <c r="M155" s="19">
        <f t="shared" si="18"/>
        <v>6</v>
      </c>
    </row>
    <row r="156" spans="1:13" s="9" customFormat="1" ht="14.4" x14ac:dyDescent="0.25">
      <c r="A156" s="12" t="str">
        <f t="shared" si="19"/>
        <v>80Tamsin CameronFrank</v>
      </c>
      <c r="B156" s="13">
        <v>80</v>
      </c>
      <c r="C156" s="14" t="s">
        <v>922</v>
      </c>
      <c r="D156" s="629" t="s">
        <v>923</v>
      </c>
      <c r="E156" s="20" t="s">
        <v>924</v>
      </c>
      <c r="F156" s="632" t="s">
        <v>127</v>
      </c>
      <c r="G156" s="272"/>
      <c r="H156" s="229">
        <v>6</v>
      </c>
      <c r="I156" s="229"/>
      <c r="J156" s="34"/>
      <c r="K156" s="17">
        <v>6</v>
      </c>
      <c r="L156" s="18">
        <f t="shared" si="17"/>
        <v>2</v>
      </c>
      <c r="M156" s="19">
        <f t="shared" si="18"/>
        <v>4</v>
      </c>
    </row>
    <row r="157" spans="1:13" s="9" customFormat="1" ht="14.4" x14ac:dyDescent="0.25">
      <c r="A157" s="12" t="str">
        <f t="shared" si="19"/>
        <v>80Jax ReillyApplewood Tia Maria Sr</v>
      </c>
      <c r="B157" s="13">
        <v>80</v>
      </c>
      <c r="C157" s="14" t="s">
        <v>505</v>
      </c>
      <c r="D157" s="285" t="s">
        <v>1520</v>
      </c>
      <c r="E157" s="20" t="s">
        <v>924</v>
      </c>
      <c r="F157" s="16" t="s">
        <v>925</v>
      </c>
      <c r="G157" s="272"/>
      <c r="H157" s="31">
        <v>6</v>
      </c>
      <c r="I157" s="31"/>
      <c r="J157" s="34"/>
      <c r="K157" s="17">
        <v>6</v>
      </c>
      <c r="L157" s="18">
        <f t="shared" si="17"/>
        <v>2</v>
      </c>
      <c r="M157" s="19">
        <f t="shared" si="18"/>
        <v>4</v>
      </c>
    </row>
    <row r="158" spans="1:13" s="9" customFormat="1" ht="14.4" x14ac:dyDescent="0.25">
      <c r="A158" s="12" t="str">
        <f t="shared" si="19"/>
        <v>80Taiah CurtisEydis</v>
      </c>
      <c r="B158" s="13">
        <v>80</v>
      </c>
      <c r="C158" s="14" t="s">
        <v>926</v>
      </c>
      <c r="D158" s="15" t="s">
        <v>927</v>
      </c>
      <c r="E158" s="20" t="s">
        <v>924</v>
      </c>
      <c r="F158" s="16" t="s">
        <v>133</v>
      </c>
      <c r="G158" s="272"/>
      <c r="H158" s="31">
        <v>0</v>
      </c>
      <c r="I158" s="31"/>
      <c r="J158" s="34"/>
      <c r="K158" s="17">
        <v>7</v>
      </c>
      <c r="L158" s="18">
        <f t="shared" si="17"/>
        <v>1</v>
      </c>
      <c r="M158" s="19">
        <f t="shared" si="18"/>
        <v>2</v>
      </c>
    </row>
    <row r="159" spans="1:13" s="9" customFormat="1" ht="14.4" x14ac:dyDescent="0.25">
      <c r="A159" s="12" t="str">
        <f t="shared" si="19"/>
        <v>80Matilda SteinhoffRemington Rifle</v>
      </c>
      <c r="B159" s="13">
        <v>80</v>
      </c>
      <c r="C159" s="14" t="s">
        <v>928</v>
      </c>
      <c r="D159" s="15" t="s">
        <v>929</v>
      </c>
      <c r="E159" s="20" t="s">
        <v>924</v>
      </c>
      <c r="F159" s="16" t="s">
        <v>133</v>
      </c>
      <c r="G159" s="272"/>
      <c r="H159" s="31">
        <v>0</v>
      </c>
      <c r="I159" s="31"/>
      <c r="J159" s="34"/>
      <c r="K159" s="17">
        <v>7</v>
      </c>
      <c r="L159" s="18">
        <f t="shared" si="17"/>
        <v>1</v>
      </c>
      <c r="M159" s="19">
        <f t="shared" si="18"/>
        <v>2</v>
      </c>
    </row>
    <row r="160" spans="1:13" s="9" customFormat="1" ht="14.4" x14ac:dyDescent="0.25">
      <c r="A160" s="12" t="str">
        <f t="shared" si="19"/>
        <v>80Lina SirrPembrooke Park Elegance</v>
      </c>
      <c r="B160" s="13">
        <v>80</v>
      </c>
      <c r="C160" s="14" t="s">
        <v>930</v>
      </c>
      <c r="D160" s="285" t="s">
        <v>931</v>
      </c>
      <c r="E160" s="20" t="s">
        <v>924</v>
      </c>
      <c r="F160" s="16" t="s">
        <v>109</v>
      </c>
      <c r="G160" s="272"/>
      <c r="H160" s="31">
        <v>0</v>
      </c>
      <c r="I160" s="31"/>
      <c r="J160" s="34"/>
      <c r="K160" s="17">
        <v>7</v>
      </c>
      <c r="L160" s="18">
        <f t="shared" si="17"/>
        <v>1</v>
      </c>
      <c r="M160" s="19">
        <f t="shared" si="18"/>
        <v>2</v>
      </c>
    </row>
    <row r="161" spans="1:13" s="9" customFormat="1" ht="14.4" x14ac:dyDescent="0.25">
      <c r="A161" s="12" t="str">
        <f t="shared" si="19"/>
        <v>80Ellie SteeleBryceana Wildest Deams SR</v>
      </c>
      <c r="B161" s="13">
        <v>80</v>
      </c>
      <c r="C161" s="704" t="s">
        <v>164</v>
      </c>
      <c r="D161" s="705" t="s">
        <v>1543</v>
      </c>
      <c r="E161" s="20" t="s">
        <v>924</v>
      </c>
      <c r="F161" s="16" t="s">
        <v>109</v>
      </c>
      <c r="G161" s="272"/>
      <c r="H161" s="31">
        <v>0</v>
      </c>
      <c r="I161" s="31"/>
      <c r="J161" s="34"/>
      <c r="K161" s="17">
        <v>7</v>
      </c>
      <c r="L161" s="18">
        <f t="shared" si="17"/>
        <v>1</v>
      </c>
      <c r="M161" s="19">
        <f t="shared" si="18"/>
        <v>2</v>
      </c>
    </row>
    <row r="162" spans="1:13" s="9" customFormat="1" ht="14.4" x14ac:dyDescent="0.25">
      <c r="A162" s="12" t="str">
        <f t="shared" si="19"/>
        <v>80Imogen O'HehirLuvash Cassie</v>
      </c>
      <c r="B162" s="13">
        <v>80</v>
      </c>
      <c r="C162" s="14" t="s">
        <v>733</v>
      </c>
      <c r="D162" s="15" t="s">
        <v>560</v>
      </c>
      <c r="E162" s="20" t="s">
        <v>924</v>
      </c>
      <c r="F162" s="16" t="s">
        <v>105</v>
      </c>
      <c r="G162" s="272"/>
      <c r="H162" s="31">
        <v>3</v>
      </c>
      <c r="I162" s="31"/>
      <c r="J162" s="34"/>
      <c r="K162" s="17">
        <v>3</v>
      </c>
      <c r="L162" s="18">
        <f t="shared" si="17"/>
        <v>5</v>
      </c>
      <c r="M162" s="19">
        <f t="shared" si="18"/>
        <v>10</v>
      </c>
    </row>
    <row r="163" spans="1:13" s="9" customFormat="1" ht="14.4" x14ac:dyDescent="0.25">
      <c r="A163" s="12" t="str">
        <f t="shared" si="19"/>
        <v>80Ruby Bruce-McginnThe Woolsack</v>
      </c>
      <c r="B163" s="13">
        <v>80</v>
      </c>
      <c r="C163" s="14" t="s">
        <v>956</v>
      </c>
      <c r="D163" s="15" t="s">
        <v>932</v>
      </c>
      <c r="E163" s="20" t="s">
        <v>924</v>
      </c>
      <c r="F163" s="16" t="s">
        <v>105</v>
      </c>
      <c r="G163" s="272"/>
      <c r="H163" s="31">
        <v>3</v>
      </c>
      <c r="I163" s="31"/>
      <c r="J163" s="34"/>
      <c r="K163" s="17">
        <v>3</v>
      </c>
      <c r="L163" s="18">
        <f t="shared" si="17"/>
        <v>5</v>
      </c>
      <c r="M163" s="19">
        <f t="shared" si="18"/>
        <v>10</v>
      </c>
    </row>
    <row r="164" spans="1:13" s="9" customFormat="1" ht="14.4" x14ac:dyDescent="0.25">
      <c r="A164" s="12" t="str">
        <f t="shared" si="19"/>
        <v>80Tahni WilliamsHolland Park Riviera</v>
      </c>
      <c r="B164" s="13">
        <v>80</v>
      </c>
      <c r="C164" s="14" t="s">
        <v>495</v>
      </c>
      <c r="D164" s="285" t="s">
        <v>903</v>
      </c>
      <c r="E164" s="20" t="s">
        <v>924</v>
      </c>
      <c r="F164" s="16" t="s">
        <v>797</v>
      </c>
      <c r="G164" s="272"/>
      <c r="H164" s="31">
        <v>0</v>
      </c>
      <c r="I164" s="31"/>
      <c r="J164" s="34"/>
      <c r="K164" s="17">
        <v>7</v>
      </c>
      <c r="L164" s="18">
        <f t="shared" si="17"/>
        <v>1</v>
      </c>
      <c r="M164" s="19">
        <f t="shared" si="18"/>
        <v>2</v>
      </c>
    </row>
    <row r="165" spans="1:13" s="9" customFormat="1" ht="14.4" x14ac:dyDescent="0.25">
      <c r="A165" s="12" t="str">
        <f t="shared" si="19"/>
        <v>80Sophie IkenushiHappyvale Flynn Ryder</v>
      </c>
      <c r="B165" s="13">
        <v>80</v>
      </c>
      <c r="C165" s="14" t="s">
        <v>223</v>
      </c>
      <c r="D165" s="15" t="s">
        <v>933</v>
      </c>
      <c r="E165" s="20" t="s">
        <v>924</v>
      </c>
      <c r="F165" s="16" t="s">
        <v>797</v>
      </c>
      <c r="G165" s="272"/>
      <c r="H165" s="31">
        <v>0</v>
      </c>
      <c r="I165" s="31"/>
      <c r="J165" s="34"/>
      <c r="K165" s="17">
        <v>7</v>
      </c>
      <c r="L165" s="18">
        <f t="shared" si="17"/>
        <v>1</v>
      </c>
      <c r="M165" s="19">
        <f t="shared" si="18"/>
        <v>2</v>
      </c>
    </row>
    <row r="166" spans="1:13" s="9" customFormat="1" ht="14.4" x14ac:dyDescent="0.25">
      <c r="A166" s="12" t="str">
        <f t="shared" si="19"/>
        <v>80Madelyn HarneyBravo</v>
      </c>
      <c r="B166" s="13">
        <v>80</v>
      </c>
      <c r="C166" s="14" t="s">
        <v>281</v>
      </c>
      <c r="D166" s="15" t="s">
        <v>282</v>
      </c>
      <c r="E166" s="20" t="s">
        <v>924</v>
      </c>
      <c r="F166" s="16" t="s">
        <v>109</v>
      </c>
      <c r="G166" s="272"/>
      <c r="H166" s="31">
        <v>1</v>
      </c>
      <c r="I166" s="31"/>
      <c r="J166" s="34"/>
      <c r="K166" s="17">
        <v>1</v>
      </c>
      <c r="L166" s="18">
        <f t="shared" si="17"/>
        <v>7</v>
      </c>
      <c r="M166" s="19">
        <f t="shared" si="18"/>
        <v>14</v>
      </c>
    </row>
    <row r="167" spans="1:13" s="9" customFormat="1" ht="14.4" x14ac:dyDescent="0.25">
      <c r="A167" s="12" t="str">
        <f t="shared" si="19"/>
        <v>80Meg FowlerBreezewater Mr. Brown</v>
      </c>
      <c r="B167" s="13">
        <v>80</v>
      </c>
      <c r="C167" s="14" t="s">
        <v>891</v>
      </c>
      <c r="D167" s="285" t="s">
        <v>934</v>
      </c>
      <c r="E167" s="20" t="s">
        <v>924</v>
      </c>
      <c r="F167" s="16" t="s">
        <v>109</v>
      </c>
      <c r="G167" s="272"/>
      <c r="H167" s="31">
        <v>1</v>
      </c>
      <c r="I167" s="31"/>
      <c r="J167" s="34"/>
      <c r="K167" s="17">
        <v>1</v>
      </c>
      <c r="L167" s="18">
        <f t="shared" si="17"/>
        <v>7</v>
      </c>
      <c r="M167" s="19">
        <f t="shared" si="18"/>
        <v>14</v>
      </c>
    </row>
    <row r="168" spans="1:13" s="9" customFormat="1" ht="14.4" x14ac:dyDescent="0.25">
      <c r="A168" s="12" t="str">
        <f t="shared" si="19"/>
        <v>80Tanya PustkuchenSecret Mojito</v>
      </c>
      <c r="B168" s="13">
        <v>80</v>
      </c>
      <c r="C168" s="14" t="s">
        <v>935</v>
      </c>
      <c r="D168" s="15" t="s">
        <v>680</v>
      </c>
      <c r="E168" s="20" t="s">
        <v>924</v>
      </c>
      <c r="F168" s="16" t="s">
        <v>797</v>
      </c>
      <c r="G168" s="272"/>
      <c r="H168" s="31">
        <v>0</v>
      </c>
      <c r="I168" s="31"/>
      <c r="J168" s="34"/>
      <c r="K168" s="17">
        <v>7</v>
      </c>
      <c r="L168" s="18">
        <f t="shared" si="17"/>
        <v>1</v>
      </c>
      <c r="M168" s="19">
        <f t="shared" si="18"/>
        <v>2</v>
      </c>
    </row>
    <row r="169" spans="1:13" s="9" customFormat="1" ht="14.4" x14ac:dyDescent="0.25">
      <c r="A169" s="12" t="str">
        <f t="shared" si="19"/>
        <v>80Breanna SheriffAce Of Hearts</v>
      </c>
      <c r="B169" s="13">
        <v>80</v>
      </c>
      <c r="C169" s="14" t="s">
        <v>936</v>
      </c>
      <c r="D169" s="15" t="s">
        <v>610</v>
      </c>
      <c r="E169" s="20" t="s">
        <v>924</v>
      </c>
      <c r="F169" s="16" t="s">
        <v>797</v>
      </c>
      <c r="G169" s="272"/>
      <c r="H169" s="31">
        <v>0</v>
      </c>
      <c r="I169" s="31"/>
      <c r="J169" s="34"/>
      <c r="K169" s="17">
        <v>7</v>
      </c>
      <c r="L169" s="18">
        <f t="shared" si="17"/>
        <v>1</v>
      </c>
      <c r="M169" s="19">
        <f t="shared" si="18"/>
        <v>2</v>
      </c>
    </row>
    <row r="170" spans="1:13" s="9" customFormat="1" ht="14.4" x14ac:dyDescent="0.25">
      <c r="A170" s="12" t="str">
        <f t="shared" si="19"/>
        <v>80Emmi KnealeMiss Miracle Sr</v>
      </c>
      <c r="B170" s="13">
        <v>80</v>
      </c>
      <c r="C170" s="14" t="s">
        <v>192</v>
      </c>
      <c r="D170" s="285" t="s">
        <v>1521</v>
      </c>
      <c r="E170" s="20" t="s">
        <v>924</v>
      </c>
      <c r="F170" s="16" t="s">
        <v>115</v>
      </c>
      <c r="G170" s="272"/>
      <c r="H170" s="31">
        <v>2</v>
      </c>
      <c r="I170" s="31"/>
      <c r="J170" s="34"/>
      <c r="K170" s="17">
        <v>2</v>
      </c>
      <c r="L170" s="18">
        <f t="shared" si="17"/>
        <v>6</v>
      </c>
      <c r="M170" s="19">
        <f t="shared" si="18"/>
        <v>12</v>
      </c>
    </row>
    <row r="171" spans="1:13" s="9" customFormat="1" ht="14.4" x14ac:dyDescent="0.25">
      <c r="A171" s="12" t="str">
        <f t="shared" si="19"/>
        <v>80Zoe DayEkolee Crystal Fire</v>
      </c>
      <c r="B171" s="13">
        <v>80</v>
      </c>
      <c r="C171" s="14" t="s">
        <v>209</v>
      </c>
      <c r="D171" s="15" t="s">
        <v>210</v>
      </c>
      <c r="E171" s="20" t="s">
        <v>924</v>
      </c>
      <c r="F171" s="16" t="s">
        <v>115</v>
      </c>
      <c r="G171" s="272"/>
      <c r="H171" s="31">
        <v>2</v>
      </c>
      <c r="I171" s="31"/>
      <c r="J171" s="34"/>
      <c r="K171" s="287">
        <v>2</v>
      </c>
      <c r="L171" s="18">
        <f t="shared" si="17"/>
        <v>6</v>
      </c>
      <c r="M171" s="19">
        <f t="shared" si="18"/>
        <v>12</v>
      </c>
    </row>
    <row r="172" spans="1:13" s="9" customFormat="1" ht="14.4" x14ac:dyDescent="0.25">
      <c r="A172" s="12" t="str">
        <f t="shared" si="19"/>
        <v>80Bella BarrHolland Park Vienna</v>
      </c>
      <c r="B172" s="13">
        <v>80</v>
      </c>
      <c r="C172" s="14" t="s">
        <v>716</v>
      </c>
      <c r="D172" s="15" t="s">
        <v>724</v>
      </c>
      <c r="E172" s="20" t="s">
        <v>924</v>
      </c>
      <c r="F172" s="16" t="s">
        <v>124</v>
      </c>
      <c r="G172" s="272"/>
      <c r="H172" s="31">
        <v>5</v>
      </c>
      <c r="I172" s="31"/>
      <c r="J172" s="34"/>
      <c r="K172" s="17">
        <v>5</v>
      </c>
      <c r="L172" s="18">
        <f t="shared" si="17"/>
        <v>3</v>
      </c>
      <c r="M172" s="19">
        <f t="shared" si="18"/>
        <v>6</v>
      </c>
    </row>
    <row r="173" spans="1:13" s="9" customFormat="1" ht="14.4" x14ac:dyDescent="0.25">
      <c r="A173" s="12" t="str">
        <f t="shared" si="19"/>
        <v>80Willow HawkinsRagnar Lothbrock</v>
      </c>
      <c r="B173" s="13">
        <v>80</v>
      </c>
      <c r="C173" s="14" t="s">
        <v>937</v>
      </c>
      <c r="D173" s="285" t="s">
        <v>938</v>
      </c>
      <c r="E173" s="20" t="s">
        <v>924</v>
      </c>
      <c r="F173" s="16" t="s">
        <v>133</v>
      </c>
      <c r="G173" s="272"/>
      <c r="H173" s="31">
        <v>5</v>
      </c>
      <c r="I173" s="31"/>
      <c r="J173" s="34"/>
      <c r="K173" s="287">
        <v>5</v>
      </c>
      <c r="L173" s="18">
        <f t="shared" si="17"/>
        <v>3</v>
      </c>
      <c r="M173" s="19">
        <f t="shared" si="18"/>
        <v>6</v>
      </c>
    </row>
    <row r="174" spans="1:13" s="9" customFormat="1" ht="14.4" x14ac:dyDescent="0.25">
      <c r="A174" s="12" t="str">
        <f t="shared" si="19"/>
        <v>80Jasmine HodkinsonNorthern Range</v>
      </c>
      <c r="B174" s="13">
        <v>80</v>
      </c>
      <c r="C174" s="14" t="s">
        <v>514</v>
      </c>
      <c r="D174" s="15" t="s">
        <v>526</v>
      </c>
      <c r="E174" s="20" t="s">
        <v>924</v>
      </c>
      <c r="F174" s="16" t="s">
        <v>146</v>
      </c>
      <c r="G174" s="272"/>
      <c r="H174" s="31">
        <v>4</v>
      </c>
      <c r="I174" s="31"/>
      <c r="J174" s="34"/>
      <c r="K174" s="17">
        <v>4</v>
      </c>
      <c r="L174" s="18">
        <f t="shared" si="17"/>
        <v>4</v>
      </c>
      <c r="M174" s="19">
        <f t="shared" si="18"/>
        <v>8</v>
      </c>
    </row>
    <row r="175" spans="1:13" s="9" customFormat="1" ht="14.4" x14ac:dyDescent="0.25">
      <c r="A175" s="12" t="str">
        <f t="shared" si="19"/>
        <v>80Pippa BlackTrapalanda Downs Pegasus Sr</v>
      </c>
      <c r="B175" s="13">
        <v>80</v>
      </c>
      <c r="C175" s="14" t="s">
        <v>643</v>
      </c>
      <c r="D175" s="285" t="s">
        <v>962</v>
      </c>
      <c r="E175" s="20" t="s">
        <v>924</v>
      </c>
      <c r="F175" s="16" t="s">
        <v>146</v>
      </c>
      <c r="G175" s="272"/>
      <c r="H175" s="229">
        <v>4</v>
      </c>
      <c r="I175" s="229"/>
      <c r="J175" s="34"/>
      <c r="K175" s="17">
        <v>4</v>
      </c>
      <c r="L175" s="18">
        <f t="shared" si="17"/>
        <v>4</v>
      </c>
      <c r="M175" s="19">
        <f t="shared" si="18"/>
        <v>8</v>
      </c>
    </row>
    <row r="176" spans="1:13" s="9" customFormat="1" ht="14.4" x14ac:dyDescent="0.25">
      <c r="A176" s="12" t="str">
        <f t="shared" si="19"/>
        <v>80Ruby GilberdKirralea Caberet</v>
      </c>
      <c r="B176" s="13">
        <v>80</v>
      </c>
      <c r="C176" s="14" t="s">
        <v>221</v>
      </c>
      <c r="D176" s="15" t="s">
        <v>939</v>
      </c>
      <c r="E176" s="20" t="s">
        <v>924</v>
      </c>
      <c r="F176" s="16" t="s">
        <v>115</v>
      </c>
      <c r="G176" s="272"/>
      <c r="H176" s="229">
        <v>0</v>
      </c>
      <c r="I176" s="229"/>
      <c r="J176" s="34"/>
      <c r="K176" s="17">
        <v>7</v>
      </c>
      <c r="L176" s="18">
        <f t="shared" si="17"/>
        <v>1</v>
      </c>
      <c r="M176" s="19">
        <f t="shared" si="18"/>
        <v>2</v>
      </c>
    </row>
    <row r="177" spans="1:13" s="9" customFormat="1" ht="14.4" x14ac:dyDescent="0.25">
      <c r="A177" s="12" t="str">
        <f t="shared" si="19"/>
        <v>80India CurtinOsiris Aphrael</v>
      </c>
      <c r="B177" s="13">
        <v>80</v>
      </c>
      <c r="C177" s="14" t="s">
        <v>627</v>
      </c>
      <c r="D177" s="285" t="s">
        <v>665</v>
      </c>
      <c r="E177" s="20" t="s">
        <v>924</v>
      </c>
      <c r="F177" s="16" t="s">
        <v>115</v>
      </c>
      <c r="G177" s="272"/>
      <c r="H177" s="229">
        <v>0</v>
      </c>
      <c r="I177" s="229"/>
      <c r="J177" s="34"/>
      <c r="K177" s="17">
        <v>7</v>
      </c>
      <c r="L177" s="18">
        <f t="shared" si="17"/>
        <v>1</v>
      </c>
      <c r="M177" s="19">
        <f t="shared" si="18"/>
        <v>2</v>
      </c>
    </row>
    <row r="178" spans="1:13" s="9" customFormat="1" ht="14.4" x14ac:dyDescent="0.25">
      <c r="A178" s="12" t="str">
        <f t="shared" si="19"/>
        <v>80Taylah SmithTaju Nerada Sr</v>
      </c>
      <c r="B178" s="13">
        <v>80</v>
      </c>
      <c r="C178" s="14" t="s">
        <v>884</v>
      </c>
      <c r="D178" s="285" t="s">
        <v>1274</v>
      </c>
      <c r="E178" s="20"/>
      <c r="F178" s="16" t="s">
        <v>124</v>
      </c>
      <c r="G178" s="272"/>
      <c r="H178" s="229" t="s">
        <v>621</v>
      </c>
      <c r="I178" s="229"/>
      <c r="J178" s="34"/>
      <c r="K178" s="17">
        <v>0</v>
      </c>
      <c r="L178" s="18">
        <f t="shared" si="17"/>
        <v>0</v>
      </c>
      <c r="M178" s="19">
        <f t="shared" si="18"/>
        <v>0</v>
      </c>
    </row>
    <row r="179" spans="1:13" s="9" customFormat="1" ht="14.4" x14ac:dyDescent="0.25">
      <c r="A179" s="12" t="str">
        <f t="shared" si="19"/>
        <v>80Imogen O'HehirLuvash Cassie Sr</v>
      </c>
      <c r="B179" s="13">
        <v>80</v>
      </c>
      <c r="C179" s="14" t="s">
        <v>733</v>
      </c>
      <c r="D179" s="285" t="s">
        <v>961</v>
      </c>
      <c r="E179" s="20"/>
      <c r="F179" s="16" t="s">
        <v>105</v>
      </c>
      <c r="G179" s="272"/>
      <c r="H179" s="229">
        <v>7</v>
      </c>
      <c r="I179" s="229"/>
      <c r="J179" s="34"/>
      <c r="K179" s="17">
        <v>7</v>
      </c>
      <c r="L179" s="18">
        <f t="shared" si="17"/>
        <v>1</v>
      </c>
      <c r="M179" s="19">
        <f t="shared" si="18"/>
        <v>2</v>
      </c>
    </row>
    <row r="180" spans="1:13" s="9" customFormat="1" ht="14.4" x14ac:dyDescent="0.25">
      <c r="A180" s="12" t="str">
        <f t="shared" si="19"/>
        <v>80Sophie IkenushiHappyvale Flynn Ryder Sr</v>
      </c>
      <c r="B180" s="13">
        <v>80</v>
      </c>
      <c r="C180" s="14" t="s">
        <v>223</v>
      </c>
      <c r="D180" s="285" t="s">
        <v>1522</v>
      </c>
      <c r="E180" s="20"/>
      <c r="F180" s="16" t="s">
        <v>797</v>
      </c>
      <c r="G180" s="272"/>
      <c r="H180" s="229">
        <v>7</v>
      </c>
      <c r="I180" s="229"/>
      <c r="J180" s="34"/>
      <c r="K180" s="287">
        <v>7</v>
      </c>
      <c r="L180" s="18">
        <f t="shared" si="17"/>
        <v>1</v>
      </c>
      <c r="M180" s="19">
        <f t="shared" si="18"/>
        <v>2</v>
      </c>
    </row>
    <row r="181" spans="1:13" s="9" customFormat="1" ht="14.4" x14ac:dyDescent="0.25">
      <c r="A181" s="12" t="str">
        <f t="shared" si="19"/>
        <v>80Ruby GilberdKirralea Cabaret Sr</v>
      </c>
      <c r="B181" s="13">
        <v>80</v>
      </c>
      <c r="C181" s="14" t="s">
        <v>221</v>
      </c>
      <c r="D181" s="285" t="s">
        <v>1523</v>
      </c>
      <c r="E181" s="20"/>
      <c r="F181" s="16" t="s">
        <v>813</v>
      </c>
      <c r="G181" s="272"/>
      <c r="H181" s="229" t="s">
        <v>621</v>
      </c>
      <c r="I181" s="229"/>
      <c r="J181" s="34"/>
      <c r="K181" s="17">
        <v>0</v>
      </c>
      <c r="L181" s="18">
        <f t="shared" si="17"/>
        <v>0</v>
      </c>
      <c r="M181" s="19">
        <f t="shared" si="18"/>
        <v>0</v>
      </c>
    </row>
    <row r="182" spans="1:13" s="9" customFormat="1" ht="14.4" x14ac:dyDescent="0.25">
      <c r="A182" s="12" t="str">
        <f t="shared" si="19"/>
        <v>80Millie HardmanCharisma Beethoven</v>
      </c>
      <c r="B182" s="13">
        <v>80</v>
      </c>
      <c r="C182" s="14" t="s">
        <v>261</v>
      </c>
      <c r="D182" s="285" t="s">
        <v>262</v>
      </c>
      <c r="E182" s="20"/>
      <c r="F182" s="16" t="s">
        <v>326</v>
      </c>
      <c r="G182" s="272"/>
      <c r="H182" s="229" t="s">
        <v>845</v>
      </c>
      <c r="I182" s="229"/>
      <c r="J182" s="34"/>
      <c r="K182" s="17">
        <v>0</v>
      </c>
      <c r="L182" s="18">
        <f t="shared" si="17"/>
        <v>0</v>
      </c>
      <c r="M182" s="19">
        <f t="shared" si="18"/>
        <v>0</v>
      </c>
    </row>
    <row r="183" spans="1:13" s="9" customFormat="1" ht="14.4" x14ac:dyDescent="0.25">
      <c r="A183" s="12" t="str">
        <f t="shared" si="19"/>
        <v>80Alice HansonCloudjumper</v>
      </c>
      <c r="B183" s="13">
        <v>80</v>
      </c>
      <c r="C183" s="14" t="s">
        <v>641</v>
      </c>
      <c r="D183" s="15" t="s">
        <v>682</v>
      </c>
      <c r="E183" s="20"/>
      <c r="F183" s="16" t="s">
        <v>883</v>
      </c>
      <c r="G183" s="272"/>
      <c r="H183" s="229">
        <v>7</v>
      </c>
      <c r="I183" s="229"/>
      <c r="J183" s="34"/>
      <c r="K183" s="17">
        <v>7</v>
      </c>
      <c r="L183" s="18">
        <f t="shared" si="17"/>
        <v>1</v>
      </c>
      <c r="M183" s="19">
        <f t="shared" si="18"/>
        <v>2</v>
      </c>
    </row>
    <row r="184" spans="1:13" s="9" customFormat="1" ht="14.4" x14ac:dyDescent="0.25">
      <c r="A184" s="12" t="str">
        <f t="shared" si="19"/>
        <v>80Stella BrownBrayside Forever After</v>
      </c>
      <c r="B184" s="13">
        <v>80</v>
      </c>
      <c r="C184" s="14" t="s">
        <v>629</v>
      </c>
      <c r="D184" s="285" t="s">
        <v>667</v>
      </c>
      <c r="E184" s="20"/>
      <c r="F184" s="16" t="s">
        <v>813</v>
      </c>
      <c r="G184" s="272"/>
      <c r="H184" s="229">
        <v>7</v>
      </c>
      <c r="I184" s="229"/>
      <c r="J184" s="34"/>
      <c r="K184" s="287">
        <v>7</v>
      </c>
      <c r="L184" s="18">
        <f t="shared" ref="L184:L275" si="20">IF(K184=1,7,IF(K184=2,6,IF(K184=3,5,IF(K184=4,4,IF(K184=5,3,IF(K184=6,2,IF(K184&gt;=6,1,0)))))))</f>
        <v>1</v>
      </c>
      <c r="M184" s="19">
        <f t="shared" ref="M184:M208" si="21">SUM(L184*$M$5)</f>
        <v>2</v>
      </c>
    </row>
    <row r="185" spans="1:13" s="9" customFormat="1" ht="14.4" x14ac:dyDescent="0.25">
      <c r="A185" s="12" t="str">
        <f t="shared" si="19"/>
        <v>80Willoughby SharpSenator Budweiser</v>
      </c>
      <c r="B185" s="13">
        <v>80</v>
      </c>
      <c r="C185" s="14" t="s">
        <v>979</v>
      </c>
      <c r="D185" s="15" t="s">
        <v>949</v>
      </c>
      <c r="E185" s="20"/>
      <c r="F185" s="16" t="s">
        <v>848</v>
      </c>
      <c r="G185" s="272"/>
      <c r="H185" s="229">
        <v>7</v>
      </c>
      <c r="I185" s="229"/>
      <c r="J185" s="34"/>
      <c r="K185" s="17">
        <v>7</v>
      </c>
      <c r="L185" s="18">
        <f t="shared" si="20"/>
        <v>1</v>
      </c>
      <c r="M185" s="19">
        <f t="shared" si="21"/>
        <v>2</v>
      </c>
    </row>
    <row r="186" spans="1:13" s="9" customFormat="1" ht="14.4" x14ac:dyDescent="0.25">
      <c r="A186" s="12" t="str">
        <f t="shared" si="19"/>
        <v>80Jax ReillyApplewood Tia Maria</v>
      </c>
      <c r="B186" s="13">
        <v>80</v>
      </c>
      <c r="C186" s="14" t="s">
        <v>505</v>
      </c>
      <c r="D186" s="285" t="s">
        <v>520</v>
      </c>
      <c r="E186" s="20"/>
      <c r="F186" s="16" t="s">
        <v>879</v>
      </c>
      <c r="G186" s="272"/>
      <c r="H186" s="229">
        <v>3</v>
      </c>
      <c r="I186" s="229"/>
      <c r="J186" s="34"/>
      <c r="K186" s="17">
        <v>3</v>
      </c>
      <c r="L186" s="18">
        <f t="shared" si="20"/>
        <v>5</v>
      </c>
      <c r="M186" s="19">
        <f t="shared" si="21"/>
        <v>10</v>
      </c>
    </row>
    <row r="187" spans="1:13" s="9" customFormat="1" ht="14.4" x14ac:dyDescent="0.25">
      <c r="A187" s="12" t="str">
        <f t="shared" si="19"/>
        <v>80Tahni WilliamsHolland Park Riviera Sr</v>
      </c>
      <c r="B187" s="13">
        <v>80</v>
      </c>
      <c r="C187" s="14" t="s">
        <v>495</v>
      </c>
      <c r="D187" s="285" t="s">
        <v>1513</v>
      </c>
      <c r="E187" s="20"/>
      <c r="F187" s="16" t="s">
        <v>797</v>
      </c>
      <c r="G187" s="272"/>
      <c r="H187" s="229" t="s">
        <v>845</v>
      </c>
      <c r="I187" s="229"/>
      <c r="J187" s="34"/>
      <c r="K187" s="17">
        <v>0</v>
      </c>
      <c r="L187" s="18">
        <f t="shared" si="20"/>
        <v>0</v>
      </c>
      <c r="M187" s="19">
        <f t="shared" si="21"/>
        <v>0</v>
      </c>
    </row>
    <row r="188" spans="1:13" s="9" customFormat="1" ht="14.4" x14ac:dyDescent="0.25">
      <c r="A188" s="12" t="str">
        <f t="shared" si="19"/>
        <v>80Ellie SteeleBryceana Wildest Dreams SR</v>
      </c>
      <c r="B188" s="13">
        <v>80</v>
      </c>
      <c r="C188" s="704" t="s">
        <v>164</v>
      </c>
      <c r="D188" s="285" t="s">
        <v>1099</v>
      </c>
      <c r="E188" s="20"/>
      <c r="F188" s="16" t="s">
        <v>109</v>
      </c>
      <c r="G188" s="272"/>
      <c r="H188" s="229">
        <v>4</v>
      </c>
      <c r="I188" s="229"/>
      <c r="J188" s="34"/>
      <c r="K188" s="287">
        <v>4</v>
      </c>
      <c r="L188" s="18">
        <f t="shared" si="20"/>
        <v>4</v>
      </c>
      <c r="M188" s="19">
        <f t="shared" si="21"/>
        <v>8</v>
      </c>
    </row>
    <row r="189" spans="1:13" s="9" customFormat="1" ht="14.4" x14ac:dyDescent="0.25">
      <c r="A189" s="12" t="str">
        <f t="shared" si="19"/>
        <v>80Emmi KnealeMiss Miracle</v>
      </c>
      <c r="B189" s="13">
        <v>80</v>
      </c>
      <c r="C189" s="14" t="s">
        <v>192</v>
      </c>
      <c r="D189" s="15" t="s">
        <v>193</v>
      </c>
      <c r="E189" s="20"/>
      <c r="F189" s="16" t="s">
        <v>115</v>
      </c>
      <c r="G189" s="272"/>
      <c r="H189" s="229">
        <v>2</v>
      </c>
      <c r="I189" s="229"/>
      <c r="J189" s="34"/>
      <c r="K189" s="17">
        <v>2</v>
      </c>
      <c r="L189" s="18">
        <f t="shared" si="20"/>
        <v>6</v>
      </c>
      <c r="M189" s="19">
        <f t="shared" si="21"/>
        <v>12</v>
      </c>
    </row>
    <row r="190" spans="1:13" s="9" customFormat="1" ht="14.4" x14ac:dyDescent="0.25">
      <c r="A190" s="12" t="str">
        <f t="shared" si="19"/>
        <v>80Lily BennettKrystelle Park Impressive</v>
      </c>
      <c r="B190" s="13">
        <v>80</v>
      </c>
      <c r="C190" s="14" t="s">
        <v>116</v>
      </c>
      <c r="D190" s="285" t="s">
        <v>166</v>
      </c>
      <c r="E190" s="20"/>
      <c r="F190" s="16" t="s">
        <v>109</v>
      </c>
      <c r="G190" s="272"/>
      <c r="H190" s="229">
        <v>6</v>
      </c>
      <c r="I190" s="229"/>
      <c r="J190" s="34"/>
      <c r="K190" s="17">
        <v>6</v>
      </c>
      <c r="L190" s="18">
        <f t="shared" si="20"/>
        <v>2</v>
      </c>
      <c r="M190" s="19">
        <f t="shared" si="21"/>
        <v>4</v>
      </c>
    </row>
    <row r="191" spans="1:13" s="9" customFormat="1" ht="14.4" x14ac:dyDescent="0.25">
      <c r="A191" s="12" t="str">
        <f t="shared" si="19"/>
        <v>80Tanaya PustkuchenSecret Mojito Sr</v>
      </c>
      <c r="B191" s="13">
        <v>80</v>
      </c>
      <c r="C191" s="14" t="s">
        <v>638</v>
      </c>
      <c r="D191" s="285" t="s">
        <v>960</v>
      </c>
      <c r="E191" s="20"/>
      <c r="F191" s="16" t="s">
        <v>797</v>
      </c>
      <c r="G191" s="272"/>
      <c r="H191" s="229" t="s">
        <v>621</v>
      </c>
      <c r="I191" s="229"/>
      <c r="J191" s="34"/>
      <c r="K191" s="17">
        <v>0</v>
      </c>
      <c r="L191" s="18">
        <f t="shared" si="20"/>
        <v>0</v>
      </c>
      <c r="M191" s="19">
        <f t="shared" si="21"/>
        <v>0</v>
      </c>
    </row>
    <row r="192" spans="1:13" s="9" customFormat="1" ht="14.4" x14ac:dyDescent="0.25">
      <c r="A192" s="12" t="str">
        <f t="shared" si="19"/>
        <v>80Jasmine HodkinsonNorthern Range Sdr</v>
      </c>
      <c r="B192" s="13">
        <v>80</v>
      </c>
      <c r="C192" s="14" t="s">
        <v>514</v>
      </c>
      <c r="D192" s="285" t="s">
        <v>1524</v>
      </c>
      <c r="E192" s="20"/>
      <c r="F192" s="16" t="s">
        <v>146</v>
      </c>
      <c r="G192" s="272"/>
      <c r="H192" s="229">
        <v>7</v>
      </c>
      <c r="I192" s="229"/>
      <c r="J192" s="34"/>
      <c r="K192" s="287">
        <v>0</v>
      </c>
      <c r="L192" s="18">
        <f t="shared" si="20"/>
        <v>0</v>
      </c>
      <c r="M192" s="19">
        <f t="shared" si="21"/>
        <v>0</v>
      </c>
    </row>
    <row r="193" spans="1:13" s="9" customFormat="1" ht="14.4" x14ac:dyDescent="0.25">
      <c r="A193" s="12" t="str">
        <f t="shared" si="19"/>
        <v>80Madelyn HarneyBravo Sr</v>
      </c>
      <c r="B193" s="13">
        <v>80</v>
      </c>
      <c r="C193" s="14" t="s">
        <v>281</v>
      </c>
      <c r="D193" s="285" t="s">
        <v>1525</v>
      </c>
      <c r="E193" s="20"/>
      <c r="F193" s="16" t="s">
        <v>109</v>
      </c>
      <c r="G193" s="272"/>
      <c r="H193" s="229">
        <v>7</v>
      </c>
      <c r="I193" s="229"/>
      <c r="J193" s="34"/>
      <c r="K193" s="17">
        <v>0</v>
      </c>
      <c r="L193" s="18">
        <f t="shared" si="20"/>
        <v>0</v>
      </c>
      <c r="M193" s="19">
        <f t="shared" si="21"/>
        <v>0</v>
      </c>
    </row>
    <row r="194" spans="1:13" s="9" customFormat="1" ht="14.4" x14ac:dyDescent="0.25">
      <c r="A194" s="12" t="str">
        <f t="shared" si="19"/>
        <v>80Pippa BlackTrapalanda Downs Pegasus</v>
      </c>
      <c r="B194" s="13">
        <v>80</v>
      </c>
      <c r="C194" s="14" t="s">
        <v>643</v>
      </c>
      <c r="D194" s="285" t="s">
        <v>684</v>
      </c>
      <c r="E194" s="20"/>
      <c r="F194" s="16" t="s">
        <v>146</v>
      </c>
      <c r="G194" s="272"/>
      <c r="H194" s="229">
        <v>1</v>
      </c>
      <c r="I194" s="229"/>
      <c r="J194" s="34"/>
      <c r="K194" s="17">
        <v>1</v>
      </c>
      <c r="L194" s="18">
        <f t="shared" si="20"/>
        <v>7</v>
      </c>
      <c r="M194" s="19">
        <f t="shared" si="21"/>
        <v>14</v>
      </c>
    </row>
    <row r="195" spans="1:13" s="9" customFormat="1" ht="14.4" x14ac:dyDescent="0.25">
      <c r="A195" s="12" t="str">
        <f t="shared" si="19"/>
        <v>80Michala GibsoneRemrah Rocher Sr</v>
      </c>
      <c r="B195" s="13">
        <v>80</v>
      </c>
      <c r="C195" s="14" t="s">
        <v>561</v>
      </c>
      <c r="D195" s="285" t="s">
        <v>1526</v>
      </c>
      <c r="E195" s="20"/>
      <c r="F195" s="16" t="s">
        <v>883</v>
      </c>
      <c r="G195" s="272"/>
      <c r="H195" s="229">
        <v>7</v>
      </c>
      <c r="I195" s="229"/>
      <c r="J195" s="34"/>
      <c r="K195" s="17">
        <v>7</v>
      </c>
      <c r="L195" s="18">
        <f t="shared" si="20"/>
        <v>1</v>
      </c>
      <c r="M195" s="19">
        <f t="shared" si="21"/>
        <v>2</v>
      </c>
    </row>
    <row r="196" spans="1:13" s="283" customFormat="1" ht="14.4" x14ac:dyDescent="0.25">
      <c r="A196" s="12" t="str">
        <f t="shared" si="19"/>
        <v>80Ruth ElsegoodKarlinda Ghusimmons</v>
      </c>
      <c r="B196" s="13">
        <v>80</v>
      </c>
      <c r="C196" s="14" t="s">
        <v>976</v>
      </c>
      <c r="D196" s="285" t="s">
        <v>1052</v>
      </c>
      <c r="E196" s="20"/>
      <c r="F196" s="16" t="s">
        <v>977</v>
      </c>
      <c r="G196" s="272"/>
      <c r="H196" s="229">
        <v>5</v>
      </c>
      <c r="I196" s="229"/>
      <c r="J196" s="34"/>
      <c r="K196" s="287">
        <v>5</v>
      </c>
      <c r="L196" s="18">
        <f t="shared" si="20"/>
        <v>3</v>
      </c>
      <c r="M196" s="19">
        <f t="shared" si="21"/>
        <v>6</v>
      </c>
    </row>
    <row r="197" spans="1:13" s="9" customFormat="1" ht="14.4" x14ac:dyDescent="0.25">
      <c r="A197" s="12" t="str">
        <f t="shared" si="19"/>
        <v>80Savannah BeveridgeHillside William</v>
      </c>
      <c r="B197" s="13">
        <v>80</v>
      </c>
      <c r="C197" s="14" t="s">
        <v>459</v>
      </c>
      <c r="D197" s="15" t="s">
        <v>1527</v>
      </c>
      <c r="E197" s="20"/>
      <c r="F197" s="16" t="s">
        <v>980</v>
      </c>
      <c r="G197" s="272"/>
      <c r="H197" s="229" t="s">
        <v>845</v>
      </c>
      <c r="I197" s="229"/>
      <c r="J197" s="34"/>
      <c r="K197" s="17">
        <v>0</v>
      </c>
      <c r="L197" s="18">
        <f t="shared" si="20"/>
        <v>0</v>
      </c>
      <c r="M197" s="19">
        <f t="shared" si="21"/>
        <v>0</v>
      </c>
    </row>
    <row r="198" spans="1:13" s="9" customFormat="1" ht="14.4" x14ac:dyDescent="0.25">
      <c r="A198" s="12" t="str">
        <f t="shared" si="19"/>
        <v>80Ashlee BlakeThiacan Donandra</v>
      </c>
      <c r="B198" s="13">
        <v>80</v>
      </c>
      <c r="C198" s="14" t="s">
        <v>889</v>
      </c>
      <c r="D198" s="285" t="s">
        <v>906</v>
      </c>
      <c r="E198" s="20"/>
      <c r="F198" s="16" t="s">
        <v>890</v>
      </c>
      <c r="G198" s="272"/>
      <c r="H198" s="229">
        <v>1</v>
      </c>
      <c r="I198" s="229"/>
      <c r="J198" s="34"/>
      <c r="K198" s="17">
        <v>1</v>
      </c>
      <c r="L198" s="18">
        <f t="shared" si="20"/>
        <v>7</v>
      </c>
      <c r="M198" s="19">
        <f t="shared" si="21"/>
        <v>14</v>
      </c>
    </row>
    <row r="199" spans="1:13" s="9" customFormat="1" ht="14.4" x14ac:dyDescent="0.25">
      <c r="A199" s="12" t="str">
        <f t="shared" ref="A199:A262" si="22">CONCATENATE(B199,C199,D199)</f>
        <v>80Sienna OwenMajestic Hunter</v>
      </c>
      <c r="B199" s="13">
        <v>80</v>
      </c>
      <c r="C199" s="14" t="s">
        <v>134</v>
      </c>
      <c r="D199" s="15" t="s">
        <v>135</v>
      </c>
      <c r="E199" s="20"/>
      <c r="F199" s="16" t="s">
        <v>133</v>
      </c>
      <c r="G199" s="272"/>
      <c r="H199" s="229" t="s">
        <v>845</v>
      </c>
      <c r="I199" s="229"/>
      <c r="J199" s="34"/>
      <c r="K199" s="17">
        <v>0</v>
      </c>
      <c r="L199" s="18">
        <f t="shared" si="20"/>
        <v>0</v>
      </c>
      <c r="M199" s="19">
        <f t="shared" si="21"/>
        <v>0</v>
      </c>
    </row>
    <row r="200" spans="1:13" s="9" customFormat="1" ht="14.4" x14ac:dyDescent="0.25">
      <c r="A200" s="12" t="str">
        <f t="shared" si="22"/>
        <v>80Caitlin WhitemanPennyroyal Tea Sr</v>
      </c>
      <c r="B200" s="13">
        <v>80</v>
      </c>
      <c r="C200" s="14" t="s">
        <v>513</v>
      </c>
      <c r="D200" s="285" t="s">
        <v>1528</v>
      </c>
      <c r="E200" s="20"/>
      <c r="F200" s="16" t="s">
        <v>124</v>
      </c>
      <c r="G200" s="272"/>
      <c r="H200" s="229" t="s">
        <v>845</v>
      </c>
      <c r="I200" s="229"/>
      <c r="J200" s="34"/>
      <c r="K200" s="287">
        <v>0</v>
      </c>
      <c r="L200" s="18">
        <f t="shared" si="20"/>
        <v>0</v>
      </c>
      <c r="M200" s="19">
        <f t="shared" si="21"/>
        <v>0</v>
      </c>
    </row>
    <row r="201" spans="1:13" s="9" customFormat="1" ht="14.4" x14ac:dyDescent="0.25">
      <c r="A201" s="12" t="str">
        <f t="shared" si="22"/>
        <v>80Sarah OfferCape Torokina</v>
      </c>
      <c r="B201" s="13">
        <v>80</v>
      </c>
      <c r="C201" s="14" t="s">
        <v>515</v>
      </c>
      <c r="D201" s="15" t="s">
        <v>527</v>
      </c>
      <c r="E201" s="20"/>
      <c r="F201" s="16" t="s">
        <v>882</v>
      </c>
      <c r="G201" s="272"/>
      <c r="H201" s="229">
        <v>7</v>
      </c>
      <c r="I201" s="229"/>
      <c r="J201" s="34"/>
      <c r="K201" s="17">
        <v>7</v>
      </c>
      <c r="L201" s="18">
        <f t="shared" si="20"/>
        <v>1</v>
      </c>
      <c r="M201" s="19">
        <f t="shared" si="21"/>
        <v>2</v>
      </c>
    </row>
    <row r="202" spans="1:13" s="9" customFormat="1" ht="14.4" x14ac:dyDescent="0.25">
      <c r="A202" s="12" t="str">
        <f t="shared" si="22"/>
        <v>80Matilda SteinhoffIvorstone Remington Rifle</v>
      </c>
      <c r="B202" s="13">
        <v>80</v>
      </c>
      <c r="C202" s="14" t="s">
        <v>928</v>
      </c>
      <c r="D202" s="285" t="s">
        <v>1049</v>
      </c>
      <c r="E202" s="20"/>
      <c r="F202" s="16" t="s">
        <v>133</v>
      </c>
      <c r="G202" s="272"/>
      <c r="H202" s="229">
        <v>4</v>
      </c>
      <c r="I202" s="229"/>
      <c r="J202" s="34"/>
      <c r="K202" s="17">
        <v>4</v>
      </c>
      <c r="L202" s="18">
        <f t="shared" si="20"/>
        <v>4</v>
      </c>
      <c r="M202" s="19">
        <f t="shared" si="21"/>
        <v>8</v>
      </c>
    </row>
    <row r="203" spans="1:13" s="9" customFormat="1" ht="14.4" x14ac:dyDescent="0.25">
      <c r="A203" s="12" t="str">
        <f t="shared" si="22"/>
        <v>80Annika StoneDamaspia Park Emily's Gold</v>
      </c>
      <c r="B203" s="13">
        <v>80</v>
      </c>
      <c r="C203" s="14" t="s">
        <v>582</v>
      </c>
      <c r="D203" s="15" t="s">
        <v>1553</v>
      </c>
      <c r="E203" s="20"/>
      <c r="F203" s="16" t="s">
        <v>896</v>
      </c>
      <c r="G203" s="272"/>
      <c r="H203" s="229">
        <v>5</v>
      </c>
      <c r="I203" s="229"/>
      <c r="J203" s="34"/>
      <c r="K203" s="17">
        <v>5</v>
      </c>
      <c r="L203" s="18">
        <f t="shared" si="20"/>
        <v>3</v>
      </c>
      <c r="M203" s="19">
        <f t="shared" si="21"/>
        <v>6</v>
      </c>
    </row>
    <row r="204" spans="1:13" s="9" customFormat="1" ht="14.4" x14ac:dyDescent="0.25">
      <c r="A204" s="12" t="str">
        <f t="shared" si="22"/>
        <v>80Meg FowlerBreezewater Mr Brown</v>
      </c>
      <c r="B204" s="13">
        <v>80</v>
      </c>
      <c r="C204" s="14" t="s">
        <v>891</v>
      </c>
      <c r="D204" s="285" t="s">
        <v>908</v>
      </c>
      <c r="E204" s="20"/>
      <c r="F204" s="16" t="s">
        <v>109</v>
      </c>
      <c r="G204" s="272"/>
      <c r="H204" s="229">
        <v>3</v>
      </c>
      <c r="I204" s="229"/>
      <c r="J204" s="34"/>
      <c r="K204" s="287">
        <v>3</v>
      </c>
      <c r="L204" s="18">
        <f t="shared" si="20"/>
        <v>5</v>
      </c>
      <c r="M204" s="19">
        <f t="shared" si="21"/>
        <v>10</v>
      </c>
    </row>
    <row r="205" spans="1:13" s="9" customFormat="1" ht="14.4" x14ac:dyDescent="0.25">
      <c r="A205" s="12" t="str">
        <f t="shared" si="22"/>
        <v>80Mikayla OwenRebel Flight</v>
      </c>
      <c r="B205" s="13">
        <v>80</v>
      </c>
      <c r="C205" s="14" t="s">
        <v>131</v>
      </c>
      <c r="D205" s="15" t="s">
        <v>132</v>
      </c>
      <c r="E205" s="20"/>
      <c r="F205" s="16" t="s">
        <v>133</v>
      </c>
      <c r="G205" s="272"/>
      <c r="H205" s="229">
        <v>7</v>
      </c>
      <c r="I205" s="229"/>
      <c r="J205" s="34"/>
      <c r="K205" s="17">
        <v>7</v>
      </c>
      <c r="L205" s="18">
        <f t="shared" si="20"/>
        <v>1</v>
      </c>
      <c r="M205" s="19">
        <f t="shared" si="21"/>
        <v>2</v>
      </c>
    </row>
    <row r="206" spans="1:13" s="9" customFormat="1" ht="14.4" x14ac:dyDescent="0.25">
      <c r="A206" s="12" t="str">
        <f t="shared" si="22"/>
        <v>80Bailee StalteriJb Flying High</v>
      </c>
      <c r="B206" s="13">
        <v>80</v>
      </c>
      <c r="C206" s="14" t="s">
        <v>180</v>
      </c>
      <c r="D206" s="285" t="s">
        <v>907</v>
      </c>
      <c r="E206" s="20"/>
      <c r="F206" s="16" t="s">
        <v>162</v>
      </c>
      <c r="G206" s="272"/>
      <c r="H206" s="229">
        <v>2</v>
      </c>
      <c r="I206" s="229"/>
      <c r="J206" s="34"/>
      <c r="K206" s="17">
        <v>2</v>
      </c>
      <c r="L206" s="18">
        <f t="shared" si="20"/>
        <v>6</v>
      </c>
      <c r="M206" s="19">
        <f t="shared" si="21"/>
        <v>12</v>
      </c>
    </row>
    <row r="207" spans="1:13" s="9" customFormat="1" ht="14.4" x14ac:dyDescent="0.25">
      <c r="A207" s="12" t="str">
        <f t="shared" si="22"/>
        <v>80Ellie GilberdNoblewood Casablanca</v>
      </c>
      <c r="B207" s="13">
        <v>80</v>
      </c>
      <c r="C207" s="14" t="s">
        <v>541</v>
      </c>
      <c r="D207" s="15" t="s">
        <v>674</v>
      </c>
      <c r="E207" s="20"/>
      <c r="F207" s="16" t="s">
        <v>813</v>
      </c>
      <c r="G207" s="272"/>
      <c r="H207" s="229">
        <v>6</v>
      </c>
      <c r="I207" s="229"/>
      <c r="J207" s="34"/>
      <c r="K207" s="17">
        <v>6</v>
      </c>
      <c r="L207" s="18">
        <f t="shared" si="20"/>
        <v>2</v>
      </c>
      <c r="M207" s="19">
        <f t="shared" si="21"/>
        <v>4</v>
      </c>
    </row>
    <row r="208" spans="1:13" s="9" customFormat="1" ht="14.4" x14ac:dyDescent="0.25">
      <c r="A208" s="12" t="str">
        <f t="shared" si="22"/>
        <v>80Bella BarrHolland Park Vienna tr</v>
      </c>
      <c r="B208" s="13">
        <v>80</v>
      </c>
      <c r="C208" s="14" t="s">
        <v>716</v>
      </c>
      <c r="D208" s="285" t="s">
        <v>1544</v>
      </c>
      <c r="E208" s="20"/>
      <c r="F208" s="16" t="s">
        <v>124</v>
      </c>
      <c r="G208" s="272"/>
      <c r="H208" s="229">
        <v>7</v>
      </c>
      <c r="I208" s="229"/>
      <c r="J208" s="34"/>
      <c r="K208" s="287">
        <v>7</v>
      </c>
      <c r="L208" s="18">
        <f t="shared" si="20"/>
        <v>1</v>
      </c>
      <c r="M208" s="19">
        <f t="shared" si="21"/>
        <v>2</v>
      </c>
    </row>
    <row r="209" spans="1:13" s="9" customFormat="1" ht="14.4" x14ac:dyDescent="0.25">
      <c r="A209" s="12" t="str">
        <f t="shared" si="22"/>
        <v>80Madison FawcettRamped Red</v>
      </c>
      <c r="B209" s="13">
        <v>80</v>
      </c>
      <c r="C209" s="14" t="s">
        <v>1555</v>
      </c>
      <c r="D209" s="285" t="s">
        <v>909</v>
      </c>
      <c r="E209" s="20" t="s">
        <v>1556</v>
      </c>
      <c r="F209" s="16" t="s">
        <v>1012</v>
      </c>
      <c r="G209" s="272"/>
      <c r="H209" s="229"/>
      <c r="I209" s="229"/>
      <c r="J209" s="34"/>
      <c r="K209" s="287"/>
      <c r="L209" s="18">
        <f t="shared" ref="L209:L237" si="23">IF(K209=1,7,IF(K209=2,6,IF(K209=3,5,IF(K209=4,4,IF(K209=5,3,IF(K209=6,2,IF(K209&gt;=6,1,0)))))))</f>
        <v>0</v>
      </c>
      <c r="M209" s="19">
        <f t="shared" ref="M209:M237" si="24">SUM(L209*$M$5)</f>
        <v>0</v>
      </c>
    </row>
    <row r="210" spans="1:13" s="9" customFormat="1" ht="14.4" x14ac:dyDescent="0.25">
      <c r="A210" s="12" t="str">
        <f t="shared" si="22"/>
        <v>80Abigail HillBuckshot Flyer</v>
      </c>
      <c r="B210" s="13">
        <v>80</v>
      </c>
      <c r="C210" s="14" t="s">
        <v>995</v>
      </c>
      <c r="D210" s="285" t="s">
        <v>1041</v>
      </c>
      <c r="E210" s="20" t="s">
        <v>1556</v>
      </c>
      <c r="F210" s="16" t="s">
        <v>263</v>
      </c>
      <c r="G210" s="272"/>
      <c r="H210" s="9" t="s">
        <v>621</v>
      </c>
      <c r="I210" s="229"/>
      <c r="J210" s="34"/>
      <c r="K210" s="287">
        <v>0</v>
      </c>
      <c r="L210" s="18">
        <f t="shared" si="23"/>
        <v>0</v>
      </c>
      <c r="M210" s="19">
        <f t="shared" si="24"/>
        <v>0</v>
      </c>
    </row>
    <row r="211" spans="1:13" s="9" customFormat="1" ht="14.4" x14ac:dyDescent="0.25">
      <c r="A211" s="12" t="str">
        <f t="shared" si="22"/>
        <v>80Ashlee BlakeThiacan Donandra SR</v>
      </c>
      <c r="B211" s="13">
        <v>80</v>
      </c>
      <c r="C211" s="14" t="s">
        <v>889</v>
      </c>
      <c r="D211" s="285" t="s">
        <v>991</v>
      </c>
      <c r="E211" s="20" t="s">
        <v>1556</v>
      </c>
      <c r="F211" s="16" t="s">
        <v>890</v>
      </c>
      <c r="G211" s="272"/>
      <c r="H211" s="229">
        <v>6</v>
      </c>
      <c r="I211" s="229"/>
      <c r="J211" s="34"/>
      <c r="K211" s="287">
        <v>6</v>
      </c>
      <c r="L211" s="18">
        <f t="shared" si="23"/>
        <v>2</v>
      </c>
      <c r="M211" s="19">
        <f t="shared" si="24"/>
        <v>4</v>
      </c>
    </row>
    <row r="212" spans="1:13" s="9" customFormat="1" ht="14.4" x14ac:dyDescent="0.25">
      <c r="A212" s="12" t="str">
        <f t="shared" si="22"/>
        <v>80Bella BarrHolland Park Vienna SR</v>
      </c>
      <c r="B212" s="13">
        <v>80</v>
      </c>
      <c r="C212" s="14" t="s">
        <v>716</v>
      </c>
      <c r="D212" s="285" t="s">
        <v>1562</v>
      </c>
      <c r="E212" s="20" t="s">
        <v>1556</v>
      </c>
      <c r="F212" s="16" t="s">
        <v>124</v>
      </c>
      <c r="G212" s="272"/>
      <c r="H212" s="229"/>
      <c r="I212" s="229"/>
      <c r="J212" s="34"/>
      <c r="K212" s="287"/>
      <c r="L212" s="18">
        <f t="shared" si="23"/>
        <v>0</v>
      </c>
      <c r="M212" s="19">
        <f t="shared" si="24"/>
        <v>0</v>
      </c>
    </row>
    <row r="213" spans="1:13" s="9" customFormat="1" ht="14.4" x14ac:dyDescent="0.25">
      <c r="A213" s="12" t="str">
        <f t="shared" si="22"/>
        <v>80Sarah OfferCape Torokina SR</v>
      </c>
      <c r="B213" s="13">
        <v>80</v>
      </c>
      <c r="C213" s="14" t="s">
        <v>515</v>
      </c>
      <c r="D213" s="285" t="s">
        <v>1561</v>
      </c>
      <c r="E213" s="20" t="s">
        <v>1556</v>
      </c>
      <c r="F213" s="16" t="s">
        <v>539</v>
      </c>
      <c r="G213" s="272"/>
      <c r="H213" s="229"/>
      <c r="I213" s="229"/>
      <c r="J213" s="34"/>
      <c r="K213" s="287"/>
      <c r="L213" s="18">
        <f t="shared" si="23"/>
        <v>0</v>
      </c>
      <c r="M213" s="19">
        <f t="shared" si="24"/>
        <v>0</v>
      </c>
    </row>
    <row r="214" spans="1:13" s="9" customFormat="1" ht="14.4" x14ac:dyDescent="0.25">
      <c r="A214" s="12" t="str">
        <f t="shared" si="22"/>
        <v>80Vanessa DavisOkies Little Anya</v>
      </c>
      <c r="B214" s="13">
        <v>80</v>
      </c>
      <c r="C214" s="14" t="s">
        <v>141</v>
      </c>
      <c r="D214" s="285" t="s">
        <v>142</v>
      </c>
      <c r="E214" s="20" t="s">
        <v>1556</v>
      </c>
      <c r="F214" s="16" t="s">
        <v>534</v>
      </c>
      <c r="G214" s="272"/>
      <c r="H214" s="229">
        <v>3</v>
      </c>
      <c r="I214" s="229"/>
      <c r="J214" s="34"/>
      <c r="K214" s="287">
        <v>3</v>
      </c>
      <c r="L214" s="18">
        <f t="shared" si="23"/>
        <v>5</v>
      </c>
      <c r="M214" s="19">
        <f t="shared" si="24"/>
        <v>10</v>
      </c>
    </row>
    <row r="215" spans="1:13" s="9" customFormat="1" ht="14.4" x14ac:dyDescent="0.25">
      <c r="A215" s="12" t="str">
        <f t="shared" si="22"/>
        <v>80Eva AnningThe Brass Bear</v>
      </c>
      <c r="B215" s="13">
        <v>80</v>
      </c>
      <c r="C215" s="14" t="s">
        <v>649</v>
      </c>
      <c r="D215" s="285" t="s">
        <v>691</v>
      </c>
      <c r="E215" s="20" t="s">
        <v>1556</v>
      </c>
      <c r="F215" s="16" t="s">
        <v>146</v>
      </c>
      <c r="G215" s="272"/>
      <c r="H215" s="229">
        <v>2</v>
      </c>
      <c r="I215" s="229"/>
      <c r="J215" s="34"/>
      <c r="K215" s="287">
        <v>2</v>
      </c>
      <c r="L215" s="18">
        <f t="shared" si="23"/>
        <v>6</v>
      </c>
      <c r="M215" s="19">
        <f t="shared" si="24"/>
        <v>12</v>
      </c>
    </row>
    <row r="216" spans="1:13" s="9" customFormat="1" ht="14.4" x14ac:dyDescent="0.25">
      <c r="A216" s="12" t="str">
        <f t="shared" si="22"/>
        <v>80Taiah CurtisEydis SR</v>
      </c>
      <c r="B216" s="13">
        <v>80</v>
      </c>
      <c r="C216" s="14" t="s">
        <v>926</v>
      </c>
      <c r="D216" s="285" t="s">
        <v>1560</v>
      </c>
      <c r="E216" s="20" t="s">
        <v>1556</v>
      </c>
      <c r="F216" s="16" t="s">
        <v>133</v>
      </c>
      <c r="G216" s="272"/>
      <c r="H216" s="229"/>
      <c r="I216" s="229"/>
      <c r="J216" s="34"/>
      <c r="K216" s="287"/>
      <c r="L216" s="18">
        <f t="shared" si="23"/>
        <v>0</v>
      </c>
      <c r="M216" s="19">
        <f t="shared" si="24"/>
        <v>0</v>
      </c>
    </row>
    <row r="217" spans="1:13" s="9" customFormat="1" ht="14.4" x14ac:dyDescent="0.25">
      <c r="A217" s="12" t="str">
        <f t="shared" si="22"/>
        <v>80Willow HawkinsRagnar Lothbrok</v>
      </c>
      <c r="B217" s="13">
        <v>80</v>
      </c>
      <c r="C217" s="14" t="s">
        <v>937</v>
      </c>
      <c r="D217" s="285" t="s">
        <v>1557</v>
      </c>
      <c r="E217" s="20" t="s">
        <v>1556</v>
      </c>
      <c r="F217" s="16" t="s">
        <v>124</v>
      </c>
      <c r="G217" s="272"/>
      <c r="H217" s="229"/>
      <c r="I217" s="229"/>
      <c r="J217" s="34"/>
      <c r="K217" s="287"/>
      <c r="L217" s="18">
        <f t="shared" si="23"/>
        <v>0</v>
      </c>
      <c r="M217" s="19">
        <f t="shared" si="24"/>
        <v>0</v>
      </c>
    </row>
    <row r="218" spans="1:13" s="9" customFormat="1" ht="14.4" x14ac:dyDescent="0.25">
      <c r="A218" s="12" t="str">
        <f t="shared" si="22"/>
        <v>80Mikayla OwenRebel Flight</v>
      </c>
      <c r="B218" s="13">
        <v>80</v>
      </c>
      <c r="C218" s="14" t="s">
        <v>131</v>
      </c>
      <c r="D218" s="285" t="s">
        <v>132</v>
      </c>
      <c r="E218" s="20" t="s">
        <v>1556</v>
      </c>
      <c r="F218" s="16" t="s">
        <v>133</v>
      </c>
      <c r="G218" s="272"/>
      <c r="H218" s="229">
        <v>5</v>
      </c>
      <c r="I218" s="229"/>
      <c r="J218" s="34"/>
      <c r="K218" s="287">
        <v>5</v>
      </c>
      <c r="L218" s="18">
        <f t="shared" si="23"/>
        <v>3</v>
      </c>
      <c r="M218" s="19">
        <f t="shared" si="24"/>
        <v>6</v>
      </c>
    </row>
    <row r="219" spans="1:13" s="9" customFormat="1" ht="14.4" x14ac:dyDescent="0.25">
      <c r="A219" s="12" t="str">
        <f t="shared" si="22"/>
        <v>80Bailee StalteriJb Flying High SR</v>
      </c>
      <c r="B219" s="13">
        <v>80</v>
      </c>
      <c r="C219" s="14" t="s">
        <v>180</v>
      </c>
      <c r="D219" s="285" t="s">
        <v>988</v>
      </c>
      <c r="E219" s="20" t="s">
        <v>1556</v>
      </c>
      <c r="F219" s="16" t="s">
        <v>162</v>
      </c>
      <c r="G219" s="272"/>
      <c r="H219" s="229"/>
      <c r="I219" s="229"/>
      <c r="J219" s="34"/>
      <c r="K219" s="287"/>
      <c r="L219" s="18">
        <f t="shared" si="23"/>
        <v>0</v>
      </c>
      <c r="M219" s="19">
        <f t="shared" si="24"/>
        <v>0</v>
      </c>
    </row>
    <row r="220" spans="1:13" s="9" customFormat="1" ht="14.4" x14ac:dyDescent="0.25">
      <c r="A220" s="12" t="str">
        <f t="shared" si="22"/>
        <v>80Matilda SteinhoffIvorstone Remington Rifle SR</v>
      </c>
      <c r="B220" s="13">
        <v>80</v>
      </c>
      <c r="C220" s="14" t="s">
        <v>928</v>
      </c>
      <c r="D220" s="285" t="s">
        <v>1104</v>
      </c>
      <c r="E220" s="20" t="s">
        <v>1556</v>
      </c>
      <c r="F220" s="16" t="s">
        <v>133</v>
      </c>
      <c r="G220" s="272"/>
      <c r="H220" s="229"/>
      <c r="I220" s="229"/>
      <c r="J220" s="34"/>
      <c r="K220" s="287"/>
      <c r="L220" s="18">
        <f t="shared" si="23"/>
        <v>0</v>
      </c>
      <c r="M220" s="19">
        <f t="shared" si="24"/>
        <v>0</v>
      </c>
    </row>
    <row r="221" spans="1:13" s="9" customFormat="1" ht="14.4" x14ac:dyDescent="0.25">
      <c r="A221" s="12" t="str">
        <f t="shared" si="22"/>
        <v>80Annika StoneDamaspia Park Emilys Gold</v>
      </c>
      <c r="B221" s="13">
        <v>80</v>
      </c>
      <c r="C221" s="14" t="s">
        <v>582</v>
      </c>
      <c r="D221" s="285" t="s">
        <v>583</v>
      </c>
      <c r="E221" s="20" t="s">
        <v>1556</v>
      </c>
      <c r="F221" s="16" t="s">
        <v>99</v>
      </c>
      <c r="G221" s="272"/>
      <c r="H221" s="229">
        <v>1</v>
      </c>
      <c r="I221" s="229"/>
      <c r="J221" s="34"/>
      <c r="K221" s="287">
        <v>1</v>
      </c>
      <c r="L221" s="18">
        <f t="shared" si="23"/>
        <v>7</v>
      </c>
      <c r="M221" s="19">
        <f t="shared" si="24"/>
        <v>14</v>
      </c>
    </row>
    <row r="222" spans="1:13" s="9" customFormat="1" ht="14.4" x14ac:dyDescent="0.25">
      <c r="A222" s="12" t="str">
        <f t="shared" si="22"/>
        <v>80Ruby Bruce-McginnThe Woolsack SR</v>
      </c>
      <c r="B222" s="13">
        <v>80</v>
      </c>
      <c r="C222" s="14" t="s">
        <v>956</v>
      </c>
      <c r="D222" s="285" t="s">
        <v>1558</v>
      </c>
      <c r="E222" s="20" t="s">
        <v>1556</v>
      </c>
      <c r="F222" s="16" t="s">
        <v>105</v>
      </c>
      <c r="G222" s="272"/>
      <c r="H222" s="229">
        <v>4</v>
      </c>
      <c r="I222" s="229"/>
      <c r="J222" s="34"/>
      <c r="K222" s="287">
        <v>4</v>
      </c>
      <c r="L222" s="18">
        <f t="shared" si="23"/>
        <v>4</v>
      </c>
      <c r="M222" s="19">
        <f t="shared" si="24"/>
        <v>8</v>
      </c>
    </row>
    <row r="223" spans="1:13" s="9" customFormat="1" ht="14.4" x14ac:dyDescent="0.25">
      <c r="A223" s="12" t="str">
        <f t="shared" si="22"/>
        <v>80Caitlin WhitemanPennyroyal Tea SR</v>
      </c>
      <c r="B223" s="13">
        <v>80</v>
      </c>
      <c r="C223" s="14" t="s">
        <v>513</v>
      </c>
      <c r="D223" s="285" t="s">
        <v>1559</v>
      </c>
      <c r="E223" s="20" t="s">
        <v>1556</v>
      </c>
      <c r="F223" s="16" t="s">
        <v>124</v>
      </c>
      <c r="G223" s="272"/>
      <c r="H223" s="229"/>
      <c r="I223" s="229"/>
      <c r="J223" s="34"/>
      <c r="K223" s="287"/>
      <c r="L223" s="18">
        <f t="shared" si="23"/>
        <v>0</v>
      </c>
      <c r="M223" s="19">
        <f t="shared" si="24"/>
        <v>0</v>
      </c>
    </row>
    <row r="224" spans="1:13" s="9" customFormat="1" ht="14.4" x14ac:dyDescent="0.25">
      <c r="A224" s="12" t="str">
        <f t="shared" si="22"/>
        <v>80Taiah CurtisEydis Sr</v>
      </c>
      <c r="B224" s="13">
        <v>80</v>
      </c>
      <c r="C224" s="14" t="s">
        <v>926</v>
      </c>
      <c r="D224" s="285" t="s">
        <v>1529</v>
      </c>
      <c r="E224" s="20" t="s">
        <v>1556</v>
      </c>
      <c r="F224" s="16" t="s">
        <v>876</v>
      </c>
      <c r="G224" s="272"/>
      <c r="H224" s="229">
        <v>7</v>
      </c>
      <c r="I224" s="229"/>
      <c r="J224" s="34"/>
      <c r="K224" s="287">
        <v>7</v>
      </c>
      <c r="L224" s="18">
        <f t="shared" si="23"/>
        <v>1</v>
      </c>
      <c r="M224" s="19">
        <f t="shared" si="24"/>
        <v>2</v>
      </c>
    </row>
    <row r="225" spans="1:13" s="9" customFormat="1" ht="14.4" x14ac:dyDescent="0.25">
      <c r="A225" s="12" t="str">
        <f t="shared" si="22"/>
        <v>80Madelyn HarneyBravo</v>
      </c>
      <c r="B225" s="13">
        <v>80</v>
      </c>
      <c r="C225" s="14" t="s">
        <v>1563</v>
      </c>
      <c r="D225" s="285" t="s">
        <v>282</v>
      </c>
      <c r="E225" s="20" t="s">
        <v>1556</v>
      </c>
      <c r="F225" s="16" t="s">
        <v>1030</v>
      </c>
      <c r="G225" s="272"/>
      <c r="H225" s="229"/>
      <c r="I225" s="229"/>
      <c r="J225" s="34"/>
      <c r="K225" s="287"/>
      <c r="L225" s="18">
        <f t="shared" si="23"/>
        <v>0</v>
      </c>
      <c r="M225" s="19">
        <f t="shared" si="24"/>
        <v>0</v>
      </c>
    </row>
    <row r="226" spans="1:13" s="9" customFormat="1" ht="14.4" x14ac:dyDescent="0.25">
      <c r="A226" s="12" t="str">
        <f t="shared" si="22"/>
        <v>80Taylah SmithTaju Nerada</v>
      </c>
      <c r="B226" s="13">
        <v>80</v>
      </c>
      <c r="C226" s="14" t="s">
        <v>884</v>
      </c>
      <c r="D226" s="285" t="s">
        <v>904</v>
      </c>
      <c r="E226" s="20" t="s">
        <v>1556</v>
      </c>
      <c r="F226" s="16" t="s">
        <v>124</v>
      </c>
      <c r="G226" s="272"/>
      <c r="H226" s="229" t="s">
        <v>1467</v>
      </c>
      <c r="I226" s="229"/>
      <c r="J226" s="34"/>
      <c r="K226" s="287">
        <v>5</v>
      </c>
      <c r="L226" s="18">
        <f t="shared" si="23"/>
        <v>3</v>
      </c>
      <c r="M226" s="19">
        <f t="shared" si="24"/>
        <v>6</v>
      </c>
    </row>
    <row r="227" spans="1:13" s="9" customFormat="1" ht="14.4" x14ac:dyDescent="0.25">
      <c r="A227" s="12" t="str">
        <f t="shared" si="22"/>
        <v>80Brianna SheriffAce Of Hearts</v>
      </c>
      <c r="B227" s="13">
        <v>80</v>
      </c>
      <c r="C227" s="14" t="s">
        <v>602</v>
      </c>
      <c r="D227" s="285" t="s">
        <v>610</v>
      </c>
      <c r="E227" s="20" t="s">
        <v>1556</v>
      </c>
      <c r="F227" s="16" t="s">
        <v>797</v>
      </c>
      <c r="G227" s="272"/>
      <c r="H227" s="229" t="s">
        <v>466</v>
      </c>
      <c r="I227" s="229"/>
      <c r="J227" s="34"/>
      <c r="K227" s="287">
        <v>0</v>
      </c>
      <c r="L227" s="18">
        <f t="shared" si="23"/>
        <v>0</v>
      </c>
      <c r="M227" s="19">
        <f t="shared" si="24"/>
        <v>0</v>
      </c>
    </row>
    <row r="228" spans="1:13" s="9" customFormat="1" ht="14.4" x14ac:dyDescent="0.25">
      <c r="A228" s="12" t="str">
        <f t="shared" si="22"/>
        <v>80Sara ScottSalisbury Magic Affair</v>
      </c>
      <c r="B228" s="13">
        <v>80</v>
      </c>
      <c r="C228" s="14" t="s">
        <v>994</v>
      </c>
      <c r="D228" s="285" t="s">
        <v>1569</v>
      </c>
      <c r="E228" s="20" t="s">
        <v>1556</v>
      </c>
      <c r="F228" s="16" t="s">
        <v>263</v>
      </c>
      <c r="G228" s="272"/>
      <c r="H228" s="229" t="s">
        <v>1464</v>
      </c>
      <c r="I228" s="229"/>
      <c r="J228" s="34"/>
      <c r="K228" s="287">
        <v>3</v>
      </c>
      <c r="L228" s="18">
        <f t="shared" si="23"/>
        <v>5</v>
      </c>
      <c r="M228" s="19">
        <f t="shared" si="24"/>
        <v>10</v>
      </c>
    </row>
    <row r="229" spans="1:13" s="9" customFormat="1" ht="14.4" x14ac:dyDescent="0.25">
      <c r="A229" s="12" t="str">
        <f t="shared" si="22"/>
        <v>80India CurtinOsiris Aphrael</v>
      </c>
      <c r="B229" s="13">
        <v>80</v>
      </c>
      <c r="C229" s="14" t="s">
        <v>1564</v>
      </c>
      <c r="D229" s="285" t="s">
        <v>1567</v>
      </c>
      <c r="E229" s="20" t="s">
        <v>1556</v>
      </c>
      <c r="F229" s="16" t="s">
        <v>1015</v>
      </c>
      <c r="G229" s="272"/>
      <c r="H229" s="229"/>
      <c r="I229" s="229"/>
      <c r="J229" s="34"/>
      <c r="K229" s="287"/>
      <c r="L229" s="18">
        <f t="shared" si="23"/>
        <v>0</v>
      </c>
      <c r="M229" s="19">
        <f t="shared" si="24"/>
        <v>0</v>
      </c>
    </row>
    <row r="230" spans="1:13" s="9" customFormat="1" ht="14.4" x14ac:dyDescent="0.25">
      <c r="A230" s="12" t="str">
        <f t="shared" si="22"/>
        <v>80Hadlee BaldacchinoTalaq Citi</v>
      </c>
      <c r="B230" s="13">
        <v>80</v>
      </c>
      <c r="C230" s="14" t="s">
        <v>152</v>
      </c>
      <c r="D230" s="285" t="s">
        <v>153</v>
      </c>
      <c r="E230" s="20" t="s">
        <v>1556</v>
      </c>
      <c r="F230" s="16" t="s">
        <v>115</v>
      </c>
      <c r="G230" s="272"/>
      <c r="H230" s="229" t="s">
        <v>1469</v>
      </c>
      <c r="I230" s="229"/>
      <c r="J230" s="34"/>
      <c r="K230" s="287">
        <v>6</v>
      </c>
      <c r="L230" s="18">
        <f t="shared" si="23"/>
        <v>2</v>
      </c>
      <c r="M230" s="19">
        <f t="shared" si="24"/>
        <v>4</v>
      </c>
    </row>
    <row r="231" spans="1:13" s="9" customFormat="1" ht="14.4" x14ac:dyDescent="0.25">
      <c r="A231" s="12" t="str">
        <f t="shared" si="22"/>
        <v>80Penelope FreemanSpringwater Dustyn</v>
      </c>
      <c r="B231" s="13">
        <v>80</v>
      </c>
      <c r="C231" s="14" t="s">
        <v>940</v>
      </c>
      <c r="D231" s="285" t="s">
        <v>963</v>
      </c>
      <c r="E231" s="20" t="s">
        <v>1556</v>
      </c>
      <c r="F231" s="16" t="s">
        <v>797</v>
      </c>
      <c r="G231" s="272"/>
      <c r="H231" s="229" t="s">
        <v>466</v>
      </c>
      <c r="I231" s="229"/>
      <c r="J231" s="34"/>
      <c r="K231" s="287">
        <v>0</v>
      </c>
      <c r="L231" s="18">
        <f t="shared" si="23"/>
        <v>0</v>
      </c>
      <c r="M231" s="19">
        <f t="shared" si="24"/>
        <v>0</v>
      </c>
    </row>
    <row r="232" spans="1:13" s="9" customFormat="1" ht="14.4" x14ac:dyDescent="0.25">
      <c r="A232" s="12" t="str">
        <f t="shared" si="22"/>
        <v>80Alice HansonCloudjumper</v>
      </c>
      <c r="B232" s="13">
        <v>80</v>
      </c>
      <c r="C232" s="14" t="s">
        <v>641</v>
      </c>
      <c r="D232" s="285" t="s">
        <v>682</v>
      </c>
      <c r="E232" s="20" t="s">
        <v>1556</v>
      </c>
      <c r="F232" s="16" t="s">
        <v>563</v>
      </c>
      <c r="G232" s="272"/>
      <c r="H232" s="229" t="s">
        <v>1466</v>
      </c>
      <c r="I232" s="229"/>
      <c r="J232" s="34"/>
      <c r="K232" s="287">
        <v>4</v>
      </c>
      <c r="L232" s="18">
        <f t="shared" si="23"/>
        <v>4</v>
      </c>
      <c r="M232" s="19">
        <f t="shared" si="24"/>
        <v>8</v>
      </c>
    </row>
    <row r="233" spans="1:13" s="9" customFormat="1" ht="14.4" x14ac:dyDescent="0.25">
      <c r="A233" s="12" t="str">
        <f t="shared" si="22"/>
        <v>80Jax ReillyApplewood Tia Maria</v>
      </c>
      <c r="B233" s="13">
        <v>80</v>
      </c>
      <c r="C233" s="14" t="s">
        <v>1565</v>
      </c>
      <c r="D233" s="285" t="s">
        <v>1568</v>
      </c>
      <c r="E233" s="20" t="s">
        <v>1556</v>
      </c>
      <c r="F233" s="16" t="s">
        <v>1566</v>
      </c>
      <c r="G233" s="272"/>
      <c r="H233" s="229"/>
      <c r="I233" s="229"/>
      <c r="J233" s="34"/>
      <c r="K233" s="287"/>
      <c r="L233" s="18">
        <f t="shared" si="23"/>
        <v>0</v>
      </c>
      <c r="M233" s="19">
        <f t="shared" si="24"/>
        <v>0</v>
      </c>
    </row>
    <row r="234" spans="1:13" s="9" customFormat="1" ht="14.4" x14ac:dyDescent="0.25">
      <c r="A234" s="12" t="str">
        <f t="shared" si="22"/>
        <v>80Ellie SteeleBryceana Wildest Dreams</v>
      </c>
      <c r="B234" s="13">
        <v>80</v>
      </c>
      <c r="C234" s="14" t="s">
        <v>164</v>
      </c>
      <c r="D234" s="285" t="s">
        <v>165</v>
      </c>
      <c r="E234" s="20" t="s">
        <v>1556</v>
      </c>
      <c r="F234" s="16" t="s">
        <v>109</v>
      </c>
      <c r="G234" s="272"/>
      <c r="H234" s="229" t="s">
        <v>1465</v>
      </c>
      <c r="I234" s="229"/>
      <c r="J234" s="34"/>
      <c r="K234" s="287">
        <v>1</v>
      </c>
      <c r="L234" s="18">
        <f t="shared" si="23"/>
        <v>7</v>
      </c>
      <c r="M234" s="19">
        <f t="shared" si="24"/>
        <v>14</v>
      </c>
    </row>
    <row r="235" spans="1:13" s="9" customFormat="1" ht="14.4" x14ac:dyDescent="0.25">
      <c r="A235" s="12" t="str">
        <f t="shared" si="22"/>
        <v>80Tahlia BurkeUpward Others</v>
      </c>
      <c r="B235" s="13">
        <v>80</v>
      </c>
      <c r="C235" s="14" t="s">
        <v>646</v>
      </c>
      <c r="D235" s="285" t="s">
        <v>688</v>
      </c>
      <c r="E235" s="20" t="s">
        <v>1556</v>
      </c>
      <c r="F235" s="16" t="s">
        <v>893</v>
      </c>
      <c r="G235" s="272"/>
      <c r="H235" s="229" t="s">
        <v>466</v>
      </c>
      <c r="I235" s="229"/>
      <c r="J235" s="34"/>
      <c r="K235" s="287">
        <v>0</v>
      </c>
      <c r="L235" s="18">
        <f t="shared" si="23"/>
        <v>0</v>
      </c>
      <c r="M235" s="19">
        <f t="shared" si="24"/>
        <v>0</v>
      </c>
    </row>
    <row r="236" spans="1:13" s="9" customFormat="1" ht="14.4" x14ac:dyDescent="0.25">
      <c r="A236" s="12" t="str">
        <f t="shared" si="22"/>
        <v>80Willoughby SharpSenator Budweiser</v>
      </c>
      <c r="B236" s="13">
        <v>80</v>
      </c>
      <c r="C236" s="14" t="s">
        <v>979</v>
      </c>
      <c r="D236" s="285" t="s">
        <v>949</v>
      </c>
      <c r="E236" s="20" t="s">
        <v>1556</v>
      </c>
      <c r="F236" s="16" t="s">
        <v>848</v>
      </c>
      <c r="G236" s="272"/>
      <c r="H236" s="229"/>
      <c r="I236" s="229"/>
      <c r="J236" s="34"/>
      <c r="K236" s="287"/>
      <c r="L236" s="18">
        <f t="shared" si="23"/>
        <v>0</v>
      </c>
      <c r="M236" s="19">
        <f t="shared" si="24"/>
        <v>0</v>
      </c>
    </row>
    <row r="237" spans="1:13" s="9" customFormat="1" ht="14.4" x14ac:dyDescent="0.25">
      <c r="A237" s="12" t="str">
        <f t="shared" si="22"/>
        <v>80Penelope FreemanTiimli Enzo</v>
      </c>
      <c r="B237" s="13">
        <v>80</v>
      </c>
      <c r="C237" s="14" t="s">
        <v>940</v>
      </c>
      <c r="D237" s="285" t="s">
        <v>1048</v>
      </c>
      <c r="E237" s="20" t="s">
        <v>1556</v>
      </c>
      <c r="F237" s="16" t="s">
        <v>797</v>
      </c>
      <c r="G237" s="272"/>
      <c r="H237" s="229" t="s">
        <v>1468</v>
      </c>
      <c r="I237" s="229"/>
      <c r="J237" s="34"/>
      <c r="K237" s="287">
        <v>2</v>
      </c>
      <c r="L237" s="18">
        <f t="shared" si="23"/>
        <v>6</v>
      </c>
      <c r="M237" s="19">
        <f t="shared" si="24"/>
        <v>12</v>
      </c>
    </row>
    <row r="238" spans="1:13" s="9" customFormat="1" ht="14.4" x14ac:dyDescent="0.25">
      <c r="A238" s="12" t="str">
        <f t="shared" si="22"/>
        <v>90Penelope FreemanSpringwater Dustyn</v>
      </c>
      <c r="B238" s="13">
        <v>90</v>
      </c>
      <c r="C238" s="14" t="s">
        <v>940</v>
      </c>
      <c r="D238" s="15" t="s">
        <v>963</v>
      </c>
      <c r="E238" s="20"/>
      <c r="F238" s="16" t="s">
        <v>797</v>
      </c>
      <c r="G238" s="272"/>
      <c r="H238" s="229"/>
      <c r="I238" s="229" t="s">
        <v>621</v>
      </c>
      <c r="J238" s="34"/>
      <c r="K238" s="17">
        <v>0</v>
      </c>
      <c r="L238" s="18">
        <f t="shared" si="20"/>
        <v>0</v>
      </c>
      <c r="M238" s="19">
        <f t="shared" ref="M238:M275" si="25">SUM(L238*$M$5)</f>
        <v>0</v>
      </c>
    </row>
    <row r="239" spans="1:13" s="9" customFormat="1" ht="14.4" x14ac:dyDescent="0.25">
      <c r="A239" s="12" t="str">
        <f t="shared" si="22"/>
        <v>90Jordyn BronkhorstThe Slayer Sr</v>
      </c>
      <c r="B239" s="13">
        <v>90</v>
      </c>
      <c r="C239" s="14" t="s">
        <v>941</v>
      </c>
      <c r="D239" s="285" t="s">
        <v>964</v>
      </c>
      <c r="E239" s="20"/>
      <c r="F239" s="16" t="s">
        <v>162</v>
      </c>
      <c r="G239" s="272"/>
      <c r="H239" s="229"/>
      <c r="I239" s="229">
        <v>5</v>
      </c>
      <c r="J239" s="34"/>
      <c r="K239" s="287">
        <v>5</v>
      </c>
      <c r="L239" s="18">
        <f t="shared" si="20"/>
        <v>3</v>
      </c>
      <c r="M239" s="19">
        <f t="shared" si="25"/>
        <v>6</v>
      </c>
    </row>
    <row r="240" spans="1:13" s="9" customFormat="1" ht="14.4" x14ac:dyDescent="0.25">
      <c r="A240" s="12" t="str">
        <f t="shared" si="22"/>
        <v>90Jorja BrownPaint Me A Picture Sr</v>
      </c>
      <c r="B240" s="13">
        <v>90</v>
      </c>
      <c r="C240" s="14" t="s">
        <v>942</v>
      </c>
      <c r="D240" s="15" t="s">
        <v>965</v>
      </c>
      <c r="E240" s="20"/>
      <c r="F240" s="16" t="s">
        <v>109</v>
      </c>
      <c r="G240" s="272"/>
      <c r="H240" s="229"/>
      <c r="I240" s="229">
        <v>2</v>
      </c>
      <c r="J240" s="34"/>
      <c r="K240" s="17">
        <v>2</v>
      </c>
      <c r="L240" s="18">
        <f t="shared" si="20"/>
        <v>6</v>
      </c>
      <c r="M240" s="19">
        <f t="shared" si="25"/>
        <v>12</v>
      </c>
    </row>
    <row r="241" spans="1:13" s="9" customFormat="1" ht="14.4" x14ac:dyDescent="0.25">
      <c r="A241" s="12" t="str">
        <f t="shared" si="22"/>
        <v>90Campbell BlackMissy</v>
      </c>
      <c r="B241" s="13">
        <v>90</v>
      </c>
      <c r="C241" s="14" t="s">
        <v>144</v>
      </c>
      <c r="D241" s="285" t="s">
        <v>145</v>
      </c>
      <c r="E241" s="20"/>
      <c r="F241" s="16" t="s">
        <v>146</v>
      </c>
      <c r="G241" s="272"/>
      <c r="H241" s="229"/>
      <c r="I241" s="229">
        <v>4</v>
      </c>
      <c r="J241" s="34"/>
      <c r="K241" s="17">
        <v>4</v>
      </c>
      <c r="L241" s="18">
        <f t="shared" si="20"/>
        <v>4</v>
      </c>
      <c r="M241" s="19">
        <f t="shared" si="25"/>
        <v>8</v>
      </c>
    </row>
    <row r="242" spans="1:13" s="9" customFormat="1" ht="14.4" x14ac:dyDescent="0.25">
      <c r="A242" s="12" t="str">
        <f t="shared" si="22"/>
        <v>90Alexis WyllieBuffalo Soldier</v>
      </c>
      <c r="B242" s="13">
        <v>90</v>
      </c>
      <c r="C242" s="14" t="s">
        <v>122</v>
      </c>
      <c r="D242" s="15" t="s">
        <v>123</v>
      </c>
      <c r="E242" s="20"/>
      <c r="F242" s="16" t="s">
        <v>124</v>
      </c>
      <c r="G242" s="272"/>
      <c r="H242" s="229"/>
      <c r="I242" s="229">
        <v>3</v>
      </c>
      <c r="J242" s="34"/>
      <c r="K242" s="17">
        <v>3</v>
      </c>
      <c r="L242" s="18">
        <f t="shared" si="20"/>
        <v>5</v>
      </c>
      <c r="M242" s="19">
        <f t="shared" si="25"/>
        <v>10</v>
      </c>
    </row>
    <row r="243" spans="1:13" s="9" customFormat="1" ht="14.4" x14ac:dyDescent="0.25">
      <c r="A243" s="12" t="str">
        <f t="shared" si="22"/>
        <v>90Lily BennettKrystelle Park Impressive</v>
      </c>
      <c r="B243" s="13">
        <v>90</v>
      </c>
      <c r="C243" s="14" t="s">
        <v>116</v>
      </c>
      <c r="D243" s="285" t="s">
        <v>166</v>
      </c>
      <c r="E243" s="20"/>
      <c r="F243" s="16" t="s">
        <v>109</v>
      </c>
      <c r="G243" s="272"/>
      <c r="H243" s="229"/>
      <c r="I243" s="229">
        <v>1</v>
      </c>
      <c r="J243" s="34"/>
      <c r="K243" s="287">
        <v>1</v>
      </c>
      <c r="L243" s="18">
        <f t="shared" si="20"/>
        <v>7</v>
      </c>
      <c r="M243" s="19">
        <f t="shared" si="25"/>
        <v>14</v>
      </c>
    </row>
    <row r="244" spans="1:13" s="9" customFormat="1" ht="14.4" x14ac:dyDescent="0.25">
      <c r="A244" s="12" t="str">
        <f t="shared" si="22"/>
        <v>90Lana ScullyHappy As Sr</v>
      </c>
      <c r="B244" s="13">
        <v>90</v>
      </c>
      <c r="C244" s="14" t="s">
        <v>943</v>
      </c>
      <c r="D244" s="15" t="s">
        <v>966</v>
      </c>
      <c r="E244" s="20" t="s">
        <v>924</v>
      </c>
      <c r="F244" s="16" t="s">
        <v>213</v>
      </c>
      <c r="G244" s="272"/>
      <c r="H244" s="229"/>
      <c r="I244" s="229">
        <v>6</v>
      </c>
      <c r="J244" s="34"/>
      <c r="K244" s="17">
        <v>6</v>
      </c>
      <c r="L244" s="18">
        <f t="shared" si="20"/>
        <v>2</v>
      </c>
      <c r="M244" s="19">
        <f t="shared" si="25"/>
        <v>4</v>
      </c>
    </row>
    <row r="245" spans="1:13" s="9" customFormat="1" ht="14.4" x14ac:dyDescent="0.25">
      <c r="A245" s="12" t="str">
        <f t="shared" si="22"/>
        <v>90Joanne LangeClare Downs Sultans Of Swing Sr</v>
      </c>
      <c r="B245" s="13">
        <v>90</v>
      </c>
      <c r="C245" s="14" t="s">
        <v>101</v>
      </c>
      <c r="D245" s="285" t="s">
        <v>1297</v>
      </c>
      <c r="E245" s="20" t="s">
        <v>924</v>
      </c>
      <c r="F245" s="16" t="s">
        <v>944</v>
      </c>
      <c r="G245" s="272"/>
      <c r="H245" s="229"/>
      <c r="I245" s="229">
        <v>6</v>
      </c>
      <c r="J245" s="34"/>
      <c r="K245" s="17">
        <v>6</v>
      </c>
      <c r="L245" s="18">
        <f t="shared" si="20"/>
        <v>2</v>
      </c>
      <c r="M245" s="19">
        <f t="shared" si="25"/>
        <v>4</v>
      </c>
    </row>
    <row r="246" spans="1:13" s="9" customFormat="1" ht="14.4" x14ac:dyDescent="0.25">
      <c r="A246" s="12" t="str">
        <f t="shared" si="22"/>
        <v>90Hannah SteinhoffThe Mighty Quinn</v>
      </c>
      <c r="B246" s="13">
        <v>90</v>
      </c>
      <c r="C246" s="14" t="s">
        <v>945</v>
      </c>
      <c r="D246" s="15" t="s">
        <v>946</v>
      </c>
      <c r="E246" s="20" t="s">
        <v>924</v>
      </c>
      <c r="F246" s="16" t="s">
        <v>133</v>
      </c>
      <c r="G246" s="272"/>
      <c r="H246" s="229"/>
      <c r="I246" s="229">
        <v>0</v>
      </c>
      <c r="J246" s="34"/>
      <c r="K246" s="17">
        <v>7</v>
      </c>
      <c r="L246" s="18">
        <f t="shared" si="20"/>
        <v>1</v>
      </c>
      <c r="M246" s="19">
        <f t="shared" si="25"/>
        <v>2</v>
      </c>
    </row>
    <row r="247" spans="1:13" s="9" customFormat="1" ht="14.4" x14ac:dyDescent="0.25">
      <c r="A247" s="12" t="str">
        <f t="shared" si="22"/>
        <v>90Mikayla OwenRebel Flight</v>
      </c>
      <c r="B247" s="13">
        <v>90</v>
      </c>
      <c r="C247" s="14" t="s">
        <v>131</v>
      </c>
      <c r="D247" s="285" t="s">
        <v>132</v>
      </c>
      <c r="E247" s="20" t="s">
        <v>924</v>
      </c>
      <c r="F247" s="16" t="s">
        <v>133</v>
      </c>
      <c r="G247" s="272"/>
      <c r="H247" s="229"/>
      <c r="I247" s="229">
        <v>0</v>
      </c>
      <c r="J247" s="34"/>
      <c r="K247" s="287">
        <v>7</v>
      </c>
      <c r="L247" s="18">
        <f t="shared" si="20"/>
        <v>1</v>
      </c>
      <c r="M247" s="19">
        <f t="shared" si="25"/>
        <v>2</v>
      </c>
    </row>
    <row r="248" spans="1:13" s="9" customFormat="1" ht="14.4" x14ac:dyDescent="0.25">
      <c r="A248" s="12" t="str">
        <f t="shared" si="22"/>
        <v>90Lily VanderwellSp Stella</v>
      </c>
      <c r="B248" s="13">
        <v>90</v>
      </c>
      <c r="C248" s="14" t="s">
        <v>947</v>
      </c>
      <c r="D248" s="15" t="s">
        <v>689</v>
      </c>
      <c r="E248" s="20" t="s">
        <v>924</v>
      </c>
      <c r="F248" s="16" t="s">
        <v>109</v>
      </c>
      <c r="G248" s="272"/>
      <c r="H248" s="229"/>
      <c r="I248" s="229">
        <v>0</v>
      </c>
      <c r="J248" s="34"/>
      <c r="K248" s="17">
        <v>7</v>
      </c>
      <c r="L248" s="18">
        <f t="shared" si="20"/>
        <v>1</v>
      </c>
      <c r="M248" s="19">
        <f t="shared" si="25"/>
        <v>2</v>
      </c>
    </row>
    <row r="249" spans="1:13" s="9" customFormat="1" ht="14.4" x14ac:dyDescent="0.25">
      <c r="A249" s="12" t="str">
        <f t="shared" si="22"/>
        <v>90Emily StampaliaThe Black Flash</v>
      </c>
      <c r="B249" s="13">
        <v>90</v>
      </c>
      <c r="C249" s="14" t="s">
        <v>885</v>
      </c>
      <c r="D249" s="285" t="s">
        <v>886</v>
      </c>
      <c r="E249" s="20" t="s">
        <v>924</v>
      </c>
      <c r="F249" s="16" t="s">
        <v>109</v>
      </c>
      <c r="G249" s="272"/>
      <c r="H249" s="229"/>
      <c r="I249" s="229">
        <v>0</v>
      </c>
      <c r="J249" s="34"/>
      <c r="K249" s="17">
        <v>7</v>
      </c>
      <c r="L249" s="18">
        <f t="shared" si="20"/>
        <v>1</v>
      </c>
      <c r="M249" s="19">
        <f t="shared" si="25"/>
        <v>2</v>
      </c>
    </row>
    <row r="250" spans="1:13" s="9" customFormat="1" ht="14.4" x14ac:dyDescent="0.25">
      <c r="A250" s="12" t="str">
        <f t="shared" si="22"/>
        <v>90Willoghby SharpSenator Budweiser</v>
      </c>
      <c r="B250" s="13">
        <v>90</v>
      </c>
      <c r="C250" s="14" t="s">
        <v>948</v>
      </c>
      <c r="D250" s="15" t="s">
        <v>949</v>
      </c>
      <c r="E250" s="20" t="s">
        <v>924</v>
      </c>
      <c r="F250" s="16" t="s">
        <v>848</v>
      </c>
      <c r="G250" s="272"/>
      <c r="H250" s="229"/>
      <c r="I250" s="229">
        <v>3</v>
      </c>
      <c r="J250" s="34"/>
      <c r="K250" s="17">
        <v>3</v>
      </c>
      <c r="L250" s="18">
        <f t="shared" si="20"/>
        <v>5</v>
      </c>
      <c r="M250" s="19">
        <f t="shared" si="25"/>
        <v>10</v>
      </c>
    </row>
    <row r="251" spans="1:13" s="9" customFormat="1" ht="14.4" x14ac:dyDescent="0.25">
      <c r="A251" s="12" t="str">
        <f t="shared" si="22"/>
        <v>90Sophie DebritoTiaja Park Folly</v>
      </c>
      <c r="B251" s="13">
        <v>90</v>
      </c>
      <c r="C251" s="14" t="s">
        <v>484</v>
      </c>
      <c r="D251" s="285" t="s">
        <v>156</v>
      </c>
      <c r="E251" s="20" t="s">
        <v>924</v>
      </c>
      <c r="F251" s="16" t="s">
        <v>105</v>
      </c>
      <c r="G251" s="272"/>
      <c r="H251" s="229"/>
      <c r="I251" s="229">
        <v>3</v>
      </c>
      <c r="J251" s="34"/>
      <c r="K251" s="287">
        <v>0</v>
      </c>
      <c r="L251" s="18">
        <f t="shared" si="20"/>
        <v>0</v>
      </c>
      <c r="M251" s="19">
        <f t="shared" si="25"/>
        <v>0</v>
      </c>
    </row>
    <row r="252" spans="1:13" s="9" customFormat="1" ht="14.4" x14ac:dyDescent="0.25">
      <c r="A252" s="12" t="str">
        <f t="shared" si="22"/>
        <v>90Penelope FreemanTimli Enzo</v>
      </c>
      <c r="B252" s="13">
        <v>90</v>
      </c>
      <c r="C252" s="14" t="s">
        <v>940</v>
      </c>
      <c r="D252" s="15" t="s">
        <v>950</v>
      </c>
      <c r="E252" s="20" t="s">
        <v>924</v>
      </c>
      <c r="F252" s="16" t="s">
        <v>797</v>
      </c>
      <c r="G252" s="272"/>
      <c r="H252" s="229"/>
      <c r="I252" s="229">
        <v>0</v>
      </c>
      <c r="J252" s="34"/>
      <c r="K252" s="17">
        <v>7</v>
      </c>
      <c r="L252" s="18">
        <f t="shared" si="20"/>
        <v>1</v>
      </c>
      <c r="M252" s="19">
        <f t="shared" si="25"/>
        <v>2</v>
      </c>
    </row>
    <row r="253" spans="1:13" s="9" customFormat="1" ht="14.4" x14ac:dyDescent="0.25">
      <c r="A253" s="12" t="str">
        <f t="shared" si="22"/>
        <v>90Grace JohnsonSolar Medal</v>
      </c>
      <c r="B253" s="13">
        <v>90</v>
      </c>
      <c r="C253" s="14" t="s">
        <v>218</v>
      </c>
      <c r="D253" s="285" t="s">
        <v>951</v>
      </c>
      <c r="E253" s="20" t="s">
        <v>924</v>
      </c>
      <c r="F253" s="16" t="s">
        <v>797</v>
      </c>
      <c r="G253" s="272"/>
      <c r="H253" s="229"/>
      <c r="I253" s="229">
        <v>0</v>
      </c>
      <c r="J253" s="34"/>
      <c r="K253" s="17">
        <v>7</v>
      </c>
      <c r="L253" s="18">
        <f t="shared" si="20"/>
        <v>1</v>
      </c>
      <c r="M253" s="19">
        <f t="shared" si="25"/>
        <v>2</v>
      </c>
    </row>
    <row r="254" spans="1:13" s="9" customFormat="1" ht="14.4" x14ac:dyDescent="0.25">
      <c r="A254" s="12" t="str">
        <f t="shared" si="22"/>
        <v>90Jorja BrownPaint Me A Picture</v>
      </c>
      <c r="B254" s="13">
        <v>90</v>
      </c>
      <c r="C254" s="14" t="s">
        <v>942</v>
      </c>
      <c r="D254" s="15" t="s">
        <v>968</v>
      </c>
      <c r="E254" s="20" t="s">
        <v>924</v>
      </c>
      <c r="F254" s="16" t="s">
        <v>109</v>
      </c>
      <c r="G254" s="272"/>
      <c r="H254" s="229"/>
      <c r="I254" s="229">
        <v>1</v>
      </c>
      <c r="J254" s="34"/>
      <c r="K254" s="17">
        <v>1</v>
      </c>
      <c r="L254" s="18">
        <f t="shared" si="20"/>
        <v>7</v>
      </c>
      <c r="M254" s="19">
        <f t="shared" si="25"/>
        <v>14</v>
      </c>
    </row>
    <row r="255" spans="1:13" s="9" customFormat="1" ht="14.4" x14ac:dyDescent="0.25">
      <c r="A255" s="12" t="str">
        <f t="shared" si="22"/>
        <v>90Lily BennettBelcam Cerento</v>
      </c>
      <c r="B255" s="13">
        <v>90</v>
      </c>
      <c r="C255" s="14" t="s">
        <v>116</v>
      </c>
      <c r="D255" s="285" t="s">
        <v>117</v>
      </c>
      <c r="E255" s="20" t="s">
        <v>924</v>
      </c>
      <c r="F255" s="16" t="s">
        <v>109</v>
      </c>
      <c r="G255" s="272"/>
      <c r="H255" s="229"/>
      <c r="I255" s="229">
        <v>1</v>
      </c>
      <c r="J255" s="34"/>
      <c r="K255" s="287">
        <v>1</v>
      </c>
      <c r="L255" s="18">
        <f t="shared" si="20"/>
        <v>7</v>
      </c>
      <c r="M255" s="19">
        <f t="shared" si="25"/>
        <v>14</v>
      </c>
    </row>
    <row r="256" spans="1:13" s="9" customFormat="1" ht="14.4" x14ac:dyDescent="0.25">
      <c r="A256" s="12" t="str">
        <f t="shared" si="22"/>
        <v>90Tiffani TongShippyshippybangbang </v>
      </c>
      <c r="B256" s="13">
        <v>90</v>
      </c>
      <c r="C256" s="14" t="s">
        <v>93</v>
      </c>
      <c r="D256" s="15" t="s">
        <v>969</v>
      </c>
      <c r="E256" s="20" t="s">
        <v>924</v>
      </c>
      <c r="F256" s="16" t="s">
        <v>797</v>
      </c>
      <c r="G256" s="272"/>
      <c r="H256" s="229"/>
      <c r="I256" s="229">
        <v>0</v>
      </c>
      <c r="J256" s="34"/>
      <c r="K256" s="17">
        <v>7</v>
      </c>
      <c r="L256" s="18">
        <f t="shared" si="20"/>
        <v>1</v>
      </c>
      <c r="M256" s="19">
        <f t="shared" si="25"/>
        <v>2</v>
      </c>
    </row>
    <row r="257" spans="1:13" s="9" customFormat="1" ht="14.4" x14ac:dyDescent="0.25">
      <c r="A257" s="12" t="str">
        <f t="shared" si="22"/>
        <v>90Charvelle MillerKendall Park Odin Sr</v>
      </c>
      <c r="B257" s="13">
        <v>90</v>
      </c>
      <c r="C257" s="14" t="s">
        <v>125</v>
      </c>
      <c r="D257" s="285" t="s">
        <v>1530</v>
      </c>
      <c r="E257" s="20" t="s">
        <v>924</v>
      </c>
      <c r="F257" s="16" t="s">
        <v>127</v>
      </c>
      <c r="G257" s="272"/>
      <c r="H257" s="229"/>
      <c r="I257" s="229">
        <v>0</v>
      </c>
      <c r="J257" s="34"/>
      <c r="K257" s="17">
        <v>7</v>
      </c>
      <c r="L257" s="18">
        <f t="shared" si="20"/>
        <v>1</v>
      </c>
      <c r="M257" s="19">
        <f t="shared" si="25"/>
        <v>2</v>
      </c>
    </row>
    <row r="258" spans="1:13" s="9" customFormat="1" ht="14.4" x14ac:dyDescent="0.25">
      <c r="A258" s="12" t="str">
        <f t="shared" si="22"/>
        <v>90Holly MccluneInverglen Topman</v>
      </c>
      <c r="B258" s="13">
        <v>90</v>
      </c>
      <c r="C258" s="14" t="s">
        <v>626</v>
      </c>
      <c r="D258" s="15" t="s">
        <v>690</v>
      </c>
      <c r="E258" s="20" t="s">
        <v>924</v>
      </c>
      <c r="F258" s="16" t="s">
        <v>115</v>
      </c>
      <c r="G258" s="272"/>
      <c r="H258" s="229"/>
      <c r="I258" s="229">
        <v>2</v>
      </c>
      <c r="J258" s="34"/>
      <c r="K258" s="17">
        <v>2</v>
      </c>
      <c r="L258" s="18">
        <f t="shared" si="20"/>
        <v>6</v>
      </c>
      <c r="M258" s="19">
        <f t="shared" si="25"/>
        <v>12</v>
      </c>
    </row>
    <row r="259" spans="1:13" s="9" customFormat="1" ht="14.4" x14ac:dyDescent="0.25">
      <c r="A259" s="12" t="str">
        <f t="shared" si="22"/>
        <v>90Nell HoworthFlirt With Hal</v>
      </c>
      <c r="B259" s="13">
        <v>90</v>
      </c>
      <c r="C259" s="14" t="s">
        <v>517</v>
      </c>
      <c r="D259" s="285" t="s">
        <v>529</v>
      </c>
      <c r="E259" s="20" t="s">
        <v>924</v>
      </c>
      <c r="F259" s="16" t="s">
        <v>115</v>
      </c>
      <c r="G259" s="272"/>
      <c r="H259" s="229"/>
      <c r="I259" s="229">
        <v>2</v>
      </c>
      <c r="J259" s="34"/>
      <c r="K259" s="287">
        <v>2</v>
      </c>
      <c r="L259" s="18">
        <f t="shared" si="20"/>
        <v>6</v>
      </c>
      <c r="M259" s="19">
        <f t="shared" si="25"/>
        <v>12</v>
      </c>
    </row>
    <row r="260" spans="1:13" s="9" customFormat="1" ht="14.4" x14ac:dyDescent="0.25">
      <c r="A260" s="12" t="str">
        <f t="shared" si="22"/>
        <v>90Alexis WyllieBuffalo Soldier Sr</v>
      </c>
      <c r="B260" s="13">
        <v>90</v>
      </c>
      <c r="C260" s="14" t="s">
        <v>122</v>
      </c>
      <c r="D260" s="15" t="s">
        <v>970</v>
      </c>
      <c r="E260" s="20" t="s">
        <v>924</v>
      </c>
      <c r="F260" s="16" t="s">
        <v>124</v>
      </c>
      <c r="G260" s="272"/>
      <c r="H260" s="229"/>
      <c r="I260" s="229">
        <v>5</v>
      </c>
      <c r="J260" s="34"/>
      <c r="K260" s="17">
        <v>5</v>
      </c>
      <c r="L260" s="18">
        <f t="shared" si="20"/>
        <v>3</v>
      </c>
      <c r="M260" s="19">
        <f t="shared" si="25"/>
        <v>6</v>
      </c>
    </row>
    <row r="261" spans="1:13" s="9" customFormat="1" ht="14.4" x14ac:dyDescent="0.25">
      <c r="A261" s="12" t="str">
        <f t="shared" si="22"/>
        <v>90Tessa EvansHollywood Rock Sr</v>
      </c>
      <c r="B261" s="13">
        <v>90</v>
      </c>
      <c r="C261" s="14" t="s">
        <v>519</v>
      </c>
      <c r="D261" s="285" t="s">
        <v>1531</v>
      </c>
      <c r="E261" s="20" t="s">
        <v>924</v>
      </c>
      <c r="F261" s="16" t="s">
        <v>539</v>
      </c>
      <c r="G261" s="272"/>
      <c r="H261" s="229"/>
      <c r="I261" s="229">
        <v>5</v>
      </c>
      <c r="J261" s="34"/>
      <c r="K261" s="17">
        <v>5</v>
      </c>
      <c r="L261" s="18">
        <f t="shared" si="20"/>
        <v>3</v>
      </c>
      <c r="M261" s="19">
        <f t="shared" si="25"/>
        <v>6</v>
      </c>
    </row>
    <row r="262" spans="1:13" s="9" customFormat="1" ht="14.4" x14ac:dyDescent="0.25">
      <c r="A262" s="12" t="str">
        <f t="shared" si="22"/>
        <v>90Eva AnningThe Brass Bear</v>
      </c>
      <c r="B262" s="13">
        <v>90</v>
      </c>
      <c r="C262" s="14" t="s">
        <v>649</v>
      </c>
      <c r="D262" s="15" t="s">
        <v>691</v>
      </c>
      <c r="E262" s="20" t="s">
        <v>924</v>
      </c>
      <c r="F262" s="16" t="s">
        <v>146</v>
      </c>
      <c r="G262" s="272"/>
      <c r="H262" s="229"/>
      <c r="I262" s="229">
        <v>4</v>
      </c>
      <c r="J262" s="34"/>
      <c r="K262" s="17">
        <v>4</v>
      </c>
      <c r="L262" s="18">
        <f t="shared" si="20"/>
        <v>4</v>
      </c>
      <c r="M262" s="19">
        <f t="shared" si="25"/>
        <v>8</v>
      </c>
    </row>
    <row r="263" spans="1:13" s="9" customFormat="1" ht="14.4" x14ac:dyDescent="0.25">
      <c r="A263" s="12" t="str">
        <f t="shared" ref="A263:A326" si="26">CONCATENATE(B263,C263,D263)</f>
        <v>90Campbell BlackMissy Sr</v>
      </c>
      <c r="B263" s="13">
        <v>90</v>
      </c>
      <c r="C263" s="14" t="s">
        <v>144</v>
      </c>
      <c r="D263" s="285" t="s">
        <v>971</v>
      </c>
      <c r="E263" s="20" t="s">
        <v>924</v>
      </c>
      <c r="F263" s="16" t="s">
        <v>146</v>
      </c>
      <c r="G263" s="272"/>
      <c r="H263" s="229"/>
      <c r="I263" s="229">
        <v>4</v>
      </c>
      <c r="J263" s="34"/>
      <c r="K263" s="287">
        <v>4</v>
      </c>
      <c r="L263" s="18">
        <f t="shared" si="20"/>
        <v>4</v>
      </c>
      <c r="M263" s="19">
        <f t="shared" si="25"/>
        <v>8</v>
      </c>
    </row>
    <row r="264" spans="1:13" s="9" customFormat="1" ht="14.4" x14ac:dyDescent="0.25">
      <c r="A264" s="12" t="str">
        <f t="shared" si="26"/>
        <v>90Bill WieseThree Votes</v>
      </c>
      <c r="B264" s="13">
        <v>90</v>
      </c>
      <c r="C264" s="14" t="s">
        <v>952</v>
      </c>
      <c r="D264" s="15" t="s">
        <v>953</v>
      </c>
      <c r="E264" s="20" t="s">
        <v>924</v>
      </c>
      <c r="F264" s="16" t="s">
        <v>196</v>
      </c>
      <c r="G264" s="272"/>
      <c r="H264" s="229"/>
      <c r="I264" s="229">
        <v>0</v>
      </c>
      <c r="J264" s="34"/>
      <c r="K264" s="17">
        <v>7</v>
      </c>
      <c r="L264" s="18">
        <f t="shared" si="20"/>
        <v>1</v>
      </c>
      <c r="M264" s="19">
        <f t="shared" si="25"/>
        <v>2</v>
      </c>
    </row>
    <row r="265" spans="1:13" s="9" customFormat="1" ht="14.4" x14ac:dyDescent="0.25">
      <c r="A265" s="12" t="str">
        <f t="shared" si="26"/>
        <v>90Dan WieseBiara Flyer</v>
      </c>
      <c r="B265" s="13">
        <v>90</v>
      </c>
      <c r="C265" s="14" t="s">
        <v>954</v>
      </c>
      <c r="D265" s="285" t="s">
        <v>955</v>
      </c>
      <c r="E265" s="20" t="s">
        <v>924</v>
      </c>
      <c r="F265" s="16" t="s">
        <v>196</v>
      </c>
      <c r="G265" s="272"/>
      <c r="H265" s="229"/>
      <c r="I265" s="229">
        <v>0</v>
      </c>
      <c r="J265" s="34"/>
      <c r="K265" s="17">
        <v>7</v>
      </c>
      <c r="L265" s="18">
        <f t="shared" si="20"/>
        <v>1</v>
      </c>
      <c r="M265" s="19">
        <f t="shared" si="25"/>
        <v>2</v>
      </c>
    </row>
    <row r="266" spans="1:13" s="9" customFormat="1" ht="14.4" x14ac:dyDescent="0.25">
      <c r="A266" s="12" t="str">
        <f t="shared" si="26"/>
        <v>90Hannah SteinhoffThe Mighty Quinn</v>
      </c>
      <c r="B266" s="13">
        <v>90</v>
      </c>
      <c r="C266" s="14" t="s">
        <v>945</v>
      </c>
      <c r="D266" s="285" t="s">
        <v>946</v>
      </c>
      <c r="E266" s="20"/>
      <c r="F266" s="16" t="s">
        <v>876</v>
      </c>
      <c r="G266" s="272"/>
      <c r="H266" s="229"/>
      <c r="I266" s="229" t="s">
        <v>621</v>
      </c>
      <c r="J266" s="34"/>
      <c r="K266" s="17">
        <v>0</v>
      </c>
      <c r="L266" s="18">
        <f t="shared" si="20"/>
        <v>0</v>
      </c>
      <c r="M266" s="19">
        <f t="shared" si="25"/>
        <v>0</v>
      </c>
    </row>
    <row r="267" spans="1:13" s="9" customFormat="1" ht="14.4" x14ac:dyDescent="0.25">
      <c r="A267" s="12" t="str">
        <f t="shared" si="26"/>
        <v>90Campbell BlackMissy</v>
      </c>
      <c r="B267" s="13">
        <v>90</v>
      </c>
      <c r="C267" s="14" t="s">
        <v>144</v>
      </c>
      <c r="D267" s="15" t="s">
        <v>145</v>
      </c>
      <c r="E267" s="20"/>
      <c r="F267" s="16" t="s">
        <v>146</v>
      </c>
      <c r="G267" s="272"/>
      <c r="H267" s="229"/>
      <c r="I267" s="229" t="s">
        <v>845</v>
      </c>
      <c r="J267" s="34"/>
      <c r="K267" s="17">
        <v>0</v>
      </c>
      <c r="L267" s="18">
        <f t="shared" si="20"/>
        <v>0</v>
      </c>
      <c r="M267" s="19">
        <f t="shared" si="25"/>
        <v>0</v>
      </c>
    </row>
    <row r="268" spans="1:13" s="9" customFormat="1" ht="14.4" x14ac:dyDescent="0.25">
      <c r="A268" s="12" t="str">
        <f t="shared" si="26"/>
        <v>90Holly MccluneInverglen Topman</v>
      </c>
      <c r="B268" s="13">
        <v>90</v>
      </c>
      <c r="C268" s="14" t="s">
        <v>626</v>
      </c>
      <c r="D268" s="285" t="s">
        <v>690</v>
      </c>
      <c r="E268" s="20"/>
      <c r="F268" s="16" t="s">
        <v>115</v>
      </c>
      <c r="G268" s="272"/>
      <c r="H268" s="229"/>
      <c r="I268" s="229" t="s">
        <v>845</v>
      </c>
      <c r="J268" s="34"/>
      <c r="K268" s="287">
        <v>0</v>
      </c>
      <c r="L268" s="18">
        <f t="shared" si="20"/>
        <v>0</v>
      </c>
      <c r="M268" s="19">
        <f t="shared" si="25"/>
        <v>0</v>
      </c>
    </row>
    <row r="269" spans="1:13" s="9" customFormat="1" ht="14.4" x14ac:dyDescent="0.25">
      <c r="A269" s="12" t="str">
        <f t="shared" si="26"/>
        <v>90Mikayla OwenRebel Flight</v>
      </c>
      <c r="B269" s="13">
        <v>90</v>
      </c>
      <c r="C269" s="14" t="s">
        <v>131</v>
      </c>
      <c r="D269" s="15" t="s">
        <v>132</v>
      </c>
      <c r="E269" s="20"/>
      <c r="F269" s="16" t="s">
        <v>133</v>
      </c>
      <c r="G269" s="272"/>
      <c r="H269" s="229"/>
      <c r="I269" s="229"/>
      <c r="J269" s="34"/>
      <c r="K269" s="17">
        <v>0</v>
      </c>
      <c r="L269" s="18">
        <f t="shared" si="20"/>
        <v>0</v>
      </c>
      <c r="M269" s="19">
        <f t="shared" si="25"/>
        <v>0</v>
      </c>
    </row>
    <row r="270" spans="1:13" s="9" customFormat="1" ht="14.4" x14ac:dyDescent="0.25">
      <c r="A270" s="12" t="str">
        <f t="shared" si="26"/>
        <v>90Penelope FreemanTiimli Enzo</v>
      </c>
      <c r="B270" s="13">
        <v>90</v>
      </c>
      <c r="C270" s="14" t="s">
        <v>940</v>
      </c>
      <c r="D270" s="285" t="s">
        <v>1048</v>
      </c>
      <c r="E270" s="20"/>
      <c r="F270" s="16" t="s">
        <v>797</v>
      </c>
      <c r="G270" s="272"/>
      <c r="H270" s="229"/>
      <c r="I270" s="229">
        <v>2</v>
      </c>
      <c r="J270" s="34"/>
      <c r="K270" s="17">
        <v>2</v>
      </c>
      <c r="L270" s="18">
        <f t="shared" si="20"/>
        <v>6</v>
      </c>
      <c r="M270" s="19">
        <f t="shared" si="25"/>
        <v>12</v>
      </c>
    </row>
    <row r="271" spans="1:13" s="9" customFormat="1" ht="14.4" x14ac:dyDescent="0.25">
      <c r="A271" s="12" t="str">
        <f t="shared" si="26"/>
        <v>90Bill WieseThree Votes</v>
      </c>
      <c r="B271" s="13">
        <v>90</v>
      </c>
      <c r="C271" s="14" t="s">
        <v>952</v>
      </c>
      <c r="D271" s="15" t="s">
        <v>953</v>
      </c>
      <c r="E271" s="20"/>
      <c r="F271" s="16" t="s">
        <v>196</v>
      </c>
      <c r="G271" s="272"/>
      <c r="H271" s="229"/>
      <c r="I271" s="229">
        <v>3</v>
      </c>
      <c r="J271" s="34"/>
      <c r="K271" s="17">
        <v>3</v>
      </c>
      <c r="L271" s="18">
        <f t="shared" si="20"/>
        <v>5</v>
      </c>
      <c r="M271" s="19">
        <f t="shared" si="25"/>
        <v>10</v>
      </c>
    </row>
    <row r="272" spans="1:13" s="9" customFormat="1" ht="14.4" x14ac:dyDescent="0.25">
      <c r="A272" s="12" t="str">
        <f t="shared" si="26"/>
        <v>90Dan WieseBiara Flyer</v>
      </c>
      <c r="B272" s="13">
        <v>90</v>
      </c>
      <c r="C272" s="14" t="s">
        <v>954</v>
      </c>
      <c r="D272" s="285" t="s">
        <v>955</v>
      </c>
      <c r="E272" s="20"/>
      <c r="F272" s="16" t="s">
        <v>786</v>
      </c>
      <c r="G272" s="272"/>
      <c r="H272" s="229"/>
      <c r="I272" s="229"/>
      <c r="J272" s="34"/>
      <c r="K272" s="287">
        <v>0</v>
      </c>
      <c r="L272" s="18">
        <f t="shared" si="20"/>
        <v>0</v>
      </c>
      <c r="M272" s="19">
        <f t="shared" si="25"/>
        <v>0</v>
      </c>
    </row>
    <row r="273" spans="1:13" s="9" customFormat="1" ht="14.4" x14ac:dyDescent="0.25">
      <c r="A273" s="12" t="str">
        <f t="shared" si="26"/>
        <v>90Sophie DebritoTiaja Park Folly</v>
      </c>
      <c r="B273" s="13">
        <v>90</v>
      </c>
      <c r="C273" s="14" t="s">
        <v>484</v>
      </c>
      <c r="D273" s="15" t="s">
        <v>156</v>
      </c>
      <c r="E273" s="20"/>
      <c r="F273" s="16" t="s">
        <v>105</v>
      </c>
      <c r="G273" s="272"/>
      <c r="H273" s="229"/>
      <c r="I273" s="229">
        <v>6</v>
      </c>
      <c r="J273" s="34"/>
      <c r="K273" s="17">
        <v>6</v>
      </c>
      <c r="L273" s="18">
        <f t="shared" si="20"/>
        <v>2</v>
      </c>
      <c r="M273" s="19">
        <f t="shared" si="25"/>
        <v>4</v>
      </c>
    </row>
    <row r="274" spans="1:13" s="9" customFormat="1" ht="14.4" x14ac:dyDescent="0.25">
      <c r="A274" s="12" t="str">
        <f t="shared" si="26"/>
        <v>90Lily BennettKrystelle Park Impressive</v>
      </c>
      <c r="B274" s="13">
        <v>90</v>
      </c>
      <c r="C274" s="14" t="s">
        <v>116</v>
      </c>
      <c r="D274" s="285" t="s">
        <v>166</v>
      </c>
      <c r="E274" s="20"/>
      <c r="F274" s="16" t="s">
        <v>109</v>
      </c>
      <c r="G274" s="272"/>
      <c r="H274" s="229"/>
      <c r="I274" s="229">
        <v>4</v>
      </c>
      <c r="J274" s="34"/>
      <c r="K274" s="17">
        <v>4</v>
      </c>
      <c r="L274" s="18">
        <f t="shared" si="20"/>
        <v>4</v>
      </c>
      <c r="M274" s="19">
        <f t="shared" si="25"/>
        <v>8</v>
      </c>
    </row>
    <row r="275" spans="1:13" s="9" customFormat="1" ht="14.4" x14ac:dyDescent="0.25">
      <c r="A275" s="12" t="str">
        <f t="shared" si="26"/>
        <v>90Penelope FreemanSpringwater Dustyn</v>
      </c>
      <c r="B275" s="13">
        <v>90</v>
      </c>
      <c r="C275" s="14" t="s">
        <v>940</v>
      </c>
      <c r="D275" s="15" t="s">
        <v>963</v>
      </c>
      <c r="E275" s="20"/>
      <c r="F275" s="16" t="s">
        <v>797</v>
      </c>
      <c r="G275" s="272"/>
      <c r="H275" s="229"/>
      <c r="I275" s="229" t="s">
        <v>621</v>
      </c>
      <c r="J275" s="34"/>
      <c r="K275" s="17">
        <v>0</v>
      </c>
      <c r="L275" s="18">
        <f t="shared" si="20"/>
        <v>0</v>
      </c>
      <c r="M275" s="19">
        <f t="shared" si="25"/>
        <v>0</v>
      </c>
    </row>
    <row r="276" spans="1:13" s="9" customFormat="1" ht="14.4" x14ac:dyDescent="0.25">
      <c r="A276" s="12" t="str">
        <f t="shared" si="26"/>
        <v>90Eva AnningThe Brass Bear</v>
      </c>
      <c r="B276" s="13">
        <v>90</v>
      </c>
      <c r="C276" s="14" t="s">
        <v>649</v>
      </c>
      <c r="D276" s="285" t="s">
        <v>691</v>
      </c>
      <c r="E276" s="20"/>
      <c r="F276" s="16" t="s">
        <v>146</v>
      </c>
      <c r="G276" s="272"/>
      <c r="H276" s="229"/>
      <c r="I276" s="229">
        <v>5</v>
      </c>
      <c r="J276" s="34"/>
      <c r="K276" s="287">
        <v>5</v>
      </c>
      <c r="L276" s="18">
        <f t="shared" ref="L276:L339" si="27">IF(K276=1,7,IF(K276=2,6,IF(K276=3,5,IF(K276=4,4,IF(K276=5,3,IF(K276=6,2,IF(K276&gt;=6,1,0)))))))</f>
        <v>3</v>
      </c>
      <c r="M276" s="19">
        <f t="shared" ref="M276:M339" si="28">SUM(L276*$M$5)</f>
        <v>6</v>
      </c>
    </row>
    <row r="277" spans="1:13" s="9" customFormat="1" ht="14.4" x14ac:dyDescent="0.25">
      <c r="A277" s="12" t="str">
        <f t="shared" si="26"/>
        <v>90Vanessa DavisOkies Little Anya</v>
      </c>
      <c r="B277" s="13">
        <v>90</v>
      </c>
      <c r="C277" s="14" t="s">
        <v>141</v>
      </c>
      <c r="D277" s="15" t="s">
        <v>142</v>
      </c>
      <c r="E277" s="20"/>
      <c r="F277" s="16" t="s">
        <v>534</v>
      </c>
      <c r="G277" s="272"/>
      <c r="H277" s="229"/>
      <c r="I277" s="229">
        <v>1</v>
      </c>
      <c r="J277" s="34"/>
      <c r="K277" s="17">
        <v>1</v>
      </c>
      <c r="L277" s="18">
        <f t="shared" si="27"/>
        <v>7</v>
      </c>
      <c r="M277" s="19">
        <f t="shared" si="28"/>
        <v>14</v>
      </c>
    </row>
    <row r="278" spans="1:13" s="9" customFormat="1" ht="14.4" x14ac:dyDescent="0.25">
      <c r="A278" s="12" t="str">
        <f t="shared" si="26"/>
        <v>90Eva AnningThe Brass Bear</v>
      </c>
      <c r="B278" s="13">
        <v>90</v>
      </c>
      <c r="C278" s="14" t="s">
        <v>649</v>
      </c>
      <c r="D278" s="285" t="s">
        <v>691</v>
      </c>
      <c r="E278" s="20"/>
      <c r="F278" s="16" t="s">
        <v>146</v>
      </c>
      <c r="G278" s="272"/>
      <c r="H278" s="229"/>
      <c r="I278" s="229">
        <v>1</v>
      </c>
      <c r="J278" s="34"/>
      <c r="K278" s="17">
        <v>1</v>
      </c>
      <c r="L278" s="18">
        <f t="shared" si="27"/>
        <v>7</v>
      </c>
      <c r="M278" s="19">
        <f t="shared" si="28"/>
        <v>14</v>
      </c>
    </row>
    <row r="279" spans="1:13" s="9" customFormat="1" ht="14.4" x14ac:dyDescent="0.25">
      <c r="A279" s="12" t="str">
        <f t="shared" si="26"/>
        <v>90Lahnee PozzebonSkippin Time</v>
      </c>
      <c r="B279" s="13">
        <v>90</v>
      </c>
      <c r="C279" s="14" t="s">
        <v>644</v>
      </c>
      <c r="D279" s="285" t="s">
        <v>1266</v>
      </c>
      <c r="E279" s="20"/>
      <c r="F279" s="16" t="s">
        <v>115</v>
      </c>
      <c r="G279" s="272"/>
      <c r="H279" s="229"/>
      <c r="I279" s="229" t="s">
        <v>845</v>
      </c>
      <c r="J279" s="34"/>
      <c r="K279" s="17">
        <v>0</v>
      </c>
      <c r="L279" s="18">
        <f t="shared" si="27"/>
        <v>0</v>
      </c>
      <c r="M279" s="19">
        <f t="shared" si="28"/>
        <v>0</v>
      </c>
    </row>
    <row r="280" spans="1:13" s="9" customFormat="1" ht="14.4" x14ac:dyDescent="0.25">
      <c r="A280" s="12" t="str">
        <f t="shared" si="26"/>
        <v>90Nell HoworthFlirt With Hal</v>
      </c>
      <c r="B280" s="13">
        <v>90</v>
      </c>
      <c r="C280" s="14" t="s">
        <v>517</v>
      </c>
      <c r="D280" s="285" t="s">
        <v>529</v>
      </c>
      <c r="E280" s="20"/>
      <c r="F280" s="16" t="s">
        <v>813</v>
      </c>
      <c r="G280" s="272"/>
      <c r="H280" s="229"/>
      <c r="I280" s="229" t="s">
        <v>621</v>
      </c>
      <c r="J280" s="34"/>
      <c r="K280" s="287">
        <v>0</v>
      </c>
      <c r="L280" s="18">
        <f t="shared" si="27"/>
        <v>0</v>
      </c>
      <c r="M280" s="19">
        <f t="shared" si="28"/>
        <v>0</v>
      </c>
    </row>
    <row r="281" spans="1:13" s="9" customFormat="1" ht="14.4" x14ac:dyDescent="0.25">
      <c r="A281" s="12" t="str">
        <f t="shared" si="26"/>
        <v>90Campbell BlackMissy</v>
      </c>
      <c r="B281" s="13">
        <v>90</v>
      </c>
      <c r="C281" s="14" t="s">
        <v>144</v>
      </c>
      <c r="D281" s="15" t="s">
        <v>145</v>
      </c>
      <c r="E281" s="20"/>
      <c r="F281" s="16" t="s">
        <v>146</v>
      </c>
      <c r="G281" s="272"/>
      <c r="H281" s="229"/>
      <c r="I281" s="229" t="s">
        <v>845</v>
      </c>
      <c r="J281" s="34"/>
      <c r="K281" s="17">
        <v>0</v>
      </c>
      <c r="L281" s="18">
        <f t="shared" si="27"/>
        <v>0</v>
      </c>
      <c r="M281" s="19">
        <f t="shared" si="28"/>
        <v>0</v>
      </c>
    </row>
    <row r="282" spans="1:13" s="9" customFormat="1" ht="14.4" x14ac:dyDescent="0.25">
      <c r="A282" s="12" t="str">
        <f t="shared" si="26"/>
        <v>90Tiffani TongTamara Flaming Halo</v>
      </c>
      <c r="B282" s="13">
        <v>90</v>
      </c>
      <c r="C282" s="14" t="s">
        <v>93</v>
      </c>
      <c r="D282" s="285" t="s">
        <v>137</v>
      </c>
      <c r="E282" s="20"/>
      <c r="F282" s="16" t="s">
        <v>797</v>
      </c>
      <c r="G282" s="272"/>
      <c r="H282" s="229"/>
      <c r="I282" s="229" t="s">
        <v>845</v>
      </c>
      <c r="J282" s="34"/>
      <c r="K282" s="17">
        <v>0</v>
      </c>
      <c r="L282" s="18">
        <f t="shared" si="27"/>
        <v>0</v>
      </c>
      <c r="M282" s="19">
        <f t="shared" si="28"/>
        <v>0</v>
      </c>
    </row>
    <row r="283" spans="1:13" s="9" customFormat="1" ht="14.4" x14ac:dyDescent="0.25">
      <c r="A283" s="12" t="str">
        <f t="shared" si="26"/>
        <v>90Dan WieseBiara Flyer</v>
      </c>
      <c r="B283" s="13">
        <v>90</v>
      </c>
      <c r="C283" s="14" t="s">
        <v>954</v>
      </c>
      <c r="D283" s="15" t="s">
        <v>955</v>
      </c>
      <c r="E283" s="20"/>
      <c r="F283" s="16" t="s">
        <v>786</v>
      </c>
      <c r="G283" s="272"/>
      <c r="H283" s="229"/>
      <c r="I283" s="229">
        <v>2</v>
      </c>
      <c r="J283" s="34"/>
      <c r="K283" s="17">
        <v>2</v>
      </c>
      <c r="L283" s="18">
        <f t="shared" si="27"/>
        <v>6</v>
      </c>
      <c r="M283" s="19">
        <f t="shared" si="28"/>
        <v>12</v>
      </c>
    </row>
    <row r="284" spans="1:13" s="9" customFormat="1" ht="14.4" x14ac:dyDescent="0.25">
      <c r="A284" s="12" t="str">
        <f t="shared" si="26"/>
        <v>90Holly MccluneInverglen Topman</v>
      </c>
      <c r="B284" s="13">
        <v>90</v>
      </c>
      <c r="C284" s="14" t="s">
        <v>626</v>
      </c>
      <c r="D284" s="285" t="s">
        <v>690</v>
      </c>
      <c r="E284" s="20"/>
      <c r="F284" s="16" t="s">
        <v>115</v>
      </c>
      <c r="G284" s="272"/>
      <c r="H284" s="229"/>
      <c r="I284" s="229" t="s">
        <v>845</v>
      </c>
      <c r="J284" s="34"/>
      <c r="K284" s="287">
        <v>0</v>
      </c>
      <c r="L284" s="18">
        <f t="shared" si="27"/>
        <v>0</v>
      </c>
      <c r="M284" s="19">
        <f t="shared" si="28"/>
        <v>0</v>
      </c>
    </row>
    <row r="285" spans="1:13" s="9" customFormat="1" ht="14.4" x14ac:dyDescent="0.25">
      <c r="A285" s="12" t="str">
        <f t="shared" si="26"/>
        <v>90Ella MacgregorFour Needed Nz</v>
      </c>
      <c r="B285" s="13">
        <v>90</v>
      </c>
      <c r="C285" s="14" t="s">
        <v>776</v>
      </c>
      <c r="D285" s="15" t="s">
        <v>775</v>
      </c>
      <c r="E285" s="20"/>
      <c r="F285" s="16" t="s">
        <v>184</v>
      </c>
      <c r="G285" s="272"/>
      <c r="H285" s="229"/>
      <c r="I285" s="229">
        <v>4</v>
      </c>
      <c r="J285" s="34"/>
      <c r="K285" s="17">
        <v>4</v>
      </c>
      <c r="L285" s="18">
        <f t="shared" si="27"/>
        <v>4</v>
      </c>
      <c r="M285" s="19">
        <f t="shared" si="28"/>
        <v>8</v>
      </c>
    </row>
    <row r="286" spans="1:13" ht="14.4" x14ac:dyDescent="0.25">
      <c r="A286" s="12" t="str">
        <f t="shared" si="26"/>
        <v>90Lily BennettBelcam Cerento</v>
      </c>
      <c r="B286" s="13">
        <v>90</v>
      </c>
      <c r="C286" s="14" t="s">
        <v>116</v>
      </c>
      <c r="D286" s="285" t="s">
        <v>117</v>
      </c>
      <c r="E286" s="20"/>
      <c r="F286" s="16" t="s">
        <v>109</v>
      </c>
      <c r="G286" s="272"/>
      <c r="H286" s="229"/>
      <c r="I286" s="229">
        <v>3</v>
      </c>
      <c r="J286" s="34"/>
      <c r="K286" s="17">
        <v>3</v>
      </c>
      <c r="L286" s="18">
        <f t="shared" si="27"/>
        <v>5</v>
      </c>
      <c r="M286" s="19">
        <f t="shared" si="28"/>
        <v>10</v>
      </c>
    </row>
    <row r="287" spans="1:13" ht="14.4" x14ac:dyDescent="0.25">
      <c r="A287" s="12" t="str">
        <f t="shared" si="26"/>
        <v>90Hannah SteinhoffThe Mighty Quinn</v>
      </c>
      <c r="B287" s="13">
        <v>90</v>
      </c>
      <c r="C287" s="14" t="s">
        <v>945</v>
      </c>
      <c r="D287" s="15" t="s">
        <v>946</v>
      </c>
      <c r="E287" s="20"/>
      <c r="F287" s="16" t="s">
        <v>876</v>
      </c>
      <c r="G287" s="272"/>
      <c r="H287" s="229"/>
      <c r="I287" s="229" t="s">
        <v>845</v>
      </c>
      <c r="J287" s="34"/>
      <c r="K287" s="17">
        <v>0</v>
      </c>
      <c r="L287" s="18">
        <f t="shared" si="27"/>
        <v>0</v>
      </c>
      <c r="M287" s="19">
        <f t="shared" si="28"/>
        <v>0</v>
      </c>
    </row>
    <row r="288" spans="1:13" ht="14.4" x14ac:dyDescent="0.25">
      <c r="A288" s="12" t="str">
        <f t="shared" si="26"/>
        <v>90Willoughby SharpSenator Budweiser</v>
      </c>
      <c r="B288" s="13">
        <v>90</v>
      </c>
      <c r="C288" s="14" t="s">
        <v>979</v>
      </c>
      <c r="D288" s="285" t="s">
        <v>949</v>
      </c>
      <c r="E288" s="20"/>
      <c r="F288" s="16" t="s">
        <v>848</v>
      </c>
      <c r="G288" s="272"/>
      <c r="H288" s="229"/>
      <c r="I288" s="229" t="s">
        <v>845</v>
      </c>
      <c r="J288" s="34"/>
      <c r="K288" s="287">
        <v>0</v>
      </c>
      <c r="L288" s="18">
        <f t="shared" si="27"/>
        <v>0</v>
      </c>
      <c r="M288" s="19">
        <f t="shared" si="28"/>
        <v>0</v>
      </c>
    </row>
    <row r="289" spans="1:13" ht="14.4" x14ac:dyDescent="0.25">
      <c r="A289" s="12" t="str">
        <f t="shared" si="26"/>
        <v>90Emily StampaliaThe Black Flash</v>
      </c>
      <c r="B289" s="13">
        <v>90</v>
      </c>
      <c r="C289" s="14" t="s">
        <v>885</v>
      </c>
      <c r="D289" s="15" t="s">
        <v>886</v>
      </c>
      <c r="E289" s="20"/>
      <c r="F289" s="16" t="s">
        <v>109</v>
      </c>
      <c r="G289" s="272"/>
      <c r="H289" s="229"/>
      <c r="I289" s="229" t="s">
        <v>845</v>
      </c>
      <c r="J289" s="34"/>
      <c r="K289" s="17">
        <v>0</v>
      </c>
      <c r="L289" s="18">
        <f t="shared" si="27"/>
        <v>0</v>
      </c>
      <c r="M289" s="19">
        <f t="shared" si="28"/>
        <v>0</v>
      </c>
    </row>
    <row r="290" spans="1:13" ht="14.4" x14ac:dyDescent="0.25">
      <c r="A290" s="12" t="str">
        <f t="shared" si="26"/>
        <v>100Jordyn BronkhorstThe Slayer Sr'</v>
      </c>
      <c r="B290" s="13">
        <v>100</v>
      </c>
      <c r="C290" s="14" t="s">
        <v>941</v>
      </c>
      <c r="D290" s="285" t="s">
        <v>1532</v>
      </c>
      <c r="E290" s="20"/>
      <c r="F290" s="16" t="s">
        <v>162</v>
      </c>
      <c r="G290" s="272"/>
      <c r="H290" s="229"/>
      <c r="I290" s="229">
        <v>2</v>
      </c>
      <c r="J290" s="34"/>
      <c r="K290" s="17">
        <v>2</v>
      </c>
      <c r="L290" s="18">
        <f t="shared" si="27"/>
        <v>6</v>
      </c>
      <c r="M290" s="19">
        <f t="shared" si="28"/>
        <v>12</v>
      </c>
    </row>
    <row r="291" spans="1:13" ht="14.4" x14ac:dyDescent="0.25">
      <c r="A291" s="12" t="str">
        <f t="shared" si="26"/>
        <v>100Lana ScullyHappy As</v>
      </c>
      <c r="B291" s="13">
        <v>100</v>
      </c>
      <c r="C291" s="14" t="s">
        <v>943</v>
      </c>
      <c r="D291" s="285" t="s">
        <v>972</v>
      </c>
      <c r="E291" s="20"/>
      <c r="F291" s="16" t="s">
        <v>213</v>
      </c>
      <c r="G291" s="272"/>
      <c r="H291" s="229"/>
      <c r="I291" s="229">
        <v>1</v>
      </c>
      <c r="J291" s="34"/>
      <c r="K291" s="287">
        <v>1</v>
      </c>
      <c r="L291" s="18">
        <f t="shared" si="27"/>
        <v>7</v>
      </c>
      <c r="M291" s="19">
        <f t="shared" si="28"/>
        <v>14</v>
      </c>
    </row>
    <row r="292" spans="1:13" ht="14.4" x14ac:dyDescent="0.25">
      <c r="A292" s="12" t="str">
        <f t="shared" si="26"/>
        <v>100Sienna OwenMajestic Hunter</v>
      </c>
      <c r="B292" s="13">
        <v>100</v>
      </c>
      <c r="C292" s="14" t="s">
        <v>134</v>
      </c>
      <c r="D292" s="285" t="s">
        <v>135</v>
      </c>
      <c r="E292" s="20"/>
      <c r="F292" s="16" t="s">
        <v>133</v>
      </c>
      <c r="G292" s="272"/>
      <c r="H292" s="229"/>
      <c r="I292" s="229" t="s">
        <v>845</v>
      </c>
      <c r="J292" s="34"/>
      <c r="K292" s="17">
        <v>0</v>
      </c>
      <c r="L292" s="18">
        <f t="shared" si="27"/>
        <v>0</v>
      </c>
      <c r="M292" s="19">
        <f t="shared" si="28"/>
        <v>0</v>
      </c>
    </row>
    <row r="293" spans="1:13" ht="14.4" x14ac:dyDescent="0.25">
      <c r="A293" s="12" t="str">
        <f t="shared" si="26"/>
        <v>100Grace JohnsonSolar Medal</v>
      </c>
      <c r="B293" s="13">
        <v>100</v>
      </c>
      <c r="C293" s="14" t="s">
        <v>218</v>
      </c>
      <c r="D293" s="15" t="s">
        <v>951</v>
      </c>
      <c r="E293" s="20"/>
      <c r="F293" s="16" t="s">
        <v>797</v>
      </c>
      <c r="G293" s="272"/>
      <c r="H293" s="229"/>
      <c r="I293" s="229">
        <v>2</v>
      </c>
      <c r="J293" s="34"/>
      <c r="K293" s="17">
        <v>2</v>
      </c>
      <c r="L293" s="18">
        <f t="shared" si="27"/>
        <v>6</v>
      </c>
      <c r="M293" s="19">
        <f t="shared" si="28"/>
        <v>12</v>
      </c>
    </row>
    <row r="294" spans="1:13" ht="14.4" x14ac:dyDescent="0.25">
      <c r="A294" s="12" t="str">
        <f t="shared" si="26"/>
        <v>100Alexis WyllieBuffalo Soldier Sr</v>
      </c>
      <c r="B294" s="13">
        <v>100</v>
      </c>
      <c r="C294" s="14" t="s">
        <v>122</v>
      </c>
      <c r="D294" s="285" t="s">
        <v>970</v>
      </c>
      <c r="E294" s="20"/>
      <c r="F294" s="16" t="s">
        <v>124</v>
      </c>
      <c r="G294" s="272"/>
      <c r="H294" s="229"/>
      <c r="I294" s="229">
        <v>4</v>
      </c>
      <c r="J294" s="34"/>
      <c r="K294" s="287">
        <v>4</v>
      </c>
      <c r="L294" s="18">
        <f t="shared" si="27"/>
        <v>4</v>
      </c>
      <c r="M294" s="19">
        <f t="shared" si="28"/>
        <v>8</v>
      </c>
    </row>
    <row r="295" spans="1:13" ht="14.4" x14ac:dyDescent="0.25">
      <c r="A295" s="12" t="str">
        <f t="shared" si="26"/>
        <v>100Tessa EvansHollywood Rock</v>
      </c>
      <c r="B295" s="13">
        <v>100</v>
      </c>
      <c r="C295" s="14" t="s">
        <v>519</v>
      </c>
      <c r="D295" s="15" t="s">
        <v>531</v>
      </c>
      <c r="E295" s="20"/>
      <c r="F295" s="16" t="s">
        <v>882</v>
      </c>
      <c r="G295" s="272"/>
      <c r="H295" s="229"/>
      <c r="I295" s="229">
        <v>3</v>
      </c>
      <c r="J295" s="34"/>
      <c r="K295" s="17">
        <v>3</v>
      </c>
      <c r="L295" s="18">
        <f t="shared" si="27"/>
        <v>5</v>
      </c>
      <c r="M295" s="19">
        <f t="shared" si="28"/>
        <v>10</v>
      </c>
    </row>
    <row r="296" spans="1:13" ht="14.4" x14ac:dyDescent="0.25">
      <c r="A296" s="12" t="str">
        <f t="shared" si="26"/>
        <v>100Charvelle MillerKendall Park Odin Sr</v>
      </c>
      <c r="B296" s="13">
        <v>100</v>
      </c>
      <c r="C296" s="14" t="s">
        <v>125</v>
      </c>
      <c r="D296" s="285" t="s">
        <v>1530</v>
      </c>
      <c r="E296" s="20"/>
      <c r="F296" s="16" t="s">
        <v>424</v>
      </c>
      <c r="G296" s="272"/>
      <c r="H296" s="229"/>
      <c r="I296" s="229">
        <v>5</v>
      </c>
      <c r="J296" s="34"/>
      <c r="K296" s="17">
        <v>5</v>
      </c>
      <c r="L296" s="18">
        <f t="shared" si="27"/>
        <v>3</v>
      </c>
      <c r="M296" s="19">
        <f t="shared" si="28"/>
        <v>6</v>
      </c>
    </row>
    <row r="297" spans="1:13" ht="14.4" x14ac:dyDescent="0.25">
      <c r="A297" s="12" t="str">
        <f t="shared" si="26"/>
        <v>100Annika StoneIrlanda Fph</v>
      </c>
      <c r="B297" s="13">
        <v>100</v>
      </c>
      <c r="C297" s="14" t="s">
        <v>582</v>
      </c>
      <c r="D297" s="15" t="s">
        <v>593</v>
      </c>
      <c r="E297" s="20"/>
      <c r="F297" s="16" t="s">
        <v>896</v>
      </c>
      <c r="G297" s="272"/>
      <c r="H297" s="229"/>
      <c r="I297" s="229">
        <v>1</v>
      </c>
      <c r="J297" s="34"/>
      <c r="K297" s="17">
        <v>1</v>
      </c>
      <c r="L297" s="18">
        <f t="shared" si="27"/>
        <v>7</v>
      </c>
      <c r="M297" s="19">
        <f t="shared" si="28"/>
        <v>14</v>
      </c>
    </row>
    <row r="298" spans="1:13" ht="14.4" x14ac:dyDescent="0.25">
      <c r="A298" s="12" t="str">
        <f t="shared" si="26"/>
        <v>100Jordyn BronkhorstThe Slayer</v>
      </c>
      <c r="B298" s="13">
        <v>100</v>
      </c>
      <c r="C298" s="14" t="s">
        <v>941</v>
      </c>
      <c r="D298" s="285" t="s">
        <v>1062</v>
      </c>
      <c r="E298" s="20"/>
      <c r="F298" s="16" t="s">
        <v>162</v>
      </c>
      <c r="G298" s="272"/>
      <c r="H298" s="229"/>
      <c r="I298" s="229">
        <v>6</v>
      </c>
      <c r="J298" s="34"/>
      <c r="K298" s="287">
        <v>6</v>
      </c>
      <c r="L298" s="18">
        <f t="shared" si="27"/>
        <v>2</v>
      </c>
      <c r="M298" s="19">
        <f t="shared" si="28"/>
        <v>4</v>
      </c>
    </row>
    <row r="299" spans="1:13" ht="14.4" x14ac:dyDescent="0.25">
      <c r="A299" s="12" t="str">
        <f t="shared" si="26"/>
        <v>100Charvelle MillerKendall Park Odin</v>
      </c>
      <c r="B299" s="13">
        <v>100</v>
      </c>
      <c r="C299" s="14" t="s">
        <v>125</v>
      </c>
      <c r="D299" s="15" t="s">
        <v>126</v>
      </c>
      <c r="E299" s="20"/>
      <c r="F299" s="16" t="s">
        <v>424</v>
      </c>
      <c r="G299" s="272"/>
      <c r="H299" s="229"/>
      <c r="I299" s="229">
        <v>2</v>
      </c>
      <c r="J299" s="34"/>
      <c r="K299" s="17">
        <v>2</v>
      </c>
      <c r="L299" s="18">
        <f t="shared" si="27"/>
        <v>6</v>
      </c>
      <c r="M299" s="19">
        <f t="shared" si="28"/>
        <v>12</v>
      </c>
    </row>
    <row r="300" spans="1:13" ht="14.4" x14ac:dyDescent="0.25">
      <c r="A300" s="12" t="str">
        <f t="shared" si="26"/>
        <v>100Emily StampaliaThe Black Flash</v>
      </c>
      <c r="B300" s="13">
        <v>100</v>
      </c>
      <c r="C300" s="14" t="s">
        <v>885</v>
      </c>
      <c r="D300" s="285" t="s">
        <v>886</v>
      </c>
      <c r="E300" s="20"/>
      <c r="F300" s="16" t="s">
        <v>109</v>
      </c>
      <c r="G300" s="272"/>
      <c r="H300" s="229"/>
      <c r="I300" s="229" t="s">
        <v>845</v>
      </c>
      <c r="J300" s="34"/>
      <c r="K300" s="17">
        <v>0</v>
      </c>
      <c r="L300" s="18">
        <f t="shared" si="27"/>
        <v>0</v>
      </c>
      <c r="M300" s="19">
        <f t="shared" si="28"/>
        <v>0</v>
      </c>
    </row>
    <row r="301" spans="1:13" ht="14.4" x14ac:dyDescent="0.25">
      <c r="A301" s="12" t="str">
        <f t="shared" si="26"/>
        <v>100Joanne LangeClare Downs Sultans Of Swing</v>
      </c>
      <c r="B301" s="13">
        <v>100</v>
      </c>
      <c r="C301" s="14" t="s">
        <v>101</v>
      </c>
      <c r="D301" s="15" t="s">
        <v>967</v>
      </c>
      <c r="E301" s="20"/>
      <c r="F301" s="16" t="s">
        <v>888</v>
      </c>
      <c r="G301" s="272"/>
      <c r="H301" s="229"/>
      <c r="I301" s="229">
        <v>3</v>
      </c>
      <c r="J301" s="34"/>
      <c r="K301" s="17">
        <v>3</v>
      </c>
      <c r="L301" s="18">
        <f t="shared" si="27"/>
        <v>5</v>
      </c>
      <c r="M301" s="19">
        <f t="shared" si="28"/>
        <v>10</v>
      </c>
    </row>
    <row r="302" spans="1:13" ht="14.4" x14ac:dyDescent="0.25">
      <c r="A302" s="12" t="str">
        <f t="shared" si="26"/>
        <v>100Jordyn BronkhorstThe Slayer</v>
      </c>
      <c r="B302" s="13">
        <v>100</v>
      </c>
      <c r="C302" s="14" t="s">
        <v>941</v>
      </c>
      <c r="D302" s="285" t="s">
        <v>1062</v>
      </c>
      <c r="E302" s="20"/>
      <c r="F302" s="16" t="s">
        <v>162</v>
      </c>
      <c r="G302" s="272"/>
      <c r="H302" s="229"/>
      <c r="I302" s="229">
        <v>1</v>
      </c>
      <c r="J302" s="34"/>
      <c r="K302" s="287">
        <v>1</v>
      </c>
      <c r="L302" s="18">
        <f t="shared" si="27"/>
        <v>7</v>
      </c>
      <c r="M302" s="19">
        <f t="shared" si="28"/>
        <v>14</v>
      </c>
    </row>
    <row r="303" spans="1:13" ht="14.4" x14ac:dyDescent="0.25">
      <c r="A303" s="12" t="str">
        <f t="shared" si="26"/>
        <v>100Nell HoworthFlirt With Hal</v>
      </c>
      <c r="B303" s="13">
        <v>100</v>
      </c>
      <c r="C303" s="14" t="s">
        <v>517</v>
      </c>
      <c r="D303" s="15" t="s">
        <v>529</v>
      </c>
      <c r="E303" s="20"/>
      <c r="F303" s="16" t="s">
        <v>813</v>
      </c>
      <c r="G303" s="272"/>
      <c r="H303" s="229"/>
      <c r="I303" s="229">
        <v>6</v>
      </c>
      <c r="J303" s="34"/>
      <c r="K303" s="17">
        <v>6</v>
      </c>
      <c r="L303" s="18">
        <f t="shared" si="27"/>
        <v>2</v>
      </c>
      <c r="M303" s="19">
        <f t="shared" si="28"/>
        <v>4</v>
      </c>
    </row>
    <row r="304" spans="1:13" ht="14.4" x14ac:dyDescent="0.25">
      <c r="A304" s="12" t="str">
        <f t="shared" si="26"/>
        <v>100Dan WieseBiara Flyer Sr</v>
      </c>
      <c r="B304" s="13">
        <v>100</v>
      </c>
      <c r="C304" s="14" t="s">
        <v>954</v>
      </c>
      <c r="D304" s="285" t="s">
        <v>1284</v>
      </c>
      <c r="E304" s="20"/>
      <c r="F304" s="16" t="s">
        <v>786</v>
      </c>
      <c r="G304" s="272"/>
      <c r="H304" s="229"/>
      <c r="I304" s="229">
        <v>4</v>
      </c>
      <c r="J304" s="34"/>
      <c r="K304" s="17">
        <v>4</v>
      </c>
      <c r="L304" s="18">
        <f t="shared" si="27"/>
        <v>4</v>
      </c>
      <c r="M304" s="19">
        <f t="shared" si="28"/>
        <v>8</v>
      </c>
    </row>
    <row r="305" spans="1:13" ht="14.4" x14ac:dyDescent="0.25">
      <c r="A305" s="12" t="str">
        <f t="shared" si="26"/>
        <v>100Lahnee PozzebonSkipin Time Sr</v>
      </c>
      <c r="B305" s="13">
        <v>100</v>
      </c>
      <c r="C305" s="14" t="s">
        <v>644</v>
      </c>
      <c r="D305" s="285" t="s">
        <v>1533</v>
      </c>
      <c r="E305" s="20"/>
      <c r="F305" s="16" t="s">
        <v>115</v>
      </c>
      <c r="G305" s="272"/>
      <c r="H305" s="229"/>
      <c r="I305" s="229" t="s">
        <v>845</v>
      </c>
      <c r="J305" s="34"/>
      <c r="K305" s="17">
        <v>0</v>
      </c>
      <c r="L305" s="18">
        <f t="shared" si="27"/>
        <v>0</v>
      </c>
      <c r="M305" s="19">
        <f t="shared" si="28"/>
        <v>0</v>
      </c>
    </row>
    <row r="306" spans="1:13" ht="14.4" x14ac:dyDescent="0.25">
      <c r="A306" s="12" t="str">
        <f t="shared" si="26"/>
        <v>100Bill WieseThree Votes Sr</v>
      </c>
      <c r="B306" s="13">
        <v>100</v>
      </c>
      <c r="C306" s="14" t="s">
        <v>952</v>
      </c>
      <c r="D306" s="285" t="s">
        <v>1285</v>
      </c>
      <c r="E306" s="20"/>
      <c r="F306" s="16" t="s">
        <v>196</v>
      </c>
      <c r="G306" s="272"/>
      <c r="H306" s="229"/>
      <c r="I306" s="229">
        <v>5</v>
      </c>
      <c r="J306" s="34"/>
      <c r="K306" s="287">
        <v>5</v>
      </c>
      <c r="L306" s="18">
        <f t="shared" si="27"/>
        <v>3</v>
      </c>
      <c r="M306" s="19">
        <f t="shared" si="28"/>
        <v>6</v>
      </c>
    </row>
    <row r="307" spans="1:13" ht="14.4" x14ac:dyDescent="0.25">
      <c r="A307" s="12" t="str">
        <f t="shared" si="26"/>
        <v>105Annika StoneIrlanda Fph</v>
      </c>
      <c r="B307" s="13">
        <v>105</v>
      </c>
      <c r="C307" s="14" t="s">
        <v>582</v>
      </c>
      <c r="D307" s="15" t="s">
        <v>593</v>
      </c>
      <c r="E307" s="20"/>
      <c r="F307" s="16" t="s">
        <v>896</v>
      </c>
      <c r="G307" s="272"/>
      <c r="H307" s="229"/>
      <c r="I307" s="229">
        <v>1</v>
      </c>
      <c r="J307" s="34"/>
      <c r="K307" s="17">
        <v>1</v>
      </c>
      <c r="L307" s="18">
        <f t="shared" si="27"/>
        <v>7</v>
      </c>
      <c r="M307" s="19">
        <f t="shared" si="28"/>
        <v>14</v>
      </c>
    </row>
    <row r="308" spans="1:13" ht="14.4" x14ac:dyDescent="0.25">
      <c r="A308" s="12" t="str">
        <f t="shared" si="26"/>
        <v>105Annika StoneIrlanda Fph Sr</v>
      </c>
      <c r="B308" s="13">
        <v>105</v>
      </c>
      <c r="C308" s="14" t="s">
        <v>582</v>
      </c>
      <c r="D308" s="285" t="s">
        <v>973</v>
      </c>
      <c r="E308" s="20"/>
      <c r="F308" s="16" t="s">
        <v>896</v>
      </c>
      <c r="G308" s="272"/>
      <c r="H308" s="229"/>
      <c r="I308" s="229"/>
      <c r="J308" s="34">
        <v>2</v>
      </c>
      <c r="K308" s="17">
        <v>2</v>
      </c>
      <c r="L308" s="18">
        <f t="shared" si="27"/>
        <v>6</v>
      </c>
      <c r="M308" s="19">
        <f t="shared" si="28"/>
        <v>12</v>
      </c>
    </row>
    <row r="309" spans="1:13" ht="14.4" x14ac:dyDescent="0.25">
      <c r="A309" s="12" t="str">
        <f t="shared" si="26"/>
        <v>105Amy LethleanJust Wadda The Chances Sr</v>
      </c>
      <c r="B309" s="13">
        <v>105</v>
      </c>
      <c r="C309" s="14" t="s">
        <v>106</v>
      </c>
      <c r="D309" s="15" t="s">
        <v>974</v>
      </c>
      <c r="E309" s="20"/>
      <c r="F309" s="16" t="s">
        <v>109</v>
      </c>
      <c r="G309" s="272"/>
      <c r="H309" s="229"/>
      <c r="I309" s="229"/>
      <c r="J309" s="34">
        <v>3</v>
      </c>
      <c r="K309" s="17">
        <v>3</v>
      </c>
      <c r="L309" s="18">
        <f t="shared" si="27"/>
        <v>5</v>
      </c>
      <c r="M309" s="19">
        <f t="shared" si="28"/>
        <v>10</v>
      </c>
    </row>
    <row r="310" spans="1:13" ht="14.4" x14ac:dyDescent="0.25">
      <c r="A310" s="12" t="str">
        <f t="shared" si="26"/>
        <v>105Matilda MarchMaximouse Sr</v>
      </c>
      <c r="B310" s="13">
        <v>105</v>
      </c>
      <c r="C310" s="14" t="s">
        <v>113</v>
      </c>
      <c r="D310" s="285" t="s">
        <v>975</v>
      </c>
      <c r="E310" s="20"/>
      <c r="F310" s="16" t="s">
        <v>115</v>
      </c>
      <c r="G310" s="272"/>
      <c r="H310" s="229"/>
      <c r="I310" s="229"/>
      <c r="J310" s="34">
        <v>1</v>
      </c>
      <c r="K310" s="287">
        <v>1</v>
      </c>
      <c r="L310" s="18">
        <f t="shared" si="27"/>
        <v>7</v>
      </c>
      <c r="M310" s="19">
        <f t="shared" si="28"/>
        <v>14</v>
      </c>
    </row>
    <row r="311" spans="1:13" ht="14.4" x14ac:dyDescent="0.25">
      <c r="A311" s="12" t="str">
        <f t="shared" si="26"/>
        <v>105Tiffani TongShippyshippybangbang Sr</v>
      </c>
      <c r="B311" s="13">
        <v>105</v>
      </c>
      <c r="C311" s="14" t="s">
        <v>93</v>
      </c>
      <c r="D311" s="285" t="s">
        <v>1534</v>
      </c>
      <c r="E311" s="20"/>
      <c r="F311" s="16" t="s">
        <v>797</v>
      </c>
      <c r="G311" s="272"/>
      <c r="H311" s="229"/>
      <c r="I311" s="229"/>
      <c r="J311" s="34">
        <v>5</v>
      </c>
      <c r="K311" s="17">
        <v>5</v>
      </c>
      <c r="L311" s="18">
        <f t="shared" si="27"/>
        <v>3</v>
      </c>
      <c r="M311" s="19">
        <f t="shared" si="28"/>
        <v>6</v>
      </c>
    </row>
    <row r="312" spans="1:13" ht="14.4" x14ac:dyDescent="0.25">
      <c r="A312" s="12" t="str">
        <f t="shared" si="26"/>
        <v>105Annika StoneIrlanda Fph Sr</v>
      </c>
      <c r="B312" s="13">
        <v>105</v>
      </c>
      <c r="C312" s="14" t="s">
        <v>582</v>
      </c>
      <c r="D312" s="285" t="s">
        <v>973</v>
      </c>
      <c r="E312" s="20"/>
      <c r="F312" s="16" t="s">
        <v>896</v>
      </c>
      <c r="G312" s="272"/>
      <c r="H312" s="229"/>
      <c r="I312" s="229"/>
      <c r="J312" s="34">
        <v>4</v>
      </c>
      <c r="K312" s="17">
        <v>4</v>
      </c>
      <c r="L312" s="18">
        <f t="shared" si="27"/>
        <v>4</v>
      </c>
      <c r="M312" s="19">
        <f t="shared" si="28"/>
        <v>8</v>
      </c>
    </row>
    <row r="313" spans="1:13" ht="14.4" x14ac:dyDescent="0.25">
      <c r="A313" s="12" t="str">
        <f t="shared" si="26"/>
        <v>105Bill WieseThree Votes</v>
      </c>
      <c r="B313" s="13">
        <v>105</v>
      </c>
      <c r="C313" s="14" t="s">
        <v>952</v>
      </c>
      <c r="D313" s="15" t="s">
        <v>953</v>
      </c>
      <c r="E313" s="20"/>
      <c r="F313" s="16" t="s">
        <v>196</v>
      </c>
      <c r="G313" s="272"/>
      <c r="H313" s="229"/>
      <c r="I313" s="229"/>
      <c r="J313" s="34">
        <v>6</v>
      </c>
      <c r="K313" s="17">
        <v>6</v>
      </c>
      <c r="L313" s="18">
        <f t="shared" si="27"/>
        <v>2</v>
      </c>
      <c r="M313" s="19">
        <f t="shared" si="28"/>
        <v>4</v>
      </c>
    </row>
    <row r="314" spans="1:13" ht="14.4" x14ac:dyDescent="0.25">
      <c r="A314" s="12" t="str">
        <f t="shared" si="26"/>
        <v>105Jorja BrownParty Time Sr</v>
      </c>
      <c r="B314" s="13">
        <v>105</v>
      </c>
      <c r="C314" s="14" t="s">
        <v>942</v>
      </c>
      <c r="D314" s="285" t="s">
        <v>1535</v>
      </c>
      <c r="E314" s="20"/>
      <c r="F314" s="16" t="s">
        <v>109</v>
      </c>
      <c r="G314" s="272"/>
      <c r="H314" s="229"/>
      <c r="I314" s="229"/>
      <c r="J314" s="34">
        <v>2</v>
      </c>
      <c r="K314" s="287">
        <v>2</v>
      </c>
      <c r="L314" s="18">
        <f t="shared" si="27"/>
        <v>6</v>
      </c>
      <c r="M314" s="19">
        <f t="shared" si="28"/>
        <v>12</v>
      </c>
    </row>
    <row r="315" spans="1:13" ht="14.4" x14ac:dyDescent="0.25">
      <c r="A315" s="12" t="str">
        <f t="shared" si="26"/>
        <v>105Matilda MarchMaximouse Sr</v>
      </c>
      <c r="B315" s="13">
        <v>105</v>
      </c>
      <c r="C315" s="14" t="s">
        <v>113</v>
      </c>
      <c r="D315" s="285" t="s">
        <v>975</v>
      </c>
      <c r="E315" s="20"/>
      <c r="F315" s="16" t="s">
        <v>115</v>
      </c>
      <c r="G315" s="272"/>
      <c r="H315" s="229"/>
      <c r="I315" s="229"/>
      <c r="J315" s="34">
        <v>1</v>
      </c>
      <c r="K315" s="17">
        <v>1</v>
      </c>
      <c r="L315" s="18">
        <f t="shared" si="27"/>
        <v>7</v>
      </c>
      <c r="M315" s="19">
        <f t="shared" si="28"/>
        <v>14</v>
      </c>
    </row>
    <row r="316" spans="1:13" ht="14.4" x14ac:dyDescent="0.25">
      <c r="A316" s="12" t="str">
        <f t="shared" si="26"/>
        <v>105Tessa EvansHollywood Rock Sr</v>
      </c>
      <c r="B316" s="13">
        <v>105</v>
      </c>
      <c r="C316" s="14" t="s">
        <v>519</v>
      </c>
      <c r="D316" s="285" t="s">
        <v>1531</v>
      </c>
      <c r="E316" s="20"/>
      <c r="F316" s="16" t="s">
        <v>882</v>
      </c>
      <c r="G316" s="272"/>
      <c r="H316" s="229"/>
      <c r="I316" s="229"/>
      <c r="J316" s="34">
        <v>3</v>
      </c>
      <c r="K316" s="17">
        <v>3</v>
      </c>
      <c r="L316" s="18">
        <f t="shared" si="27"/>
        <v>5</v>
      </c>
      <c r="M316" s="19">
        <f t="shared" si="28"/>
        <v>10</v>
      </c>
    </row>
    <row r="317" spans="1:13" ht="14.4" x14ac:dyDescent="0.25">
      <c r="A317" s="12" t="str">
        <f t="shared" si="26"/>
        <v>110Tiffani TongShippyshippybangbang Sr</v>
      </c>
      <c r="B317" s="13">
        <v>110</v>
      </c>
      <c r="C317" s="14" t="s">
        <v>93</v>
      </c>
      <c r="D317" s="285" t="s">
        <v>1534</v>
      </c>
      <c r="E317" s="20"/>
      <c r="F317" s="16" t="s">
        <v>797</v>
      </c>
      <c r="G317" s="272"/>
      <c r="H317" s="229"/>
      <c r="I317" s="229"/>
      <c r="J317" s="34">
        <v>1</v>
      </c>
      <c r="K317" s="17">
        <v>1</v>
      </c>
      <c r="L317" s="18">
        <f t="shared" si="27"/>
        <v>7</v>
      </c>
      <c r="M317" s="19">
        <f t="shared" si="28"/>
        <v>14</v>
      </c>
    </row>
    <row r="318" spans="1:13" ht="14.4" x14ac:dyDescent="0.25">
      <c r="A318" s="12" t="str">
        <f t="shared" si="26"/>
        <v>110Amy LethleanJust Wadda The Chances</v>
      </c>
      <c r="B318" s="13">
        <v>110</v>
      </c>
      <c r="C318" s="14" t="s">
        <v>106</v>
      </c>
      <c r="D318" s="285" t="s">
        <v>912</v>
      </c>
      <c r="E318" s="20"/>
      <c r="F318" s="16" t="s">
        <v>109</v>
      </c>
      <c r="G318" s="272"/>
      <c r="H318" s="229"/>
      <c r="I318" s="229"/>
      <c r="J318" s="34">
        <v>2</v>
      </c>
      <c r="K318" s="17">
        <v>2</v>
      </c>
      <c r="L318" s="18">
        <f t="shared" si="27"/>
        <v>6</v>
      </c>
      <c r="M318" s="19">
        <f t="shared" si="28"/>
        <v>12</v>
      </c>
    </row>
    <row r="319" spans="1:13" ht="14.4" x14ac:dyDescent="0.25">
      <c r="A319" s="12" t="str">
        <f t="shared" si="26"/>
        <v>110Matilda MarchMaximouse</v>
      </c>
      <c r="B319" s="13">
        <v>110</v>
      </c>
      <c r="C319" s="14" t="s">
        <v>113</v>
      </c>
      <c r="D319" s="15" t="s">
        <v>114</v>
      </c>
      <c r="E319" s="20"/>
      <c r="F319" s="16" t="s">
        <v>115</v>
      </c>
      <c r="G319" s="272"/>
      <c r="H319" s="229"/>
      <c r="I319" s="229"/>
      <c r="J319" s="34">
        <v>1</v>
      </c>
      <c r="K319" s="17">
        <v>1</v>
      </c>
      <c r="L319" s="18">
        <f t="shared" si="27"/>
        <v>7</v>
      </c>
      <c r="M319" s="19">
        <f t="shared" si="28"/>
        <v>14</v>
      </c>
    </row>
    <row r="320" spans="1:13" ht="14.4" x14ac:dyDescent="0.25">
      <c r="A320" s="12" t="str">
        <f t="shared" si="26"/>
        <v>110Tessa EvansHollywood Rock</v>
      </c>
      <c r="B320" s="13">
        <v>110</v>
      </c>
      <c r="C320" s="14" t="s">
        <v>519</v>
      </c>
      <c r="D320" s="285" t="s">
        <v>531</v>
      </c>
      <c r="E320" s="20"/>
      <c r="F320" s="16" t="s">
        <v>882</v>
      </c>
      <c r="G320" s="272"/>
      <c r="H320" s="229"/>
      <c r="I320" s="229"/>
      <c r="J320" s="34">
        <v>2</v>
      </c>
      <c r="K320" s="287">
        <v>2</v>
      </c>
      <c r="L320" s="18">
        <f t="shared" si="27"/>
        <v>6</v>
      </c>
      <c r="M320" s="19">
        <f t="shared" si="28"/>
        <v>12</v>
      </c>
    </row>
    <row r="321" spans="1:13" ht="14.4" x14ac:dyDescent="0.25">
      <c r="A321" s="12" t="str">
        <f t="shared" si="26"/>
        <v>110Tiffani TongShippyshippybangbang</v>
      </c>
      <c r="B321" s="13">
        <v>110</v>
      </c>
      <c r="C321" s="14" t="s">
        <v>93</v>
      </c>
      <c r="D321" s="15" t="s">
        <v>94</v>
      </c>
      <c r="E321" s="20"/>
      <c r="F321" s="16" t="s">
        <v>797</v>
      </c>
      <c r="G321" s="272"/>
      <c r="H321" s="229"/>
      <c r="I321" s="229"/>
      <c r="J321" s="34">
        <v>1</v>
      </c>
      <c r="K321" s="17">
        <v>1</v>
      </c>
      <c r="L321" s="18">
        <f t="shared" si="27"/>
        <v>7</v>
      </c>
      <c r="M321" s="19">
        <f t="shared" si="28"/>
        <v>14</v>
      </c>
    </row>
    <row r="322" spans="1:13" ht="14.4" x14ac:dyDescent="0.25">
      <c r="A322" s="12" t="str">
        <f t="shared" si="26"/>
        <v>110Siena StasiwKung Fu Master Gp</v>
      </c>
      <c r="B322" s="13">
        <v>110</v>
      </c>
      <c r="C322" s="14" t="s">
        <v>981</v>
      </c>
      <c r="D322" s="285" t="s">
        <v>1065</v>
      </c>
      <c r="E322" s="20"/>
      <c r="F322" s="16" t="s">
        <v>213</v>
      </c>
      <c r="G322" s="272"/>
      <c r="H322" s="229"/>
      <c r="I322" s="229"/>
      <c r="J322" s="34" t="s">
        <v>621</v>
      </c>
      <c r="K322" s="287">
        <v>0</v>
      </c>
      <c r="L322" s="18">
        <f t="shared" si="27"/>
        <v>0</v>
      </c>
      <c r="M322" s="19">
        <f t="shared" si="28"/>
        <v>0</v>
      </c>
    </row>
    <row r="323" spans="1:13" ht="14.4" x14ac:dyDescent="0.25">
      <c r="A323" s="12" t="str">
        <f t="shared" si="26"/>
        <v>110Siena StasiwGlenbaile Half Pint</v>
      </c>
      <c r="B323" s="13">
        <v>110</v>
      </c>
      <c r="C323" s="14" t="s">
        <v>981</v>
      </c>
      <c r="D323" s="15" t="s">
        <v>1066</v>
      </c>
      <c r="E323" s="20"/>
      <c r="F323" s="16" t="s">
        <v>213</v>
      </c>
      <c r="G323" s="272"/>
      <c r="H323" s="229"/>
      <c r="I323" s="229"/>
      <c r="J323" s="34">
        <v>3</v>
      </c>
      <c r="K323" s="17">
        <v>3</v>
      </c>
      <c r="L323" s="18">
        <f t="shared" si="27"/>
        <v>5</v>
      </c>
      <c r="M323" s="19">
        <f t="shared" si="28"/>
        <v>10</v>
      </c>
    </row>
    <row r="324" spans="1:13" ht="14.4" x14ac:dyDescent="0.25">
      <c r="A324" s="12" t="str">
        <f t="shared" si="26"/>
        <v>110Jorja BrownParty Time</v>
      </c>
      <c r="B324" s="13">
        <v>110</v>
      </c>
      <c r="C324" s="14" t="s">
        <v>942</v>
      </c>
      <c r="D324" s="285" t="s">
        <v>1064</v>
      </c>
      <c r="E324" s="20"/>
      <c r="F324" s="16" t="s">
        <v>109</v>
      </c>
      <c r="G324" s="272"/>
      <c r="H324" s="229"/>
      <c r="I324" s="229"/>
      <c r="J324" s="34">
        <v>2</v>
      </c>
      <c r="K324" s="17">
        <v>2</v>
      </c>
      <c r="L324" s="18">
        <f t="shared" si="27"/>
        <v>6</v>
      </c>
      <c r="M324" s="19">
        <f t="shared" si="28"/>
        <v>12</v>
      </c>
    </row>
    <row r="325" spans="1:13" ht="14.4" x14ac:dyDescent="0.25">
      <c r="A325" s="12" t="str">
        <f t="shared" si="26"/>
        <v/>
      </c>
      <c r="B325" s="13"/>
      <c r="C325" s="14" t="s">
        <v>43</v>
      </c>
      <c r="D325" s="15" t="s">
        <v>43</v>
      </c>
      <c r="E325" s="20"/>
      <c r="F325" s="16"/>
      <c r="G325" s="272"/>
      <c r="H325" s="229"/>
      <c r="I325" s="229"/>
      <c r="J325" s="34"/>
      <c r="K325" s="17"/>
      <c r="L325" s="18">
        <f t="shared" si="27"/>
        <v>0</v>
      </c>
      <c r="M325" s="19">
        <f t="shared" si="28"/>
        <v>0</v>
      </c>
    </row>
    <row r="326" spans="1:13" ht="14.4" x14ac:dyDescent="0.25">
      <c r="A326" s="12" t="str">
        <f t="shared" si="26"/>
        <v/>
      </c>
      <c r="B326" s="13"/>
      <c r="C326" s="14"/>
      <c r="D326" s="15"/>
      <c r="E326" s="20"/>
      <c r="F326" s="16"/>
      <c r="G326" s="272"/>
      <c r="H326" s="229"/>
      <c r="I326" s="229"/>
      <c r="J326" s="34"/>
      <c r="K326" s="17"/>
      <c r="L326" s="18">
        <f t="shared" si="27"/>
        <v>0</v>
      </c>
      <c r="M326" s="19">
        <f t="shared" si="28"/>
        <v>0</v>
      </c>
    </row>
    <row r="327" spans="1:13" ht="14.4" x14ac:dyDescent="0.25">
      <c r="A327" s="12" t="str">
        <f t="shared" ref="A327:A390" si="29">CONCATENATE(B327,C327,D327)</f>
        <v/>
      </c>
      <c r="B327" s="13"/>
      <c r="C327" s="14"/>
      <c r="D327" s="285"/>
      <c r="E327" s="20"/>
      <c r="F327" s="16"/>
      <c r="G327" s="272"/>
      <c r="H327" s="229"/>
      <c r="I327" s="229"/>
      <c r="J327" s="34"/>
      <c r="K327" s="287"/>
      <c r="L327" s="18">
        <f t="shared" si="27"/>
        <v>0</v>
      </c>
      <c r="M327" s="19">
        <f t="shared" si="28"/>
        <v>0</v>
      </c>
    </row>
    <row r="328" spans="1:13" ht="14.4" x14ac:dyDescent="0.25">
      <c r="A328" s="12" t="str">
        <f t="shared" si="29"/>
        <v/>
      </c>
      <c r="B328" s="13"/>
      <c r="C328" s="14"/>
      <c r="D328" s="15"/>
      <c r="E328" s="20"/>
      <c r="F328" s="16"/>
      <c r="G328" s="272"/>
      <c r="H328" s="229"/>
      <c r="I328" s="229"/>
      <c r="J328" s="34"/>
      <c r="K328" s="17"/>
      <c r="L328" s="18">
        <f t="shared" si="27"/>
        <v>0</v>
      </c>
      <c r="M328" s="19">
        <f t="shared" si="28"/>
        <v>0</v>
      </c>
    </row>
    <row r="329" spans="1:13" ht="14.4" x14ac:dyDescent="0.25">
      <c r="A329" s="12" t="str">
        <f t="shared" si="29"/>
        <v/>
      </c>
      <c r="B329" s="13"/>
      <c r="C329" s="14"/>
      <c r="D329" s="285"/>
      <c r="E329" s="20"/>
      <c r="F329" s="16"/>
      <c r="G329" s="272"/>
      <c r="H329" s="229"/>
      <c r="I329" s="229"/>
      <c r="J329" s="34"/>
      <c r="K329" s="17"/>
      <c r="L329" s="18">
        <f t="shared" si="27"/>
        <v>0</v>
      </c>
      <c r="M329" s="19">
        <f t="shared" si="28"/>
        <v>0</v>
      </c>
    </row>
    <row r="330" spans="1:13" ht="14.4" x14ac:dyDescent="0.25">
      <c r="A330" s="12" t="str">
        <f t="shared" si="29"/>
        <v/>
      </c>
      <c r="B330" s="13"/>
      <c r="C330" s="14"/>
      <c r="D330" s="15"/>
      <c r="E330" s="20"/>
      <c r="F330" s="16"/>
      <c r="G330" s="272"/>
      <c r="H330" s="229"/>
      <c r="I330" s="229"/>
      <c r="J330" s="34"/>
      <c r="K330" s="17"/>
      <c r="L330" s="18">
        <f t="shared" si="27"/>
        <v>0</v>
      </c>
      <c r="M330" s="19">
        <f t="shared" si="28"/>
        <v>0</v>
      </c>
    </row>
    <row r="331" spans="1:13" ht="14.4" x14ac:dyDescent="0.25">
      <c r="A331" s="12" t="str">
        <f t="shared" si="29"/>
        <v/>
      </c>
      <c r="B331" s="13"/>
      <c r="C331" s="14"/>
      <c r="D331" s="285"/>
      <c r="E331" s="20"/>
      <c r="F331" s="16"/>
      <c r="G331" s="272"/>
      <c r="H331" s="229"/>
      <c r="I331" s="229"/>
      <c r="J331" s="34"/>
      <c r="K331" s="287"/>
      <c r="L331" s="18">
        <f t="shared" si="27"/>
        <v>0</v>
      </c>
      <c r="M331" s="19">
        <f t="shared" si="28"/>
        <v>0</v>
      </c>
    </row>
    <row r="332" spans="1:13" ht="14.4" x14ac:dyDescent="0.25">
      <c r="A332" s="12" t="str">
        <f t="shared" si="29"/>
        <v/>
      </c>
      <c r="B332" s="13"/>
      <c r="C332" s="14"/>
      <c r="D332" s="15"/>
      <c r="E332" s="20"/>
      <c r="F332" s="16"/>
      <c r="G332" s="272"/>
      <c r="H332" s="229"/>
      <c r="I332" s="229"/>
      <c r="J332" s="34"/>
      <c r="K332" s="17"/>
      <c r="L332" s="18">
        <f t="shared" si="27"/>
        <v>0</v>
      </c>
      <c r="M332" s="19">
        <f t="shared" si="28"/>
        <v>0</v>
      </c>
    </row>
    <row r="333" spans="1:13" ht="14.4" x14ac:dyDescent="0.25">
      <c r="A333" s="12" t="str">
        <f t="shared" si="29"/>
        <v/>
      </c>
      <c r="B333" s="13"/>
      <c r="C333" s="14"/>
      <c r="D333" s="285"/>
      <c r="E333" s="20"/>
      <c r="F333" s="16"/>
      <c r="G333" s="272"/>
      <c r="H333" s="229"/>
      <c r="I333" s="229"/>
      <c r="J333" s="34"/>
      <c r="K333" s="17"/>
      <c r="L333" s="18">
        <f t="shared" si="27"/>
        <v>0</v>
      </c>
      <c r="M333" s="19">
        <f t="shared" si="28"/>
        <v>0</v>
      </c>
    </row>
    <row r="334" spans="1:13" ht="14.4" x14ac:dyDescent="0.25">
      <c r="A334" s="12" t="str">
        <f t="shared" si="29"/>
        <v/>
      </c>
      <c r="B334" s="13"/>
      <c r="C334" s="14"/>
      <c r="D334" s="15"/>
      <c r="E334" s="20"/>
      <c r="F334" s="16"/>
      <c r="G334" s="272"/>
      <c r="H334" s="229"/>
      <c r="I334" s="229"/>
      <c r="J334" s="34"/>
      <c r="K334" s="17"/>
      <c r="L334" s="18">
        <f t="shared" si="27"/>
        <v>0</v>
      </c>
      <c r="M334" s="19">
        <f t="shared" si="28"/>
        <v>0</v>
      </c>
    </row>
    <row r="335" spans="1:13" ht="14.4" x14ac:dyDescent="0.25">
      <c r="A335" s="12" t="str">
        <f t="shared" si="29"/>
        <v/>
      </c>
      <c r="B335" s="13"/>
      <c r="C335" s="14"/>
      <c r="D335" s="285"/>
      <c r="E335" s="20"/>
      <c r="F335" s="16"/>
      <c r="G335" s="272"/>
      <c r="H335" s="229"/>
      <c r="I335" s="229"/>
      <c r="J335" s="34"/>
      <c r="K335" s="287"/>
      <c r="L335" s="18">
        <f t="shared" si="27"/>
        <v>0</v>
      </c>
      <c r="M335" s="19">
        <f t="shared" si="28"/>
        <v>0</v>
      </c>
    </row>
    <row r="336" spans="1:13" ht="14.4" x14ac:dyDescent="0.25">
      <c r="A336" s="12" t="str">
        <f t="shared" si="29"/>
        <v/>
      </c>
      <c r="B336" s="13"/>
      <c r="C336" s="14"/>
      <c r="D336" s="15"/>
      <c r="E336" s="20"/>
      <c r="F336" s="16"/>
      <c r="G336" s="272"/>
      <c r="H336" s="229"/>
      <c r="I336" s="229"/>
      <c r="J336" s="34"/>
      <c r="K336" s="17"/>
      <c r="L336" s="18">
        <f t="shared" si="27"/>
        <v>0</v>
      </c>
      <c r="M336" s="19">
        <f t="shared" si="28"/>
        <v>0</v>
      </c>
    </row>
    <row r="337" spans="1:13" ht="14.4" x14ac:dyDescent="0.25">
      <c r="A337" s="12" t="str">
        <f t="shared" si="29"/>
        <v/>
      </c>
      <c r="B337" s="13"/>
      <c r="C337" s="14"/>
      <c r="D337" s="285"/>
      <c r="E337" s="20"/>
      <c r="F337" s="16"/>
      <c r="G337" s="272"/>
      <c r="H337" s="229"/>
      <c r="I337" s="229"/>
      <c r="J337" s="34"/>
      <c r="K337" s="17"/>
      <c r="L337" s="18">
        <f t="shared" si="27"/>
        <v>0</v>
      </c>
      <c r="M337" s="19">
        <f t="shared" si="28"/>
        <v>0</v>
      </c>
    </row>
    <row r="338" spans="1:13" ht="14.4" x14ac:dyDescent="0.25">
      <c r="A338" s="12" t="str">
        <f t="shared" si="29"/>
        <v/>
      </c>
      <c r="B338" s="13"/>
      <c r="C338" s="14"/>
      <c r="D338" s="15"/>
      <c r="E338" s="20"/>
      <c r="F338" s="16"/>
      <c r="G338" s="272"/>
      <c r="H338" s="229"/>
      <c r="I338" s="229"/>
      <c r="J338" s="34"/>
      <c r="K338" s="17"/>
      <c r="L338" s="18">
        <f t="shared" si="27"/>
        <v>0</v>
      </c>
      <c r="M338" s="19">
        <f t="shared" si="28"/>
        <v>0</v>
      </c>
    </row>
    <row r="339" spans="1:13" ht="14.4" x14ac:dyDescent="0.25">
      <c r="A339" s="12" t="str">
        <f t="shared" si="29"/>
        <v/>
      </c>
      <c r="B339" s="13"/>
      <c r="C339" s="14"/>
      <c r="D339" s="285"/>
      <c r="E339" s="20"/>
      <c r="F339" s="16"/>
      <c r="G339" s="272"/>
      <c r="H339" s="229"/>
      <c r="I339" s="229"/>
      <c r="J339" s="34"/>
      <c r="K339" s="287"/>
      <c r="L339" s="18">
        <f t="shared" si="27"/>
        <v>0</v>
      </c>
      <c r="M339" s="19">
        <f t="shared" si="28"/>
        <v>0</v>
      </c>
    </row>
    <row r="340" spans="1:13" ht="14.4" x14ac:dyDescent="0.25">
      <c r="A340" s="12" t="str">
        <f t="shared" si="29"/>
        <v/>
      </c>
      <c r="B340" s="13"/>
      <c r="C340" s="14"/>
      <c r="D340" s="15"/>
      <c r="E340" s="20"/>
      <c r="F340" s="16"/>
      <c r="G340" s="272"/>
      <c r="H340" s="229"/>
      <c r="I340" s="229"/>
      <c r="J340" s="34"/>
      <c r="K340" s="17"/>
      <c r="L340" s="18">
        <f t="shared" ref="L340:L403" si="30">IF(K340=1,7,IF(K340=2,6,IF(K340=3,5,IF(K340=4,4,IF(K340=5,3,IF(K340=6,2,IF(K340&gt;=6,1,0)))))))</f>
        <v>0</v>
      </c>
      <c r="M340" s="19">
        <f t="shared" ref="M340:M403" si="31">SUM(L340*$M$5)</f>
        <v>0</v>
      </c>
    </row>
    <row r="341" spans="1:13" ht="14.4" x14ac:dyDescent="0.25">
      <c r="A341" s="12" t="str">
        <f t="shared" si="29"/>
        <v/>
      </c>
      <c r="B341" s="13"/>
      <c r="C341" s="14"/>
      <c r="D341" s="285"/>
      <c r="E341" s="20"/>
      <c r="F341" s="16"/>
      <c r="G341" s="272"/>
      <c r="H341" s="229"/>
      <c r="I341" s="229"/>
      <c r="J341" s="34"/>
      <c r="K341" s="17"/>
      <c r="L341" s="18">
        <f t="shared" si="30"/>
        <v>0</v>
      </c>
      <c r="M341" s="19">
        <f t="shared" si="31"/>
        <v>0</v>
      </c>
    </row>
    <row r="342" spans="1:13" ht="14.4" x14ac:dyDescent="0.25">
      <c r="A342" s="12" t="str">
        <f t="shared" si="29"/>
        <v/>
      </c>
      <c r="B342" s="13"/>
      <c r="C342" s="14"/>
      <c r="D342" s="15"/>
      <c r="E342" s="20"/>
      <c r="F342" s="16"/>
      <c r="G342" s="272"/>
      <c r="H342" s="229"/>
      <c r="I342" s="229"/>
      <c r="J342" s="34"/>
      <c r="K342" s="17"/>
      <c r="L342" s="18">
        <f t="shared" si="30"/>
        <v>0</v>
      </c>
      <c r="M342" s="19">
        <f t="shared" si="31"/>
        <v>0</v>
      </c>
    </row>
    <row r="343" spans="1:13" ht="14.4" x14ac:dyDescent="0.25">
      <c r="A343" s="12" t="str">
        <f t="shared" si="29"/>
        <v/>
      </c>
      <c r="B343" s="13"/>
      <c r="C343" s="14"/>
      <c r="D343" s="285"/>
      <c r="E343" s="20"/>
      <c r="F343" s="16"/>
      <c r="G343" s="272"/>
      <c r="H343" s="229"/>
      <c r="I343" s="229"/>
      <c r="J343" s="34"/>
      <c r="K343" s="287"/>
      <c r="L343" s="18">
        <f t="shared" si="30"/>
        <v>0</v>
      </c>
      <c r="M343" s="19">
        <f t="shared" si="31"/>
        <v>0</v>
      </c>
    </row>
    <row r="344" spans="1:13" ht="14.4" x14ac:dyDescent="0.25">
      <c r="A344" s="12" t="str">
        <f t="shared" si="29"/>
        <v/>
      </c>
      <c r="B344" s="13"/>
      <c r="C344" s="14"/>
      <c r="D344" s="15"/>
      <c r="E344" s="20"/>
      <c r="F344" s="16"/>
      <c r="G344" s="272"/>
      <c r="H344" s="229"/>
      <c r="I344" s="229"/>
      <c r="J344" s="34"/>
      <c r="K344" s="17"/>
      <c r="L344" s="18">
        <f t="shared" si="30"/>
        <v>0</v>
      </c>
      <c r="M344" s="19">
        <f t="shared" si="31"/>
        <v>0</v>
      </c>
    </row>
    <row r="345" spans="1:13" ht="14.4" x14ac:dyDescent="0.25">
      <c r="A345" s="12" t="str">
        <f t="shared" si="29"/>
        <v/>
      </c>
      <c r="B345" s="13"/>
      <c r="C345" s="14"/>
      <c r="D345" s="285"/>
      <c r="E345" s="20"/>
      <c r="F345" s="16"/>
      <c r="G345" s="272"/>
      <c r="H345" s="229"/>
      <c r="I345" s="229"/>
      <c r="J345" s="34"/>
      <c r="K345" s="17"/>
      <c r="L345" s="18">
        <f t="shared" si="30"/>
        <v>0</v>
      </c>
      <c r="M345" s="19">
        <f t="shared" si="31"/>
        <v>0</v>
      </c>
    </row>
    <row r="346" spans="1:13" ht="14.4" x14ac:dyDescent="0.25">
      <c r="A346" s="12" t="str">
        <f t="shared" si="29"/>
        <v/>
      </c>
      <c r="B346" s="13"/>
      <c r="C346" s="14"/>
      <c r="D346" s="15"/>
      <c r="E346" s="20"/>
      <c r="F346" s="16"/>
      <c r="G346" s="272"/>
      <c r="H346" s="229"/>
      <c r="I346" s="229"/>
      <c r="J346" s="34"/>
      <c r="K346" s="17"/>
      <c r="L346" s="18">
        <f t="shared" si="30"/>
        <v>0</v>
      </c>
      <c r="M346" s="19">
        <f t="shared" si="31"/>
        <v>0</v>
      </c>
    </row>
    <row r="347" spans="1:13" ht="14.4" x14ac:dyDescent="0.25">
      <c r="A347" s="12" t="str">
        <f t="shared" si="29"/>
        <v/>
      </c>
      <c r="B347" s="13"/>
      <c r="C347" s="14"/>
      <c r="D347" s="285"/>
      <c r="E347" s="20"/>
      <c r="F347" s="16"/>
      <c r="G347" s="272"/>
      <c r="H347" s="229"/>
      <c r="I347" s="229"/>
      <c r="J347" s="34"/>
      <c r="K347" s="287"/>
      <c r="L347" s="18">
        <f t="shared" si="30"/>
        <v>0</v>
      </c>
      <c r="M347" s="19">
        <f t="shared" si="31"/>
        <v>0</v>
      </c>
    </row>
    <row r="348" spans="1:13" ht="14.4" x14ac:dyDescent="0.25">
      <c r="A348" s="12" t="str">
        <f t="shared" si="29"/>
        <v/>
      </c>
      <c r="B348" s="13"/>
      <c r="C348" s="14"/>
      <c r="D348" s="15"/>
      <c r="E348" s="20"/>
      <c r="F348" s="16"/>
      <c r="G348" s="272"/>
      <c r="H348" s="229"/>
      <c r="I348" s="229"/>
      <c r="J348" s="34"/>
      <c r="K348" s="17"/>
      <c r="L348" s="18">
        <f t="shared" si="30"/>
        <v>0</v>
      </c>
      <c r="M348" s="19">
        <f t="shared" si="31"/>
        <v>0</v>
      </c>
    </row>
    <row r="349" spans="1:13" ht="14.4" x14ac:dyDescent="0.25">
      <c r="A349" s="12" t="str">
        <f t="shared" si="29"/>
        <v/>
      </c>
      <c r="B349" s="13"/>
      <c r="C349" s="14"/>
      <c r="D349" s="285"/>
      <c r="E349" s="20"/>
      <c r="F349" s="16"/>
      <c r="G349" s="272"/>
      <c r="H349" s="229"/>
      <c r="I349" s="229"/>
      <c r="J349" s="34"/>
      <c r="K349" s="17"/>
      <c r="L349" s="18">
        <f t="shared" si="30"/>
        <v>0</v>
      </c>
      <c r="M349" s="19">
        <f t="shared" si="31"/>
        <v>0</v>
      </c>
    </row>
    <row r="350" spans="1:13" ht="14.4" x14ac:dyDescent="0.25">
      <c r="A350" s="12" t="str">
        <f t="shared" si="29"/>
        <v/>
      </c>
      <c r="B350" s="13"/>
      <c r="C350" s="14"/>
      <c r="D350" s="15"/>
      <c r="E350" s="20"/>
      <c r="F350" s="16"/>
      <c r="G350" s="272"/>
      <c r="H350" s="229"/>
      <c r="I350" s="229"/>
      <c r="J350" s="34"/>
      <c r="K350" s="17"/>
      <c r="L350" s="18">
        <f t="shared" si="30"/>
        <v>0</v>
      </c>
      <c r="M350" s="19">
        <f t="shared" si="31"/>
        <v>0</v>
      </c>
    </row>
    <row r="351" spans="1:13" ht="14.4" x14ac:dyDescent="0.25">
      <c r="A351" s="12" t="str">
        <f t="shared" si="29"/>
        <v/>
      </c>
      <c r="B351" s="13"/>
      <c r="C351" s="14"/>
      <c r="D351" s="285"/>
      <c r="E351" s="20"/>
      <c r="F351" s="16"/>
      <c r="G351" s="272"/>
      <c r="H351" s="229"/>
      <c r="I351" s="229"/>
      <c r="J351" s="34"/>
      <c r="K351" s="287"/>
      <c r="L351" s="18">
        <f t="shared" si="30"/>
        <v>0</v>
      </c>
      <c r="M351" s="19">
        <f t="shared" si="31"/>
        <v>0</v>
      </c>
    </row>
    <row r="352" spans="1:13" ht="14.4" x14ac:dyDescent="0.25">
      <c r="A352" s="12" t="str">
        <f t="shared" si="29"/>
        <v/>
      </c>
      <c r="B352" s="13"/>
      <c r="C352" s="14"/>
      <c r="D352" s="15"/>
      <c r="E352" s="20"/>
      <c r="F352" s="16"/>
      <c r="G352" s="272"/>
      <c r="H352" s="229"/>
      <c r="I352" s="229"/>
      <c r="J352" s="34"/>
      <c r="K352" s="17"/>
      <c r="L352" s="18">
        <f t="shared" si="30"/>
        <v>0</v>
      </c>
      <c r="M352" s="19">
        <f t="shared" si="31"/>
        <v>0</v>
      </c>
    </row>
    <row r="353" spans="1:13" ht="14.4" x14ac:dyDescent="0.25">
      <c r="A353" s="12" t="str">
        <f t="shared" si="29"/>
        <v/>
      </c>
      <c r="B353" s="13"/>
      <c r="C353" s="14"/>
      <c r="D353" s="285"/>
      <c r="E353" s="20"/>
      <c r="F353" s="16"/>
      <c r="G353" s="272"/>
      <c r="H353" s="229"/>
      <c r="I353" s="229"/>
      <c r="J353" s="34"/>
      <c r="K353" s="17"/>
      <c r="L353" s="18">
        <f t="shared" si="30"/>
        <v>0</v>
      </c>
      <c r="M353" s="19">
        <f t="shared" si="31"/>
        <v>0</v>
      </c>
    </row>
    <row r="354" spans="1:13" ht="14.4" x14ac:dyDescent="0.25">
      <c r="A354" s="12" t="str">
        <f t="shared" si="29"/>
        <v/>
      </c>
      <c r="B354" s="13"/>
      <c r="C354" s="14"/>
      <c r="D354" s="15"/>
      <c r="E354" s="20"/>
      <c r="F354" s="16"/>
      <c r="G354" s="272"/>
      <c r="H354" s="229"/>
      <c r="I354" s="229"/>
      <c r="J354" s="34"/>
      <c r="K354" s="17"/>
      <c r="L354" s="18">
        <f t="shared" si="30"/>
        <v>0</v>
      </c>
      <c r="M354" s="19">
        <f t="shared" si="31"/>
        <v>0</v>
      </c>
    </row>
    <row r="355" spans="1:13" ht="14.4" x14ac:dyDescent="0.25">
      <c r="A355" s="12" t="str">
        <f t="shared" si="29"/>
        <v/>
      </c>
      <c r="B355" s="13"/>
      <c r="C355" s="14"/>
      <c r="D355" s="285"/>
      <c r="E355" s="20"/>
      <c r="F355" s="16"/>
      <c r="G355" s="272"/>
      <c r="H355" s="229"/>
      <c r="I355" s="229"/>
      <c r="J355" s="34"/>
      <c r="K355" s="287"/>
      <c r="L355" s="18">
        <f t="shared" si="30"/>
        <v>0</v>
      </c>
      <c r="M355" s="19">
        <f t="shared" si="31"/>
        <v>0</v>
      </c>
    </row>
    <row r="356" spans="1:13" ht="14.4" x14ac:dyDescent="0.25">
      <c r="A356" s="12" t="str">
        <f t="shared" si="29"/>
        <v/>
      </c>
      <c r="B356" s="13"/>
      <c r="C356" s="14"/>
      <c r="D356" s="15"/>
      <c r="E356" s="20"/>
      <c r="F356" s="16"/>
      <c r="G356" s="272"/>
      <c r="H356" s="229"/>
      <c r="I356" s="229"/>
      <c r="J356" s="34"/>
      <c r="K356" s="17"/>
      <c r="L356" s="18">
        <f t="shared" si="30"/>
        <v>0</v>
      </c>
      <c r="M356" s="19">
        <f t="shared" si="31"/>
        <v>0</v>
      </c>
    </row>
    <row r="357" spans="1:13" ht="14.4" x14ac:dyDescent="0.25">
      <c r="A357" s="12" t="str">
        <f t="shared" si="29"/>
        <v/>
      </c>
      <c r="B357" s="13"/>
      <c r="C357" s="14"/>
      <c r="D357" s="285"/>
      <c r="E357" s="20"/>
      <c r="F357" s="16"/>
      <c r="G357" s="272"/>
      <c r="H357" s="229"/>
      <c r="I357" s="229"/>
      <c r="J357" s="34"/>
      <c r="K357" s="17"/>
      <c r="L357" s="18">
        <f t="shared" si="30"/>
        <v>0</v>
      </c>
      <c r="M357" s="19">
        <f t="shared" si="31"/>
        <v>0</v>
      </c>
    </row>
    <row r="358" spans="1:13" ht="14.4" x14ac:dyDescent="0.25">
      <c r="A358" s="12" t="str">
        <f t="shared" si="29"/>
        <v/>
      </c>
      <c r="B358" s="13"/>
      <c r="C358" s="14"/>
      <c r="D358" s="15"/>
      <c r="E358" s="20"/>
      <c r="F358" s="16"/>
      <c r="G358" s="272"/>
      <c r="H358" s="229"/>
      <c r="I358" s="229"/>
      <c r="J358" s="34"/>
      <c r="K358" s="17"/>
      <c r="L358" s="18">
        <f t="shared" si="30"/>
        <v>0</v>
      </c>
      <c r="M358" s="19">
        <f t="shared" si="31"/>
        <v>0</v>
      </c>
    </row>
    <row r="359" spans="1:13" ht="14.4" x14ac:dyDescent="0.25">
      <c r="A359" s="12" t="str">
        <f t="shared" si="29"/>
        <v/>
      </c>
      <c r="B359" s="13"/>
      <c r="C359" s="14"/>
      <c r="D359" s="285"/>
      <c r="E359" s="20"/>
      <c r="F359" s="16"/>
      <c r="G359" s="272"/>
      <c r="H359" s="229"/>
      <c r="I359" s="229"/>
      <c r="J359" s="34"/>
      <c r="K359" s="287"/>
      <c r="L359" s="18">
        <f t="shared" si="30"/>
        <v>0</v>
      </c>
      <c r="M359" s="19">
        <f t="shared" si="31"/>
        <v>0</v>
      </c>
    </row>
    <row r="360" spans="1:13" ht="14.4" x14ac:dyDescent="0.25">
      <c r="A360" s="12" t="str">
        <f t="shared" si="29"/>
        <v/>
      </c>
      <c r="B360" s="13"/>
      <c r="C360" s="14"/>
      <c r="D360" s="15"/>
      <c r="E360" s="20"/>
      <c r="F360" s="16"/>
      <c r="G360" s="272"/>
      <c r="H360" s="229"/>
      <c r="I360" s="229"/>
      <c r="J360" s="34"/>
      <c r="K360" s="17"/>
      <c r="L360" s="18">
        <f t="shared" si="30"/>
        <v>0</v>
      </c>
      <c r="M360" s="19">
        <f t="shared" si="31"/>
        <v>0</v>
      </c>
    </row>
    <row r="361" spans="1:13" ht="14.4" x14ac:dyDescent="0.25">
      <c r="A361" s="12" t="str">
        <f t="shared" si="29"/>
        <v/>
      </c>
      <c r="B361" s="13"/>
      <c r="C361" s="14"/>
      <c r="D361" s="285"/>
      <c r="E361" s="20"/>
      <c r="F361" s="16"/>
      <c r="G361" s="272"/>
      <c r="H361" s="229"/>
      <c r="I361" s="229"/>
      <c r="J361" s="34"/>
      <c r="K361" s="17"/>
      <c r="L361" s="18">
        <f t="shared" si="30"/>
        <v>0</v>
      </c>
      <c r="M361" s="19">
        <f t="shared" si="31"/>
        <v>0</v>
      </c>
    </row>
    <row r="362" spans="1:13" ht="14.4" x14ac:dyDescent="0.25">
      <c r="A362" s="12" t="str">
        <f t="shared" si="29"/>
        <v/>
      </c>
      <c r="B362" s="13"/>
      <c r="C362" s="14"/>
      <c r="D362" s="15"/>
      <c r="E362" s="20"/>
      <c r="F362" s="16"/>
      <c r="G362" s="272"/>
      <c r="H362" s="229"/>
      <c r="I362" s="229"/>
      <c r="J362" s="34"/>
      <c r="K362" s="17"/>
      <c r="L362" s="18">
        <f t="shared" si="30"/>
        <v>0</v>
      </c>
      <c r="M362" s="19">
        <f t="shared" si="31"/>
        <v>0</v>
      </c>
    </row>
    <row r="363" spans="1:13" ht="14.4" x14ac:dyDescent="0.25">
      <c r="A363" s="12" t="str">
        <f t="shared" si="29"/>
        <v/>
      </c>
      <c r="B363" s="13"/>
      <c r="C363" s="14"/>
      <c r="D363" s="285"/>
      <c r="E363" s="20"/>
      <c r="F363" s="16"/>
      <c r="G363" s="272"/>
      <c r="H363" s="229"/>
      <c r="I363" s="229"/>
      <c r="J363" s="34"/>
      <c r="K363" s="287"/>
      <c r="L363" s="18">
        <f t="shared" si="30"/>
        <v>0</v>
      </c>
      <c r="M363" s="19">
        <f t="shared" si="31"/>
        <v>0</v>
      </c>
    </row>
    <row r="364" spans="1:13" ht="14.4" x14ac:dyDescent="0.25">
      <c r="A364" s="12" t="str">
        <f t="shared" si="29"/>
        <v/>
      </c>
      <c r="B364" s="13"/>
      <c r="C364" s="14"/>
      <c r="D364" s="15"/>
      <c r="E364" s="20"/>
      <c r="F364" s="16"/>
      <c r="G364" s="272"/>
      <c r="H364" s="229"/>
      <c r="I364" s="229"/>
      <c r="J364" s="34"/>
      <c r="K364" s="17"/>
      <c r="L364" s="18">
        <f t="shared" si="30"/>
        <v>0</v>
      </c>
      <c r="M364" s="19">
        <f t="shared" si="31"/>
        <v>0</v>
      </c>
    </row>
    <row r="365" spans="1:13" ht="14.4" x14ac:dyDescent="0.25">
      <c r="A365" s="12" t="str">
        <f t="shared" si="29"/>
        <v/>
      </c>
      <c r="B365" s="13"/>
      <c r="C365" s="14"/>
      <c r="D365" s="285"/>
      <c r="E365" s="20"/>
      <c r="F365" s="16"/>
      <c r="G365" s="272"/>
      <c r="H365" s="229"/>
      <c r="I365" s="229"/>
      <c r="J365" s="34"/>
      <c r="K365" s="17"/>
      <c r="L365" s="18">
        <f t="shared" si="30"/>
        <v>0</v>
      </c>
      <c r="M365" s="19">
        <f t="shared" si="31"/>
        <v>0</v>
      </c>
    </row>
    <row r="366" spans="1:13" ht="14.4" x14ac:dyDescent="0.25">
      <c r="A366" s="12" t="str">
        <f t="shared" si="29"/>
        <v/>
      </c>
      <c r="B366" s="13"/>
      <c r="C366" s="14"/>
      <c r="D366" s="15"/>
      <c r="E366" s="20"/>
      <c r="F366" s="16"/>
      <c r="G366" s="272"/>
      <c r="H366" s="229"/>
      <c r="I366" s="229"/>
      <c r="J366" s="34"/>
      <c r="K366" s="17"/>
      <c r="L366" s="18">
        <f t="shared" si="30"/>
        <v>0</v>
      </c>
      <c r="M366" s="19">
        <f t="shared" si="31"/>
        <v>0</v>
      </c>
    </row>
    <row r="367" spans="1:13" ht="14.4" x14ac:dyDescent="0.25">
      <c r="A367" s="12" t="str">
        <f t="shared" si="29"/>
        <v/>
      </c>
      <c r="B367" s="13"/>
      <c r="C367" s="14"/>
      <c r="D367" s="285"/>
      <c r="E367" s="20"/>
      <c r="F367" s="16"/>
      <c r="G367" s="272"/>
      <c r="H367" s="229"/>
      <c r="I367" s="229"/>
      <c r="J367" s="34"/>
      <c r="K367" s="287"/>
      <c r="L367" s="18">
        <f t="shared" si="30"/>
        <v>0</v>
      </c>
      <c r="M367" s="19">
        <f t="shared" si="31"/>
        <v>0</v>
      </c>
    </row>
    <row r="368" spans="1:13" ht="14.4" x14ac:dyDescent="0.25">
      <c r="A368" s="12" t="str">
        <f t="shared" si="29"/>
        <v/>
      </c>
      <c r="B368" s="13"/>
      <c r="C368" s="14"/>
      <c r="D368" s="15"/>
      <c r="E368" s="20"/>
      <c r="F368" s="16"/>
      <c r="G368" s="272"/>
      <c r="H368" s="229"/>
      <c r="I368" s="229"/>
      <c r="J368" s="34"/>
      <c r="K368" s="17"/>
      <c r="L368" s="18">
        <f t="shared" si="30"/>
        <v>0</v>
      </c>
      <c r="M368" s="19">
        <f t="shared" si="31"/>
        <v>0</v>
      </c>
    </row>
    <row r="369" spans="1:13" ht="14.4" x14ac:dyDescent="0.25">
      <c r="A369" s="12" t="str">
        <f t="shared" si="29"/>
        <v/>
      </c>
      <c r="B369" s="13"/>
      <c r="C369" s="14"/>
      <c r="D369" s="285"/>
      <c r="E369" s="20"/>
      <c r="F369" s="16"/>
      <c r="G369" s="272"/>
      <c r="H369" s="229"/>
      <c r="I369" s="229"/>
      <c r="J369" s="34"/>
      <c r="K369" s="17"/>
      <c r="L369" s="18">
        <f t="shared" si="30"/>
        <v>0</v>
      </c>
      <c r="M369" s="19">
        <f t="shared" si="31"/>
        <v>0</v>
      </c>
    </row>
    <row r="370" spans="1:13" ht="14.4" x14ac:dyDescent="0.25">
      <c r="A370" s="12" t="str">
        <f t="shared" si="29"/>
        <v/>
      </c>
      <c r="B370" s="13"/>
      <c r="C370" s="14"/>
      <c r="D370" s="15"/>
      <c r="E370" s="20"/>
      <c r="F370" s="16"/>
      <c r="G370" s="272"/>
      <c r="H370" s="229"/>
      <c r="I370" s="229"/>
      <c r="J370" s="34"/>
      <c r="K370" s="17"/>
      <c r="L370" s="18">
        <f t="shared" si="30"/>
        <v>0</v>
      </c>
      <c r="M370" s="19">
        <f t="shared" si="31"/>
        <v>0</v>
      </c>
    </row>
    <row r="371" spans="1:13" ht="14.4" x14ac:dyDescent="0.25">
      <c r="A371" s="12" t="str">
        <f t="shared" si="29"/>
        <v/>
      </c>
      <c r="B371" s="13"/>
      <c r="C371" s="14"/>
      <c r="D371" s="285"/>
      <c r="E371" s="20"/>
      <c r="F371" s="16"/>
      <c r="G371" s="272"/>
      <c r="H371" s="229"/>
      <c r="I371" s="229"/>
      <c r="J371" s="34"/>
      <c r="K371" s="287"/>
      <c r="L371" s="18">
        <f t="shared" si="30"/>
        <v>0</v>
      </c>
      <c r="M371" s="19">
        <f t="shared" si="31"/>
        <v>0</v>
      </c>
    </row>
    <row r="372" spans="1:13" ht="14.4" x14ac:dyDescent="0.25">
      <c r="A372" s="12" t="str">
        <f t="shared" si="29"/>
        <v/>
      </c>
      <c r="B372" s="13"/>
      <c r="C372" s="14"/>
      <c r="D372" s="15"/>
      <c r="E372" s="20"/>
      <c r="F372" s="16"/>
      <c r="G372" s="272"/>
      <c r="H372" s="229"/>
      <c r="I372" s="229"/>
      <c r="J372" s="34"/>
      <c r="K372" s="17"/>
      <c r="L372" s="18">
        <f t="shared" si="30"/>
        <v>0</v>
      </c>
      <c r="M372" s="19">
        <f t="shared" si="31"/>
        <v>0</v>
      </c>
    </row>
    <row r="373" spans="1:13" ht="14.4" x14ac:dyDescent="0.25">
      <c r="A373" s="12" t="str">
        <f t="shared" si="29"/>
        <v/>
      </c>
      <c r="B373" s="13"/>
      <c r="C373" s="14"/>
      <c r="D373" s="285"/>
      <c r="E373" s="20"/>
      <c r="F373" s="16"/>
      <c r="G373" s="272"/>
      <c r="H373" s="229"/>
      <c r="I373" s="229"/>
      <c r="J373" s="34"/>
      <c r="K373" s="17"/>
      <c r="L373" s="18">
        <f t="shared" si="30"/>
        <v>0</v>
      </c>
      <c r="M373" s="19">
        <f t="shared" si="31"/>
        <v>0</v>
      </c>
    </row>
    <row r="374" spans="1:13" ht="14.4" x14ac:dyDescent="0.25">
      <c r="A374" s="12" t="str">
        <f t="shared" si="29"/>
        <v/>
      </c>
      <c r="B374" s="13"/>
      <c r="C374" s="14"/>
      <c r="D374" s="15"/>
      <c r="E374" s="20"/>
      <c r="F374" s="16"/>
      <c r="G374" s="272"/>
      <c r="H374" s="229"/>
      <c r="I374" s="229"/>
      <c r="J374" s="34"/>
      <c r="K374" s="17"/>
      <c r="L374" s="18">
        <f t="shared" si="30"/>
        <v>0</v>
      </c>
      <c r="M374" s="19">
        <f t="shared" si="31"/>
        <v>0</v>
      </c>
    </row>
    <row r="375" spans="1:13" ht="14.4" x14ac:dyDescent="0.25">
      <c r="A375" s="12" t="str">
        <f t="shared" si="29"/>
        <v/>
      </c>
      <c r="B375" s="13"/>
      <c r="C375" s="14"/>
      <c r="D375" s="285"/>
      <c r="E375" s="20"/>
      <c r="F375" s="16"/>
      <c r="G375" s="272"/>
      <c r="H375" s="229"/>
      <c r="I375" s="229"/>
      <c r="J375" s="34"/>
      <c r="K375" s="287"/>
      <c r="L375" s="18">
        <f t="shared" si="30"/>
        <v>0</v>
      </c>
      <c r="M375" s="19">
        <f t="shared" si="31"/>
        <v>0</v>
      </c>
    </row>
    <row r="376" spans="1:13" ht="14.4" x14ac:dyDescent="0.25">
      <c r="A376" s="12" t="str">
        <f t="shared" si="29"/>
        <v/>
      </c>
      <c r="B376" s="13"/>
      <c r="C376" s="14"/>
      <c r="D376" s="15"/>
      <c r="E376" s="20"/>
      <c r="F376" s="16"/>
      <c r="G376" s="272"/>
      <c r="H376" s="229"/>
      <c r="I376" s="229"/>
      <c r="J376" s="34"/>
      <c r="K376" s="17"/>
      <c r="L376" s="18">
        <f t="shared" si="30"/>
        <v>0</v>
      </c>
      <c r="M376" s="19">
        <f t="shared" si="31"/>
        <v>0</v>
      </c>
    </row>
    <row r="377" spans="1:13" ht="14.4" x14ac:dyDescent="0.25">
      <c r="A377" s="12" t="str">
        <f t="shared" si="29"/>
        <v/>
      </c>
      <c r="B377" s="13"/>
      <c r="C377" s="14"/>
      <c r="D377" s="285"/>
      <c r="E377" s="20"/>
      <c r="F377" s="16"/>
      <c r="G377" s="272"/>
      <c r="H377" s="229"/>
      <c r="I377" s="229"/>
      <c r="J377" s="34"/>
      <c r="K377" s="17"/>
      <c r="L377" s="18">
        <f t="shared" si="30"/>
        <v>0</v>
      </c>
      <c r="M377" s="19">
        <f t="shared" si="31"/>
        <v>0</v>
      </c>
    </row>
    <row r="378" spans="1:13" ht="14.4" x14ac:dyDescent="0.25">
      <c r="A378" s="12" t="str">
        <f t="shared" si="29"/>
        <v/>
      </c>
      <c r="B378" s="13"/>
      <c r="C378" s="14"/>
      <c r="D378" s="15"/>
      <c r="E378" s="20"/>
      <c r="F378" s="16"/>
      <c r="G378" s="272"/>
      <c r="H378" s="229"/>
      <c r="I378" s="229"/>
      <c r="J378" s="34"/>
      <c r="K378" s="17"/>
      <c r="L378" s="18">
        <f t="shared" si="30"/>
        <v>0</v>
      </c>
      <c r="M378" s="19">
        <f t="shared" si="31"/>
        <v>0</v>
      </c>
    </row>
    <row r="379" spans="1:13" ht="14.4" x14ac:dyDescent="0.25">
      <c r="A379" s="12" t="str">
        <f t="shared" si="29"/>
        <v/>
      </c>
      <c r="B379" s="13"/>
      <c r="C379" s="14"/>
      <c r="D379" s="285"/>
      <c r="E379" s="20"/>
      <c r="F379" s="16"/>
      <c r="G379" s="272"/>
      <c r="H379" s="229"/>
      <c r="I379" s="229"/>
      <c r="J379" s="34"/>
      <c r="K379" s="287"/>
      <c r="L379" s="18">
        <f t="shared" si="30"/>
        <v>0</v>
      </c>
      <c r="M379" s="19">
        <f t="shared" si="31"/>
        <v>0</v>
      </c>
    </row>
    <row r="380" spans="1:13" ht="14.4" x14ac:dyDescent="0.25">
      <c r="A380" s="12" t="str">
        <f t="shared" si="29"/>
        <v/>
      </c>
      <c r="B380" s="13"/>
      <c r="C380" s="14"/>
      <c r="D380" s="15"/>
      <c r="E380" s="20"/>
      <c r="F380" s="16"/>
      <c r="G380" s="272"/>
      <c r="H380" s="229"/>
      <c r="I380" s="229"/>
      <c r="J380" s="34"/>
      <c r="K380" s="17"/>
      <c r="L380" s="18">
        <f t="shared" si="30"/>
        <v>0</v>
      </c>
      <c r="M380" s="19">
        <f t="shared" si="31"/>
        <v>0</v>
      </c>
    </row>
    <row r="381" spans="1:13" ht="14.4" x14ac:dyDescent="0.25">
      <c r="A381" s="12" t="str">
        <f t="shared" si="29"/>
        <v/>
      </c>
      <c r="B381" s="13"/>
      <c r="C381" s="14"/>
      <c r="D381" s="285"/>
      <c r="E381" s="20"/>
      <c r="F381" s="16"/>
      <c r="G381" s="272"/>
      <c r="H381" s="229"/>
      <c r="I381" s="229"/>
      <c r="J381" s="34"/>
      <c r="K381" s="17"/>
      <c r="L381" s="18">
        <f t="shared" si="30"/>
        <v>0</v>
      </c>
      <c r="M381" s="19">
        <f t="shared" si="31"/>
        <v>0</v>
      </c>
    </row>
    <row r="382" spans="1:13" ht="14.4" x14ac:dyDescent="0.25">
      <c r="A382" s="12" t="str">
        <f t="shared" si="29"/>
        <v/>
      </c>
      <c r="B382" s="13"/>
      <c r="C382" s="14"/>
      <c r="D382" s="15"/>
      <c r="E382" s="20"/>
      <c r="F382" s="16"/>
      <c r="G382" s="272"/>
      <c r="H382" s="229"/>
      <c r="I382" s="229"/>
      <c r="J382" s="34"/>
      <c r="K382" s="17"/>
      <c r="L382" s="18">
        <f t="shared" si="30"/>
        <v>0</v>
      </c>
      <c r="M382" s="19">
        <f t="shared" si="31"/>
        <v>0</v>
      </c>
    </row>
    <row r="383" spans="1:13" ht="14.4" x14ac:dyDescent="0.25">
      <c r="A383" s="12" t="str">
        <f t="shared" si="29"/>
        <v/>
      </c>
      <c r="B383" s="13"/>
      <c r="C383" s="14"/>
      <c r="D383" s="285"/>
      <c r="E383" s="20"/>
      <c r="F383" s="16"/>
      <c r="G383" s="272"/>
      <c r="H383" s="229"/>
      <c r="I383" s="229"/>
      <c r="J383" s="34"/>
      <c r="K383" s="287"/>
      <c r="L383" s="18">
        <f t="shared" si="30"/>
        <v>0</v>
      </c>
      <c r="M383" s="19">
        <f t="shared" si="31"/>
        <v>0</v>
      </c>
    </row>
    <row r="384" spans="1:13" ht="14.4" x14ac:dyDescent="0.25">
      <c r="A384" s="12" t="str">
        <f t="shared" si="29"/>
        <v/>
      </c>
      <c r="B384" s="13"/>
      <c r="C384" s="14"/>
      <c r="D384" s="15"/>
      <c r="E384" s="20"/>
      <c r="F384" s="16"/>
      <c r="G384" s="272"/>
      <c r="H384" s="229"/>
      <c r="I384" s="229"/>
      <c r="J384" s="34"/>
      <c r="K384" s="17"/>
      <c r="L384" s="18">
        <f t="shared" si="30"/>
        <v>0</v>
      </c>
      <c r="M384" s="19">
        <f t="shared" si="31"/>
        <v>0</v>
      </c>
    </row>
    <row r="385" spans="1:13" ht="14.4" x14ac:dyDescent="0.25">
      <c r="A385" s="12" t="str">
        <f t="shared" si="29"/>
        <v/>
      </c>
      <c r="B385" s="13"/>
      <c r="C385" s="14"/>
      <c r="D385" s="285"/>
      <c r="E385" s="20"/>
      <c r="F385" s="16"/>
      <c r="G385" s="272"/>
      <c r="H385" s="229"/>
      <c r="I385" s="229"/>
      <c r="J385" s="34"/>
      <c r="K385" s="17"/>
      <c r="L385" s="18">
        <f t="shared" si="30"/>
        <v>0</v>
      </c>
      <c r="M385" s="19">
        <f t="shared" si="31"/>
        <v>0</v>
      </c>
    </row>
    <row r="386" spans="1:13" ht="14.4" x14ac:dyDescent="0.25">
      <c r="A386" s="12" t="str">
        <f t="shared" si="29"/>
        <v/>
      </c>
      <c r="B386" s="13"/>
      <c r="C386" s="14"/>
      <c r="D386" s="15"/>
      <c r="E386" s="20"/>
      <c r="F386" s="16"/>
      <c r="G386" s="272"/>
      <c r="H386" s="229"/>
      <c r="I386" s="229"/>
      <c r="J386" s="34"/>
      <c r="K386" s="17"/>
      <c r="L386" s="18">
        <f t="shared" si="30"/>
        <v>0</v>
      </c>
      <c r="M386" s="19">
        <f t="shared" si="31"/>
        <v>0</v>
      </c>
    </row>
    <row r="387" spans="1:13" ht="14.4" x14ac:dyDescent="0.25">
      <c r="A387" s="12" t="str">
        <f t="shared" si="29"/>
        <v/>
      </c>
      <c r="B387" s="13"/>
      <c r="C387" s="14"/>
      <c r="D387" s="285"/>
      <c r="E387" s="20"/>
      <c r="F387" s="16"/>
      <c r="G387" s="272"/>
      <c r="H387" s="229"/>
      <c r="I387" s="229"/>
      <c r="J387" s="34"/>
      <c r="K387" s="287"/>
      <c r="L387" s="18">
        <f t="shared" si="30"/>
        <v>0</v>
      </c>
      <c r="M387" s="19">
        <f t="shared" si="31"/>
        <v>0</v>
      </c>
    </row>
    <row r="388" spans="1:13" ht="14.4" x14ac:dyDescent="0.25">
      <c r="A388" s="12" t="str">
        <f t="shared" si="29"/>
        <v/>
      </c>
      <c r="B388" s="13"/>
      <c r="C388" s="14"/>
      <c r="D388" s="15"/>
      <c r="E388" s="20"/>
      <c r="F388" s="16"/>
      <c r="G388" s="272"/>
      <c r="H388" s="229"/>
      <c r="I388" s="229"/>
      <c r="J388" s="34"/>
      <c r="K388" s="17"/>
      <c r="L388" s="18">
        <f t="shared" si="30"/>
        <v>0</v>
      </c>
      <c r="M388" s="19">
        <f t="shared" si="31"/>
        <v>0</v>
      </c>
    </row>
    <row r="389" spans="1:13" ht="14.4" x14ac:dyDescent="0.25">
      <c r="A389" s="12" t="str">
        <f t="shared" si="29"/>
        <v/>
      </c>
      <c r="B389" s="13"/>
      <c r="C389" s="14"/>
      <c r="D389" s="285"/>
      <c r="E389" s="20"/>
      <c r="F389" s="16"/>
      <c r="G389" s="272"/>
      <c r="H389" s="229"/>
      <c r="I389" s="229"/>
      <c r="J389" s="34"/>
      <c r="K389" s="17"/>
      <c r="L389" s="18">
        <f t="shared" si="30"/>
        <v>0</v>
      </c>
      <c r="M389" s="19">
        <f t="shared" si="31"/>
        <v>0</v>
      </c>
    </row>
    <row r="390" spans="1:13" ht="14.4" x14ac:dyDescent="0.25">
      <c r="A390" s="12" t="str">
        <f t="shared" si="29"/>
        <v/>
      </c>
      <c r="B390" s="13"/>
      <c r="C390" s="14"/>
      <c r="D390" s="15"/>
      <c r="E390" s="20"/>
      <c r="F390" s="16"/>
      <c r="G390" s="272"/>
      <c r="H390" s="229"/>
      <c r="I390" s="229"/>
      <c r="J390" s="34"/>
      <c r="K390" s="17"/>
      <c r="L390" s="18">
        <f t="shared" si="30"/>
        <v>0</v>
      </c>
      <c r="M390" s="19">
        <f t="shared" si="31"/>
        <v>0</v>
      </c>
    </row>
    <row r="391" spans="1:13" ht="14.4" x14ac:dyDescent="0.25">
      <c r="A391" s="12" t="str">
        <f t="shared" ref="A391:A454" si="32">CONCATENATE(B391,C391,D391)</f>
        <v/>
      </c>
      <c r="B391" s="13"/>
      <c r="C391" s="14"/>
      <c r="D391" s="285"/>
      <c r="E391" s="20"/>
      <c r="F391" s="16"/>
      <c r="G391" s="272"/>
      <c r="H391" s="229"/>
      <c r="I391" s="229"/>
      <c r="J391" s="34"/>
      <c r="K391" s="287"/>
      <c r="L391" s="18">
        <f t="shared" si="30"/>
        <v>0</v>
      </c>
      <c r="M391" s="19">
        <f t="shared" si="31"/>
        <v>0</v>
      </c>
    </row>
    <row r="392" spans="1:13" ht="14.4" x14ac:dyDescent="0.25">
      <c r="A392" s="12" t="str">
        <f t="shared" si="32"/>
        <v/>
      </c>
      <c r="B392" s="13"/>
      <c r="C392" s="14"/>
      <c r="D392" s="15"/>
      <c r="E392" s="20"/>
      <c r="F392" s="16"/>
      <c r="G392" s="272"/>
      <c r="H392" s="229"/>
      <c r="I392" s="229"/>
      <c r="J392" s="34"/>
      <c r="K392" s="17"/>
      <c r="L392" s="18">
        <f t="shared" si="30"/>
        <v>0</v>
      </c>
      <c r="M392" s="19">
        <f t="shared" si="31"/>
        <v>0</v>
      </c>
    </row>
    <row r="393" spans="1:13" ht="14.4" x14ac:dyDescent="0.25">
      <c r="A393" s="12" t="str">
        <f t="shared" si="32"/>
        <v/>
      </c>
      <c r="B393" s="13"/>
      <c r="C393" s="14"/>
      <c r="D393" s="285"/>
      <c r="E393" s="20"/>
      <c r="F393" s="16"/>
      <c r="G393" s="272"/>
      <c r="H393" s="229"/>
      <c r="I393" s="229"/>
      <c r="J393" s="34"/>
      <c r="K393" s="17"/>
      <c r="L393" s="18">
        <f t="shared" si="30"/>
        <v>0</v>
      </c>
      <c r="M393" s="19">
        <f t="shared" si="31"/>
        <v>0</v>
      </c>
    </row>
    <row r="394" spans="1:13" ht="14.4" x14ac:dyDescent="0.25">
      <c r="A394" s="12" t="str">
        <f t="shared" si="32"/>
        <v/>
      </c>
      <c r="B394" s="13"/>
      <c r="C394" s="14"/>
      <c r="D394" s="15"/>
      <c r="E394" s="20"/>
      <c r="F394" s="16"/>
      <c r="G394" s="272"/>
      <c r="H394" s="229"/>
      <c r="I394" s="229"/>
      <c r="J394" s="34"/>
      <c r="K394" s="17"/>
      <c r="L394" s="18">
        <f t="shared" si="30"/>
        <v>0</v>
      </c>
      <c r="M394" s="19">
        <f t="shared" si="31"/>
        <v>0</v>
      </c>
    </row>
    <row r="395" spans="1:13" ht="14.4" x14ac:dyDescent="0.25">
      <c r="A395" s="12" t="str">
        <f t="shared" si="32"/>
        <v/>
      </c>
      <c r="B395" s="13"/>
      <c r="C395" s="14"/>
      <c r="D395" s="285"/>
      <c r="E395" s="20"/>
      <c r="F395" s="16"/>
      <c r="G395" s="272"/>
      <c r="H395" s="229"/>
      <c r="I395" s="229"/>
      <c r="J395" s="34"/>
      <c r="K395" s="287"/>
      <c r="L395" s="18">
        <f t="shared" si="30"/>
        <v>0</v>
      </c>
      <c r="M395" s="19">
        <f t="shared" si="31"/>
        <v>0</v>
      </c>
    </row>
    <row r="396" spans="1:13" ht="14.4" x14ac:dyDescent="0.25">
      <c r="A396" s="12" t="str">
        <f t="shared" si="32"/>
        <v/>
      </c>
      <c r="B396" s="13"/>
      <c r="C396" s="14"/>
      <c r="D396" s="15"/>
      <c r="E396" s="20"/>
      <c r="F396" s="16"/>
      <c r="G396" s="272"/>
      <c r="H396" s="229"/>
      <c r="I396" s="229"/>
      <c r="J396" s="34"/>
      <c r="K396" s="17"/>
      <c r="L396" s="18">
        <f t="shared" si="30"/>
        <v>0</v>
      </c>
      <c r="M396" s="19">
        <f t="shared" si="31"/>
        <v>0</v>
      </c>
    </row>
    <row r="397" spans="1:13" ht="14.4" x14ac:dyDescent="0.25">
      <c r="A397" s="12" t="str">
        <f t="shared" si="32"/>
        <v/>
      </c>
      <c r="B397" s="13"/>
      <c r="C397" s="14"/>
      <c r="D397" s="285"/>
      <c r="E397" s="20"/>
      <c r="F397" s="16"/>
      <c r="G397" s="272"/>
      <c r="H397" s="229"/>
      <c r="I397" s="229"/>
      <c r="J397" s="34"/>
      <c r="K397" s="17"/>
      <c r="L397" s="18">
        <f t="shared" si="30"/>
        <v>0</v>
      </c>
      <c r="M397" s="19">
        <f t="shared" si="31"/>
        <v>0</v>
      </c>
    </row>
    <row r="398" spans="1:13" ht="14.4" x14ac:dyDescent="0.25">
      <c r="A398" s="12" t="str">
        <f t="shared" si="32"/>
        <v/>
      </c>
      <c r="B398" s="13"/>
      <c r="C398" s="14"/>
      <c r="D398" s="15"/>
      <c r="E398" s="20"/>
      <c r="F398" s="16"/>
      <c r="G398" s="272"/>
      <c r="H398" s="229"/>
      <c r="I398" s="229"/>
      <c r="J398" s="34"/>
      <c r="K398" s="17"/>
      <c r="L398" s="18">
        <f t="shared" si="30"/>
        <v>0</v>
      </c>
      <c r="M398" s="19">
        <f t="shared" si="31"/>
        <v>0</v>
      </c>
    </row>
    <row r="399" spans="1:13" ht="14.4" x14ac:dyDescent="0.25">
      <c r="A399" s="12" t="str">
        <f t="shared" si="32"/>
        <v/>
      </c>
      <c r="B399" s="13"/>
      <c r="C399" s="14"/>
      <c r="D399" s="285"/>
      <c r="E399" s="20"/>
      <c r="F399" s="16"/>
      <c r="G399" s="272"/>
      <c r="H399" s="229"/>
      <c r="I399" s="229"/>
      <c r="J399" s="34"/>
      <c r="K399" s="287"/>
      <c r="L399" s="18">
        <f t="shared" si="30"/>
        <v>0</v>
      </c>
      <c r="M399" s="19">
        <f t="shared" si="31"/>
        <v>0</v>
      </c>
    </row>
    <row r="400" spans="1:13" ht="14.4" x14ac:dyDescent="0.25">
      <c r="A400" s="12" t="str">
        <f t="shared" si="32"/>
        <v/>
      </c>
      <c r="B400" s="13"/>
      <c r="C400" s="14"/>
      <c r="D400" s="15"/>
      <c r="E400" s="20"/>
      <c r="F400" s="16"/>
      <c r="G400" s="272"/>
      <c r="H400" s="229"/>
      <c r="I400" s="229"/>
      <c r="J400" s="34"/>
      <c r="K400" s="17"/>
      <c r="L400" s="18">
        <f t="shared" si="30"/>
        <v>0</v>
      </c>
      <c r="M400" s="19">
        <f t="shared" si="31"/>
        <v>0</v>
      </c>
    </row>
    <row r="401" spans="1:13" ht="14.4" x14ac:dyDescent="0.25">
      <c r="A401" s="12" t="str">
        <f t="shared" si="32"/>
        <v/>
      </c>
      <c r="B401" s="13"/>
      <c r="C401" s="14"/>
      <c r="D401" s="285"/>
      <c r="E401" s="20"/>
      <c r="F401" s="16"/>
      <c r="G401" s="272"/>
      <c r="H401" s="229"/>
      <c r="I401" s="229"/>
      <c r="J401" s="34"/>
      <c r="K401" s="17"/>
      <c r="L401" s="18">
        <f t="shared" si="30"/>
        <v>0</v>
      </c>
      <c r="M401" s="19">
        <f t="shared" si="31"/>
        <v>0</v>
      </c>
    </row>
    <row r="402" spans="1:13" ht="14.4" x14ac:dyDescent="0.25">
      <c r="A402" s="12" t="str">
        <f t="shared" si="32"/>
        <v/>
      </c>
      <c r="B402" s="13"/>
      <c r="C402" s="14"/>
      <c r="D402" s="15"/>
      <c r="E402" s="20"/>
      <c r="F402" s="16"/>
      <c r="G402" s="272"/>
      <c r="H402" s="229"/>
      <c r="I402" s="229"/>
      <c r="J402" s="34"/>
      <c r="K402" s="17"/>
      <c r="L402" s="18">
        <f t="shared" si="30"/>
        <v>0</v>
      </c>
      <c r="M402" s="19">
        <f t="shared" si="31"/>
        <v>0</v>
      </c>
    </row>
    <row r="403" spans="1:13" ht="14.4" x14ac:dyDescent="0.25">
      <c r="A403" s="12" t="str">
        <f t="shared" si="32"/>
        <v/>
      </c>
      <c r="B403" s="13"/>
      <c r="C403" s="14"/>
      <c r="D403" s="285"/>
      <c r="E403" s="20"/>
      <c r="F403" s="16"/>
      <c r="G403" s="272"/>
      <c r="H403" s="229"/>
      <c r="I403" s="229"/>
      <c r="J403" s="34"/>
      <c r="K403" s="287"/>
      <c r="L403" s="18">
        <f t="shared" si="30"/>
        <v>0</v>
      </c>
      <c r="M403" s="19">
        <f t="shared" si="31"/>
        <v>0</v>
      </c>
    </row>
    <row r="404" spans="1:13" ht="14.4" x14ac:dyDescent="0.25">
      <c r="A404" s="12" t="str">
        <f t="shared" si="32"/>
        <v/>
      </c>
      <c r="B404" s="13"/>
      <c r="C404" s="14"/>
      <c r="D404" s="15"/>
      <c r="E404" s="20"/>
      <c r="F404" s="16"/>
      <c r="G404" s="272"/>
      <c r="H404" s="229"/>
      <c r="I404" s="229"/>
      <c r="J404" s="34"/>
      <c r="K404" s="17"/>
      <c r="L404" s="18">
        <f t="shared" ref="L404:L467" si="33">IF(K404=1,7,IF(K404=2,6,IF(K404=3,5,IF(K404=4,4,IF(K404=5,3,IF(K404=6,2,IF(K404&gt;=6,1,0)))))))</f>
        <v>0</v>
      </c>
      <c r="M404" s="19">
        <f t="shared" ref="M404:M467" si="34">SUM(L404*$M$5)</f>
        <v>0</v>
      </c>
    </row>
    <row r="405" spans="1:13" ht="14.4" x14ac:dyDescent="0.25">
      <c r="A405" s="12" t="str">
        <f t="shared" si="32"/>
        <v/>
      </c>
      <c r="B405" s="13"/>
      <c r="C405" s="14"/>
      <c r="D405" s="285"/>
      <c r="E405" s="20"/>
      <c r="F405" s="16"/>
      <c r="G405" s="272"/>
      <c r="H405" s="229"/>
      <c r="I405" s="229"/>
      <c r="J405" s="34"/>
      <c r="K405" s="17"/>
      <c r="L405" s="18">
        <f t="shared" si="33"/>
        <v>0</v>
      </c>
      <c r="M405" s="19">
        <f t="shared" si="34"/>
        <v>0</v>
      </c>
    </row>
    <row r="406" spans="1:13" ht="14.4" x14ac:dyDescent="0.25">
      <c r="A406" s="12" t="str">
        <f t="shared" si="32"/>
        <v/>
      </c>
      <c r="B406" s="13"/>
      <c r="C406" s="14"/>
      <c r="D406" s="15"/>
      <c r="E406" s="20"/>
      <c r="F406" s="16"/>
      <c r="G406" s="272"/>
      <c r="H406" s="229"/>
      <c r="I406" s="229"/>
      <c r="J406" s="34"/>
      <c r="K406" s="17"/>
      <c r="L406" s="18">
        <f t="shared" si="33"/>
        <v>0</v>
      </c>
      <c r="M406" s="19">
        <f t="shared" si="34"/>
        <v>0</v>
      </c>
    </row>
    <row r="407" spans="1:13" ht="14.4" x14ac:dyDescent="0.25">
      <c r="A407" s="12" t="str">
        <f t="shared" si="32"/>
        <v/>
      </c>
      <c r="B407" s="13"/>
      <c r="C407" s="14"/>
      <c r="D407" s="285"/>
      <c r="E407" s="20"/>
      <c r="F407" s="16"/>
      <c r="G407" s="272"/>
      <c r="H407" s="229"/>
      <c r="I407" s="229"/>
      <c r="J407" s="34"/>
      <c r="K407" s="287"/>
      <c r="L407" s="18">
        <f t="shared" si="33"/>
        <v>0</v>
      </c>
      <c r="M407" s="19">
        <f t="shared" si="34"/>
        <v>0</v>
      </c>
    </row>
    <row r="408" spans="1:13" ht="14.4" x14ac:dyDescent="0.25">
      <c r="A408" s="12" t="str">
        <f t="shared" si="32"/>
        <v/>
      </c>
      <c r="B408" s="13"/>
      <c r="C408" s="14"/>
      <c r="D408" s="15"/>
      <c r="E408" s="20"/>
      <c r="F408" s="16"/>
      <c r="G408" s="272"/>
      <c r="H408" s="229"/>
      <c r="I408" s="229"/>
      <c r="J408" s="34"/>
      <c r="K408" s="17"/>
      <c r="L408" s="18">
        <f t="shared" si="33"/>
        <v>0</v>
      </c>
      <c r="M408" s="19">
        <f t="shared" si="34"/>
        <v>0</v>
      </c>
    </row>
    <row r="409" spans="1:13" ht="14.4" x14ac:dyDescent="0.25">
      <c r="A409" s="12" t="str">
        <f t="shared" si="32"/>
        <v/>
      </c>
      <c r="B409" s="13"/>
      <c r="C409" s="14"/>
      <c r="D409" s="285"/>
      <c r="E409" s="20"/>
      <c r="F409" s="16"/>
      <c r="G409" s="272"/>
      <c r="H409" s="229"/>
      <c r="I409" s="229"/>
      <c r="J409" s="34"/>
      <c r="K409" s="17"/>
      <c r="L409" s="18">
        <f t="shared" si="33"/>
        <v>0</v>
      </c>
      <c r="M409" s="19">
        <f t="shared" si="34"/>
        <v>0</v>
      </c>
    </row>
    <row r="410" spans="1:13" ht="14.4" x14ac:dyDescent="0.25">
      <c r="A410" s="12" t="str">
        <f t="shared" si="32"/>
        <v/>
      </c>
      <c r="B410" s="13"/>
      <c r="C410" s="14"/>
      <c r="D410" s="15"/>
      <c r="E410" s="20"/>
      <c r="F410" s="16"/>
      <c r="G410" s="272"/>
      <c r="H410" s="229"/>
      <c r="I410" s="229"/>
      <c r="J410" s="34"/>
      <c r="K410" s="17"/>
      <c r="L410" s="18">
        <f t="shared" si="33"/>
        <v>0</v>
      </c>
      <c r="M410" s="19">
        <f t="shared" si="34"/>
        <v>0</v>
      </c>
    </row>
    <row r="411" spans="1:13" ht="14.4" x14ac:dyDescent="0.25">
      <c r="A411" s="12" t="str">
        <f t="shared" si="32"/>
        <v/>
      </c>
      <c r="B411" s="13"/>
      <c r="C411" s="14"/>
      <c r="D411" s="285"/>
      <c r="E411" s="20"/>
      <c r="F411" s="16"/>
      <c r="G411" s="272"/>
      <c r="H411" s="229"/>
      <c r="I411" s="229"/>
      <c r="J411" s="34"/>
      <c r="K411" s="287"/>
      <c r="L411" s="18">
        <f t="shared" si="33"/>
        <v>0</v>
      </c>
      <c r="M411" s="19">
        <f t="shared" si="34"/>
        <v>0</v>
      </c>
    </row>
    <row r="412" spans="1:13" ht="14.4" x14ac:dyDescent="0.25">
      <c r="A412" s="12" t="str">
        <f t="shared" si="32"/>
        <v/>
      </c>
      <c r="B412" s="13"/>
      <c r="C412" s="14"/>
      <c r="D412" s="15"/>
      <c r="E412" s="20"/>
      <c r="F412" s="16"/>
      <c r="G412" s="272"/>
      <c r="H412" s="229"/>
      <c r="I412" s="229"/>
      <c r="J412" s="34"/>
      <c r="K412" s="17"/>
      <c r="L412" s="18">
        <f t="shared" si="33"/>
        <v>0</v>
      </c>
      <c r="M412" s="19">
        <f t="shared" si="34"/>
        <v>0</v>
      </c>
    </row>
    <row r="413" spans="1:13" ht="14.4" x14ac:dyDescent="0.25">
      <c r="A413" s="12" t="str">
        <f t="shared" si="32"/>
        <v/>
      </c>
      <c r="B413" s="13"/>
      <c r="C413" s="14"/>
      <c r="D413" s="285"/>
      <c r="E413" s="20"/>
      <c r="F413" s="16"/>
      <c r="G413" s="272"/>
      <c r="H413" s="229"/>
      <c r="I413" s="229"/>
      <c r="J413" s="34"/>
      <c r="K413" s="17"/>
      <c r="L413" s="18">
        <f t="shared" si="33"/>
        <v>0</v>
      </c>
      <c r="M413" s="19">
        <f t="shared" si="34"/>
        <v>0</v>
      </c>
    </row>
    <row r="414" spans="1:13" ht="14.4" x14ac:dyDescent="0.25">
      <c r="A414" s="12" t="str">
        <f t="shared" si="32"/>
        <v/>
      </c>
      <c r="B414" s="13"/>
      <c r="C414" s="14"/>
      <c r="D414" s="15"/>
      <c r="E414" s="20"/>
      <c r="F414" s="16"/>
      <c r="G414" s="272"/>
      <c r="H414" s="229"/>
      <c r="I414" s="229"/>
      <c r="J414" s="34"/>
      <c r="K414" s="17"/>
      <c r="L414" s="18">
        <f t="shared" si="33"/>
        <v>0</v>
      </c>
      <c r="M414" s="19">
        <f t="shared" si="34"/>
        <v>0</v>
      </c>
    </row>
    <row r="415" spans="1:13" ht="14.4" x14ac:dyDescent="0.25">
      <c r="A415" s="12" t="str">
        <f t="shared" si="32"/>
        <v/>
      </c>
      <c r="B415" s="13"/>
      <c r="C415" s="14"/>
      <c r="D415" s="285"/>
      <c r="E415" s="20"/>
      <c r="F415" s="16"/>
      <c r="G415" s="272"/>
      <c r="H415" s="229"/>
      <c r="I415" s="229"/>
      <c r="J415" s="34"/>
      <c r="K415" s="287"/>
      <c r="L415" s="18">
        <f t="shared" si="33"/>
        <v>0</v>
      </c>
      <c r="M415" s="19">
        <f t="shared" si="34"/>
        <v>0</v>
      </c>
    </row>
    <row r="416" spans="1:13" ht="14.4" x14ac:dyDescent="0.25">
      <c r="A416" s="12" t="str">
        <f t="shared" si="32"/>
        <v/>
      </c>
      <c r="B416" s="13"/>
      <c r="C416" s="14"/>
      <c r="D416" s="15"/>
      <c r="E416" s="20"/>
      <c r="F416" s="16"/>
      <c r="G416" s="272"/>
      <c r="H416" s="229"/>
      <c r="I416" s="229"/>
      <c r="J416" s="34"/>
      <c r="K416" s="17"/>
      <c r="L416" s="18">
        <f t="shared" si="33"/>
        <v>0</v>
      </c>
      <c r="M416" s="19">
        <f t="shared" si="34"/>
        <v>0</v>
      </c>
    </row>
    <row r="417" spans="1:13" ht="14.4" x14ac:dyDescent="0.25">
      <c r="A417" s="12" t="str">
        <f t="shared" si="32"/>
        <v/>
      </c>
      <c r="B417" s="13"/>
      <c r="C417" s="14"/>
      <c r="D417" s="285"/>
      <c r="E417" s="20"/>
      <c r="F417" s="16"/>
      <c r="G417" s="272"/>
      <c r="H417" s="229"/>
      <c r="I417" s="229"/>
      <c r="J417" s="34"/>
      <c r="K417" s="17"/>
      <c r="L417" s="18">
        <f t="shared" si="33"/>
        <v>0</v>
      </c>
      <c r="M417" s="19">
        <f t="shared" si="34"/>
        <v>0</v>
      </c>
    </row>
    <row r="418" spans="1:13" ht="14.4" x14ac:dyDescent="0.25">
      <c r="A418" s="12" t="str">
        <f t="shared" si="32"/>
        <v/>
      </c>
      <c r="B418" s="13"/>
      <c r="C418" s="14"/>
      <c r="D418" s="15"/>
      <c r="E418" s="20"/>
      <c r="F418" s="16"/>
      <c r="G418" s="272"/>
      <c r="H418" s="229"/>
      <c r="I418" s="229"/>
      <c r="J418" s="34"/>
      <c r="K418" s="17"/>
      <c r="L418" s="18">
        <f t="shared" si="33"/>
        <v>0</v>
      </c>
      <c r="M418" s="19">
        <f t="shared" si="34"/>
        <v>0</v>
      </c>
    </row>
    <row r="419" spans="1:13" ht="14.4" x14ac:dyDescent="0.25">
      <c r="A419" s="12" t="str">
        <f t="shared" si="32"/>
        <v/>
      </c>
      <c r="B419" s="13"/>
      <c r="C419" s="14"/>
      <c r="D419" s="285"/>
      <c r="E419" s="20"/>
      <c r="F419" s="16"/>
      <c r="G419" s="272"/>
      <c r="H419" s="229"/>
      <c r="I419" s="229"/>
      <c r="J419" s="34"/>
      <c r="K419" s="287"/>
      <c r="L419" s="18">
        <f t="shared" si="33"/>
        <v>0</v>
      </c>
      <c r="M419" s="19">
        <f t="shared" si="34"/>
        <v>0</v>
      </c>
    </row>
    <row r="420" spans="1:13" ht="14.4" x14ac:dyDescent="0.25">
      <c r="A420" s="12" t="str">
        <f t="shared" si="32"/>
        <v/>
      </c>
      <c r="B420" s="13"/>
      <c r="C420" s="14"/>
      <c r="D420" s="15"/>
      <c r="E420" s="20"/>
      <c r="F420" s="16"/>
      <c r="G420" s="272"/>
      <c r="H420" s="229"/>
      <c r="I420" s="229"/>
      <c r="J420" s="34"/>
      <c r="K420" s="17"/>
      <c r="L420" s="18">
        <f t="shared" si="33"/>
        <v>0</v>
      </c>
      <c r="M420" s="19">
        <f t="shared" si="34"/>
        <v>0</v>
      </c>
    </row>
    <row r="421" spans="1:13" ht="14.4" x14ac:dyDescent="0.25">
      <c r="A421" s="12" t="str">
        <f t="shared" si="32"/>
        <v/>
      </c>
      <c r="B421" s="13"/>
      <c r="C421" s="14"/>
      <c r="D421" s="285"/>
      <c r="E421" s="20"/>
      <c r="F421" s="16"/>
      <c r="G421" s="272"/>
      <c r="H421" s="229"/>
      <c r="I421" s="229"/>
      <c r="J421" s="34"/>
      <c r="K421" s="17"/>
      <c r="L421" s="18">
        <f t="shared" si="33"/>
        <v>0</v>
      </c>
      <c r="M421" s="19">
        <f t="shared" si="34"/>
        <v>0</v>
      </c>
    </row>
    <row r="422" spans="1:13" ht="14.4" x14ac:dyDescent="0.25">
      <c r="A422" s="12" t="str">
        <f t="shared" si="32"/>
        <v/>
      </c>
      <c r="B422" s="13"/>
      <c r="C422" s="14"/>
      <c r="D422" s="15"/>
      <c r="E422" s="20"/>
      <c r="F422" s="16"/>
      <c r="G422" s="272"/>
      <c r="H422" s="229"/>
      <c r="I422" s="229"/>
      <c r="J422" s="34"/>
      <c r="K422" s="17"/>
      <c r="L422" s="18">
        <f t="shared" si="33"/>
        <v>0</v>
      </c>
      <c r="M422" s="19">
        <f t="shared" si="34"/>
        <v>0</v>
      </c>
    </row>
    <row r="423" spans="1:13" ht="14.4" x14ac:dyDescent="0.25">
      <c r="A423" s="12" t="str">
        <f t="shared" si="32"/>
        <v/>
      </c>
      <c r="B423" s="13"/>
      <c r="C423" s="14"/>
      <c r="D423" s="285"/>
      <c r="E423" s="20"/>
      <c r="F423" s="16"/>
      <c r="G423" s="272"/>
      <c r="H423" s="229"/>
      <c r="I423" s="229"/>
      <c r="J423" s="34"/>
      <c r="K423" s="287"/>
      <c r="L423" s="18">
        <f t="shared" si="33"/>
        <v>0</v>
      </c>
      <c r="M423" s="19">
        <f t="shared" si="34"/>
        <v>0</v>
      </c>
    </row>
    <row r="424" spans="1:13" ht="14.4" x14ac:dyDescent="0.25">
      <c r="A424" s="12" t="str">
        <f t="shared" si="32"/>
        <v/>
      </c>
      <c r="B424" s="13"/>
      <c r="C424" s="14"/>
      <c r="D424" s="15"/>
      <c r="E424" s="20"/>
      <c r="F424" s="16"/>
      <c r="G424" s="272"/>
      <c r="H424" s="229"/>
      <c r="I424" s="229"/>
      <c r="J424" s="34"/>
      <c r="K424" s="17"/>
      <c r="L424" s="18">
        <f t="shared" si="33"/>
        <v>0</v>
      </c>
      <c r="M424" s="19">
        <f t="shared" si="34"/>
        <v>0</v>
      </c>
    </row>
    <row r="425" spans="1:13" ht="14.4" x14ac:dyDescent="0.25">
      <c r="A425" s="12" t="str">
        <f t="shared" si="32"/>
        <v/>
      </c>
      <c r="B425" s="13"/>
      <c r="C425" s="14"/>
      <c r="D425" s="285"/>
      <c r="E425" s="20"/>
      <c r="F425" s="16"/>
      <c r="G425" s="272"/>
      <c r="H425" s="229"/>
      <c r="I425" s="229"/>
      <c r="J425" s="34"/>
      <c r="K425" s="17"/>
      <c r="L425" s="18">
        <f t="shared" si="33"/>
        <v>0</v>
      </c>
      <c r="M425" s="19">
        <f t="shared" si="34"/>
        <v>0</v>
      </c>
    </row>
    <row r="426" spans="1:13" ht="14.4" x14ac:dyDescent="0.25">
      <c r="A426" s="12" t="str">
        <f t="shared" si="32"/>
        <v/>
      </c>
      <c r="B426" s="13"/>
      <c r="C426" s="14"/>
      <c r="D426" s="15"/>
      <c r="E426" s="20"/>
      <c r="F426" s="16"/>
      <c r="G426" s="272"/>
      <c r="H426" s="229"/>
      <c r="I426" s="229"/>
      <c r="J426" s="34"/>
      <c r="K426" s="17"/>
      <c r="L426" s="18">
        <f t="shared" si="33"/>
        <v>0</v>
      </c>
      <c r="M426" s="19">
        <f t="shared" si="34"/>
        <v>0</v>
      </c>
    </row>
    <row r="427" spans="1:13" ht="14.4" x14ac:dyDescent="0.25">
      <c r="A427" s="12" t="str">
        <f t="shared" si="32"/>
        <v/>
      </c>
      <c r="B427" s="13"/>
      <c r="C427" s="14"/>
      <c r="D427" s="285"/>
      <c r="E427" s="20"/>
      <c r="F427" s="16"/>
      <c r="G427" s="272"/>
      <c r="H427" s="229"/>
      <c r="I427" s="229"/>
      <c r="J427" s="34"/>
      <c r="K427" s="287"/>
      <c r="L427" s="18">
        <f t="shared" si="33"/>
        <v>0</v>
      </c>
      <c r="M427" s="19">
        <f t="shared" si="34"/>
        <v>0</v>
      </c>
    </row>
    <row r="428" spans="1:13" ht="14.4" x14ac:dyDescent="0.25">
      <c r="A428" s="12" t="str">
        <f t="shared" si="32"/>
        <v/>
      </c>
      <c r="B428" s="13"/>
      <c r="C428" s="14"/>
      <c r="D428" s="15"/>
      <c r="E428" s="20"/>
      <c r="F428" s="16"/>
      <c r="G428" s="272"/>
      <c r="H428" s="229"/>
      <c r="I428" s="229"/>
      <c r="J428" s="34"/>
      <c r="K428" s="17"/>
      <c r="L428" s="18">
        <f t="shared" si="33"/>
        <v>0</v>
      </c>
      <c r="M428" s="19">
        <f t="shared" si="34"/>
        <v>0</v>
      </c>
    </row>
    <row r="429" spans="1:13" ht="14.4" x14ac:dyDescent="0.25">
      <c r="A429" s="12" t="str">
        <f t="shared" si="32"/>
        <v/>
      </c>
      <c r="B429" s="13"/>
      <c r="C429" s="14"/>
      <c r="D429" s="285"/>
      <c r="E429" s="20"/>
      <c r="F429" s="16"/>
      <c r="G429" s="272"/>
      <c r="H429" s="229"/>
      <c r="I429" s="229"/>
      <c r="J429" s="34"/>
      <c r="K429" s="17"/>
      <c r="L429" s="18">
        <f t="shared" si="33"/>
        <v>0</v>
      </c>
      <c r="M429" s="19">
        <f t="shared" si="34"/>
        <v>0</v>
      </c>
    </row>
    <row r="430" spans="1:13" ht="14.4" x14ac:dyDescent="0.25">
      <c r="A430" s="12" t="str">
        <f t="shared" si="32"/>
        <v/>
      </c>
      <c r="B430" s="13"/>
      <c r="C430" s="14"/>
      <c r="D430" s="15"/>
      <c r="E430" s="20"/>
      <c r="F430" s="16"/>
      <c r="G430" s="272"/>
      <c r="H430" s="229"/>
      <c r="I430" s="229"/>
      <c r="J430" s="34"/>
      <c r="K430" s="17"/>
      <c r="L430" s="18">
        <f t="shared" si="33"/>
        <v>0</v>
      </c>
      <c r="M430" s="19">
        <f t="shared" si="34"/>
        <v>0</v>
      </c>
    </row>
    <row r="431" spans="1:13" ht="14.4" x14ac:dyDescent="0.25">
      <c r="A431" s="12" t="str">
        <f t="shared" si="32"/>
        <v/>
      </c>
      <c r="B431" s="13"/>
      <c r="C431" s="14"/>
      <c r="D431" s="285"/>
      <c r="E431" s="20"/>
      <c r="F431" s="16"/>
      <c r="G431" s="272"/>
      <c r="H431" s="229"/>
      <c r="I431" s="229"/>
      <c r="J431" s="34"/>
      <c r="K431" s="287"/>
      <c r="L431" s="18">
        <f t="shared" si="33"/>
        <v>0</v>
      </c>
      <c r="M431" s="19">
        <f t="shared" si="34"/>
        <v>0</v>
      </c>
    </row>
    <row r="432" spans="1:13" ht="14.4" x14ac:dyDescent="0.25">
      <c r="A432" s="12" t="str">
        <f t="shared" si="32"/>
        <v/>
      </c>
      <c r="B432" s="13"/>
      <c r="C432" s="14"/>
      <c r="D432" s="15"/>
      <c r="E432" s="20"/>
      <c r="F432" s="16"/>
      <c r="G432" s="272"/>
      <c r="H432" s="229"/>
      <c r="I432" s="229"/>
      <c r="J432" s="34"/>
      <c r="K432" s="17"/>
      <c r="L432" s="18">
        <f t="shared" si="33"/>
        <v>0</v>
      </c>
      <c r="M432" s="19">
        <f t="shared" si="34"/>
        <v>0</v>
      </c>
    </row>
    <row r="433" spans="1:13" ht="14.4" x14ac:dyDescent="0.25">
      <c r="A433" s="12" t="str">
        <f t="shared" si="32"/>
        <v/>
      </c>
      <c r="B433" s="13"/>
      <c r="C433" s="14"/>
      <c r="D433" s="285"/>
      <c r="E433" s="20"/>
      <c r="F433" s="16"/>
      <c r="G433" s="272"/>
      <c r="H433" s="229"/>
      <c r="I433" s="229"/>
      <c r="J433" s="34"/>
      <c r="K433" s="17"/>
      <c r="L433" s="18">
        <f t="shared" si="33"/>
        <v>0</v>
      </c>
      <c r="M433" s="19">
        <f t="shared" si="34"/>
        <v>0</v>
      </c>
    </row>
    <row r="434" spans="1:13" ht="14.4" x14ac:dyDescent="0.25">
      <c r="A434" s="12" t="str">
        <f t="shared" si="32"/>
        <v/>
      </c>
      <c r="B434" s="13"/>
      <c r="C434" s="14"/>
      <c r="D434" s="15"/>
      <c r="E434" s="20"/>
      <c r="F434" s="16"/>
      <c r="G434" s="272"/>
      <c r="H434" s="229"/>
      <c r="I434" s="229"/>
      <c r="J434" s="34"/>
      <c r="K434" s="17"/>
      <c r="L434" s="18">
        <f t="shared" si="33"/>
        <v>0</v>
      </c>
      <c r="M434" s="19">
        <f t="shared" si="34"/>
        <v>0</v>
      </c>
    </row>
    <row r="435" spans="1:13" ht="14.4" x14ac:dyDescent="0.25">
      <c r="A435" s="12" t="str">
        <f t="shared" si="32"/>
        <v/>
      </c>
      <c r="B435" s="13"/>
      <c r="C435" s="14"/>
      <c r="D435" s="285"/>
      <c r="E435" s="20"/>
      <c r="F435" s="16"/>
      <c r="G435" s="272"/>
      <c r="H435" s="229"/>
      <c r="I435" s="229"/>
      <c r="J435" s="34"/>
      <c r="K435" s="287"/>
      <c r="L435" s="18">
        <f t="shared" si="33"/>
        <v>0</v>
      </c>
      <c r="M435" s="19">
        <f t="shared" si="34"/>
        <v>0</v>
      </c>
    </row>
    <row r="436" spans="1:13" ht="14.4" x14ac:dyDescent="0.25">
      <c r="A436" s="12" t="str">
        <f t="shared" si="32"/>
        <v/>
      </c>
      <c r="B436" s="13"/>
      <c r="C436" s="14"/>
      <c r="D436" s="15"/>
      <c r="E436" s="20"/>
      <c r="F436" s="16"/>
      <c r="G436" s="272"/>
      <c r="H436" s="229"/>
      <c r="I436" s="229"/>
      <c r="J436" s="34"/>
      <c r="K436" s="17"/>
      <c r="L436" s="18">
        <f t="shared" si="33"/>
        <v>0</v>
      </c>
      <c r="M436" s="19">
        <f t="shared" si="34"/>
        <v>0</v>
      </c>
    </row>
    <row r="437" spans="1:13" ht="14.4" x14ac:dyDescent="0.25">
      <c r="A437" s="12" t="str">
        <f t="shared" si="32"/>
        <v/>
      </c>
      <c r="B437" s="13"/>
      <c r="C437" s="14"/>
      <c r="D437" s="285"/>
      <c r="E437" s="20"/>
      <c r="F437" s="16"/>
      <c r="G437" s="272"/>
      <c r="H437" s="229"/>
      <c r="I437" s="229"/>
      <c r="J437" s="34"/>
      <c r="K437" s="17"/>
      <c r="L437" s="18">
        <f t="shared" si="33"/>
        <v>0</v>
      </c>
      <c r="M437" s="19">
        <f t="shared" si="34"/>
        <v>0</v>
      </c>
    </row>
    <row r="438" spans="1:13" ht="14.4" x14ac:dyDescent="0.25">
      <c r="A438" s="12" t="str">
        <f t="shared" si="32"/>
        <v/>
      </c>
      <c r="B438" s="13"/>
      <c r="C438" s="14"/>
      <c r="D438" s="15"/>
      <c r="E438" s="20"/>
      <c r="F438" s="16"/>
      <c r="G438" s="272"/>
      <c r="H438" s="229"/>
      <c r="I438" s="229"/>
      <c r="J438" s="34"/>
      <c r="K438" s="17"/>
      <c r="L438" s="18">
        <f t="shared" si="33"/>
        <v>0</v>
      </c>
      <c r="M438" s="19">
        <f t="shared" si="34"/>
        <v>0</v>
      </c>
    </row>
    <row r="439" spans="1:13" ht="14.4" x14ac:dyDescent="0.25">
      <c r="A439" s="12" t="str">
        <f t="shared" si="32"/>
        <v/>
      </c>
      <c r="B439" s="13"/>
      <c r="C439" s="14"/>
      <c r="D439" s="285"/>
      <c r="E439" s="20"/>
      <c r="F439" s="16"/>
      <c r="G439" s="272"/>
      <c r="H439" s="229"/>
      <c r="I439" s="229"/>
      <c r="J439" s="34"/>
      <c r="K439" s="287"/>
      <c r="L439" s="18">
        <f t="shared" si="33"/>
        <v>0</v>
      </c>
      <c r="M439" s="19">
        <f t="shared" si="34"/>
        <v>0</v>
      </c>
    </row>
    <row r="440" spans="1:13" ht="14.4" x14ac:dyDescent="0.25">
      <c r="A440" s="12" t="str">
        <f t="shared" si="32"/>
        <v/>
      </c>
      <c r="B440" s="13"/>
      <c r="C440" s="14"/>
      <c r="D440" s="15"/>
      <c r="E440" s="20"/>
      <c r="F440" s="16"/>
      <c r="G440" s="272"/>
      <c r="H440" s="229"/>
      <c r="I440" s="229"/>
      <c r="J440" s="34"/>
      <c r="K440" s="17"/>
      <c r="L440" s="18">
        <f t="shared" si="33"/>
        <v>0</v>
      </c>
      <c r="M440" s="19">
        <f t="shared" si="34"/>
        <v>0</v>
      </c>
    </row>
    <row r="441" spans="1:13" ht="14.4" x14ac:dyDescent="0.25">
      <c r="A441" s="12" t="str">
        <f t="shared" si="32"/>
        <v/>
      </c>
      <c r="B441" s="13"/>
      <c r="C441" s="14"/>
      <c r="D441" s="285"/>
      <c r="E441" s="20"/>
      <c r="F441" s="16"/>
      <c r="G441" s="272"/>
      <c r="H441" s="229"/>
      <c r="I441" s="229"/>
      <c r="J441" s="34"/>
      <c r="K441" s="17"/>
      <c r="L441" s="18">
        <f t="shared" si="33"/>
        <v>0</v>
      </c>
      <c r="M441" s="19">
        <f t="shared" si="34"/>
        <v>0</v>
      </c>
    </row>
    <row r="442" spans="1:13" ht="14.4" x14ac:dyDescent="0.25">
      <c r="A442" s="12" t="str">
        <f t="shared" si="32"/>
        <v/>
      </c>
      <c r="B442" s="13"/>
      <c r="C442" s="14"/>
      <c r="D442" s="15"/>
      <c r="E442" s="20"/>
      <c r="F442" s="16"/>
      <c r="G442" s="272"/>
      <c r="H442" s="229"/>
      <c r="I442" s="229"/>
      <c r="J442" s="34"/>
      <c r="K442" s="17"/>
      <c r="L442" s="18">
        <f t="shared" si="33"/>
        <v>0</v>
      </c>
      <c r="M442" s="19">
        <f t="shared" si="34"/>
        <v>0</v>
      </c>
    </row>
    <row r="443" spans="1:13" ht="14.4" x14ac:dyDescent="0.25">
      <c r="A443" s="12" t="str">
        <f t="shared" si="32"/>
        <v/>
      </c>
      <c r="B443" s="13"/>
      <c r="C443" s="14"/>
      <c r="D443" s="285"/>
      <c r="E443" s="20"/>
      <c r="F443" s="16"/>
      <c r="G443" s="272"/>
      <c r="H443" s="229"/>
      <c r="I443" s="229"/>
      <c r="J443" s="34"/>
      <c r="K443" s="287"/>
      <c r="L443" s="18">
        <f t="shared" si="33"/>
        <v>0</v>
      </c>
      <c r="M443" s="19">
        <f t="shared" si="34"/>
        <v>0</v>
      </c>
    </row>
    <row r="444" spans="1:13" ht="14.4" x14ac:dyDescent="0.25">
      <c r="A444" s="12" t="str">
        <f t="shared" si="32"/>
        <v/>
      </c>
      <c r="B444" s="13"/>
      <c r="C444" s="14"/>
      <c r="D444" s="15"/>
      <c r="E444" s="20"/>
      <c r="F444" s="16"/>
      <c r="G444" s="272"/>
      <c r="H444" s="229"/>
      <c r="I444" s="229"/>
      <c r="J444" s="34"/>
      <c r="K444" s="17"/>
      <c r="L444" s="18">
        <f t="shared" si="33"/>
        <v>0</v>
      </c>
      <c r="M444" s="19">
        <f t="shared" si="34"/>
        <v>0</v>
      </c>
    </row>
    <row r="445" spans="1:13" ht="14.4" x14ac:dyDescent="0.25">
      <c r="A445" s="12" t="str">
        <f t="shared" si="32"/>
        <v/>
      </c>
      <c r="B445" s="13"/>
      <c r="C445" s="14"/>
      <c r="D445" s="285"/>
      <c r="E445" s="20"/>
      <c r="F445" s="16"/>
      <c r="G445" s="272"/>
      <c r="H445" s="229"/>
      <c r="I445" s="229"/>
      <c r="J445" s="34"/>
      <c r="K445" s="17"/>
      <c r="L445" s="18">
        <f t="shared" si="33"/>
        <v>0</v>
      </c>
      <c r="M445" s="19">
        <f t="shared" si="34"/>
        <v>0</v>
      </c>
    </row>
    <row r="446" spans="1:13" ht="14.4" x14ac:dyDescent="0.25">
      <c r="A446" s="12" t="str">
        <f t="shared" si="32"/>
        <v/>
      </c>
      <c r="B446" s="13"/>
      <c r="C446" s="14"/>
      <c r="D446" s="15"/>
      <c r="E446" s="20"/>
      <c r="F446" s="16"/>
      <c r="G446" s="272"/>
      <c r="H446" s="229"/>
      <c r="I446" s="229"/>
      <c r="J446" s="34"/>
      <c r="K446" s="17"/>
      <c r="L446" s="18">
        <f t="shared" si="33"/>
        <v>0</v>
      </c>
      <c r="M446" s="19">
        <f t="shared" si="34"/>
        <v>0</v>
      </c>
    </row>
    <row r="447" spans="1:13" ht="14.4" x14ac:dyDescent="0.25">
      <c r="A447" s="12" t="str">
        <f t="shared" si="32"/>
        <v/>
      </c>
      <c r="B447" s="13"/>
      <c r="C447" s="14"/>
      <c r="D447" s="285"/>
      <c r="E447" s="20"/>
      <c r="F447" s="16"/>
      <c r="G447" s="272"/>
      <c r="H447" s="229"/>
      <c r="I447" s="229"/>
      <c r="J447" s="34"/>
      <c r="K447" s="287"/>
      <c r="L447" s="18">
        <f t="shared" si="33"/>
        <v>0</v>
      </c>
      <c r="M447" s="19">
        <f t="shared" si="34"/>
        <v>0</v>
      </c>
    </row>
    <row r="448" spans="1:13" ht="14.4" x14ac:dyDescent="0.25">
      <c r="A448" s="12" t="str">
        <f t="shared" si="32"/>
        <v/>
      </c>
      <c r="B448" s="13"/>
      <c r="C448" s="14"/>
      <c r="D448" s="15"/>
      <c r="E448" s="20"/>
      <c r="F448" s="16"/>
      <c r="G448" s="272"/>
      <c r="H448" s="229"/>
      <c r="I448" s="229"/>
      <c r="J448" s="34"/>
      <c r="K448" s="17"/>
      <c r="L448" s="18">
        <f t="shared" si="33"/>
        <v>0</v>
      </c>
      <c r="M448" s="19">
        <f t="shared" si="34"/>
        <v>0</v>
      </c>
    </row>
    <row r="449" spans="1:13" ht="14.4" x14ac:dyDescent="0.25">
      <c r="A449" s="12" t="str">
        <f t="shared" si="32"/>
        <v/>
      </c>
      <c r="B449" s="13"/>
      <c r="C449" s="14"/>
      <c r="D449" s="285"/>
      <c r="E449" s="20"/>
      <c r="F449" s="16"/>
      <c r="G449" s="272"/>
      <c r="H449" s="229"/>
      <c r="I449" s="229"/>
      <c r="J449" s="34"/>
      <c r="K449" s="17"/>
      <c r="L449" s="18">
        <f t="shared" si="33"/>
        <v>0</v>
      </c>
      <c r="M449" s="19">
        <f t="shared" si="34"/>
        <v>0</v>
      </c>
    </row>
    <row r="450" spans="1:13" ht="14.4" x14ac:dyDescent="0.25">
      <c r="A450" s="12" t="str">
        <f t="shared" si="32"/>
        <v/>
      </c>
      <c r="B450" s="13"/>
      <c r="C450" s="14"/>
      <c r="D450" s="15"/>
      <c r="E450" s="20"/>
      <c r="F450" s="16"/>
      <c r="G450" s="272"/>
      <c r="H450" s="229"/>
      <c r="I450" s="229"/>
      <c r="J450" s="34"/>
      <c r="K450" s="17"/>
      <c r="L450" s="18">
        <f t="shared" si="33"/>
        <v>0</v>
      </c>
      <c r="M450" s="19">
        <f t="shared" si="34"/>
        <v>0</v>
      </c>
    </row>
    <row r="451" spans="1:13" ht="14.4" x14ac:dyDescent="0.25">
      <c r="A451" s="12" t="str">
        <f t="shared" si="32"/>
        <v/>
      </c>
      <c r="B451" s="13"/>
      <c r="C451" s="14"/>
      <c r="D451" s="285"/>
      <c r="E451" s="20"/>
      <c r="F451" s="16"/>
      <c r="G451" s="272"/>
      <c r="H451" s="229"/>
      <c r="I451" s="229"/>
      <c r="J451" s="34"/>
      <c r="K451" s="287"/>
      <c r="L451" s="18">
        <f t="shared" si="33"/>
        <v>0</v>
      </c>
      <c r="M451" s="19">
        <f t="shared" si="34"/>
        <v>0</v>
      </c>
    </row>
    <row r="452" spans="1:13" ht="14.4" x14ac:dyDescent="0.25">
      <c r="A452" s="12" t="str">
        <f t="shared" si="32"/>
        <v/>
      </c>
      <c r="B452" s="13"/>
      <c r="C452" s="14"/>
      <c r="D452" s="15"/>
      <c r="E452" s="20"/>
      <c r="F452" s="16"/>
      <c r="G452" s="272"/>
      <c r="H452" s="229"/>
      <c r="I452" s="229"/>
      <c r="J452" s="34"/>
      <c r="K452" s="17"/>
      <c r="L452" s="18">
        <f t="shared" si="33"/>
        <v>0</v>
      </c>
      <c r="M452" s="19">
        <f t="shared" si="34"/>
        <v>0</v>
      </c>
    </row>
    <row r="453" spans="1:13" ht="14.4" x14ac:dyDescent="0.25">
      <c r="A453" s="12" t="str">
        <f t="shared" si="32"/>
        <v/>
      </c>
      <c r="B453" s="13"/>
      <c r="C453" s="14"/>
      <c r="D453" s="285"/>
      <c r="E453" s="20"/>
      <c r="F453" s="16"/>
      <c r="G453" s="272"/>
      <c r="H453" s="229"/>
      <c r="I453" s="229"/>
      <c r="J453" s="34"/>
      <c r="K453" s="17"/>
      <c r="L453" s="18">
        <f t="shared" si="33"/>
        <v>0</v>
      </c>
      <c r="M453" s="19">
        <f t="shared" si="34"/>
        <v>0</v>
      </c>
    </row>
    <row r="454" spans="1:13" ht="14.4" x14ac:dyDescent="0.25">
      <c r="A454" s="12" t="str">
        <f t="shared" si="32"/>
        <v/>
      </c>
      <c r="B454" s="13"/>
      <c r="C454" s="14"/>
      <c r="D454" s="15"/>
      <c r="E454" s="20"/>
      <c r="F454" s="16"/>
      <c r="G454" s="272"/>
      <c r="H454" s="229"/>
      <c r="I454" s="229"/>
      <c r="J454" s="34"/>
      <c r="K454" s="17"/>
      <c r="L454" s="18">
        <f t="shared" si="33"/>
        <v>0</v>
      </c>
      <c r="M454" s="19">
        <f t="shared" si="34"/>
        <v>0</v>
      </c>
    </row>
    <row r="455" spans="1:13" ht="14.4" x14ac:dyDescent="0.25">
      <c r="A455" s="12" t="str">
        <f t="shared" ref="A455:A498" si="35">CONCATENATE(B455,C455,D455)</f>
        <v/>
      </c>
      <c r="B455" s="13"/>
      <c r="C455" s="14"/>
      <c r="D455" s="285"/>
      <c r="E455" s="20"/>
      <c r="F455" s="16"/>
      <c r="G455" s="272"/>
      <c r="H455" s="229"/>
      <c r="I455" s="229"/>
      <c r="J455" s="34"/>
      <c r="K455" s="287"/>
      <c r="L455" s="18">
        <f t="shared" si="33"/>
        <v>0</v>
      </c>
      <c r="M455" s="19">
        <f t="shared" si="34"/>
        <v>0</v>
      </c>
    </row>
    <row r="456" spans="1:13" ht="14.4" x14ac:dyDescent="0.25">
      <c r="A456" s="12" t="str">
        <f t="shared" si="35"/>
        <v/>
      </c>
      <c r="B456" s="13"/>
      <c r="C456" s="14"/>
      <c r="D456" s="15"/>
      <c r="E456" s="20"/>
      <c r="F456" s="16"/>
      <c r="G456" s="272"/>
      <c r="H456" s="229"/>
      <c r="I456" s="229"/>
      <c r="J456" s="34"/>
      <c r="K456" s="17"/>
      <c r="L456" s="18">
        <f t="shared" si="33"/>
        <v>0</v>
      </c>
      <c r="M456" s="19">
        <f t="shared" si="34"/>
        <v>0</v>
      </c>
    </row>
    <row r="457" spans="1:13" ht="14.4" x14ac:dyDescent="0.25">
      <c r="A457" s="12" t="str">
        <f t="shared" si="35"/>
        <v/>
      </c>
      <c r="B457" s="13"/>
      <c r="C457" s="14"/>
      <c r="D457" s="285"/>
      <c r="E457" s="20"/>
      <c r="F457" s="16"/>
      <c r="G457" s="272"/>
      <c r="H457" s="229"/>
      <c r="I457" s="229"/>
      <c r="J457" s="34"/>
      <c r="K457" s="17"/>
      <c r="L457" s="18">
        <f t="shared" si="33"/>
        <v>0</v>
      </c>
      <c r="M457" s="19">
        <f t="shared" si="34"/>
        <v>0</v>
      </c>
    </row>
    <row r="458" spans="1:13" ht="14.4" x14ac:dyDescent="0.25">
      <c r="A458" s="12" t="str">
        <f t="shared" si="35"/>
        <v/>
      </c>
      <c r="B458" s="13"/>
      <c r="C458" s="14"/>
      <c r="D458" s="15"/>
      <c r="E458" s="20"/>
      <c r="F458" s="16"/>
      <c r="G458" s="272"/>
      <c r="H458" s="229"/>
      <c r="I458" s="229"/>
      <c r="J458" s="34"/>
      <c r="K458" s="17"/>
      <c r="L458" s="18">
        <f t="shared" si="33"/>
        <v>0</v>
      </c>
      <c r="M458" s="19">
        <f t="shared" si="34"/>
        <v>0</v>
      </c>
    </row>
    <row r="459" spans="1:13" ht="14.4" x14ac:dyDescent="0.25">
      <c r="A459" s="12" t="str">
        <f t="shared" si="35"/>
        <v/>
      </c>
      <c r="B459" s="13"/>
      <c r="C459" s="14"/>
      <c r="D459" s="285"/>
      <c r="E459" s="20"/>
      <c r="F459" s="16"/>
      <c r="G459" s="272"/>
      <c r="H459" s="229"/>
      <c r="I459" s="229"/>
      <c r="J459" s="34"/>
      <c r="K459" s="287"/>
      <c r="L459" s="18">
        <f t="shared" si="33"/>
        <v>0</v>
      </c>
      <c r="M459" s="19">
        <f t="shared" si="34"/>
        <v>0</v>
      </c>
    </row>
    <row r="460" spans="1:13" ht="14.4" x14ac:dyDescent="0.25">
      <c r="A460" s="12" t="str">
        <f t="shared" si="35"/>
        <v/>
      </c>
      <c r="B460" s="13"/>
      <c r="C460" s="14"/>
      <c r="D460" s="15"/>
      <c r="E460" s="20"/>
      <c r="F460" s="16"/>
      <c r="G460" s="272"/>
      <c r="H460" s="229"/>
      <c r="I460" s="229"/>
      <c r="J460" s="34"/>
      <c r="K460" s="17"/>
      <c r="L460" s="18">
        <f t="shared" si="33"/>
        <v>0</v>
      </c>
      <c r="M460" s="19">
        <f t="shared" si="34"/>
        <v>0</v>
      </c>
    </row>
    <row r="461" spans="1:13" ht="14.4" x14ac:dyDescent="0.25">
      <c r="A461" s="12" t="str">
        <f t="shared" si="35"/>
        <v/>
      </c>
      <c r="B461" s="13"/>
      <c r="C461" s="14"/>
      <c r="D461" s="285"/>
      <c r="E461" s="20"/>
      <c r="F461" s="16"/>
      <c r="G461" s="272"/>
      <c r="H461" s="229"/>
      <c r="I461" s="229"/>
      <c r="J461" s="34"/>
      <c r="K461" s="17"/>
      <c r="L461" s="18">
        <f t="shared" si="33"/>
        <v>0</v>
      </c>
      <c r="M461" s="19">
        <f t="shared" si="34"/>
        <v>0</v>
      </c>
    </row>
    <row r="462" spans="1:13" ht="14.4" x14ac:dyDescent="0.25">
      <c r="A462" s="12" t="str">
        <f t="shared" si="35"/>
        <v/>
      </c>
      <c r="B462" s="13"/>
      <c r="C462" s="14"/>
      <c r="D462" s="15"/>
      <c r="E462" s="20"/>
      <c r="F462" s="16"/>
      <c r="G462" s="272"/>
      <c r="H462" s="229"/>
      <c r="I462" s="229"/>
      <c r="J462" s="34"/>
      <c r="K462" s="17"/>
      <c r="L462" s="18">
        <f t="shared" si="33"/>
        <v>0</v>
      </c>
      <c r="M462" s="19">
        <f t="shared" si="34"/>
        <v>0</v>
      </c>
    </row>
    <row r="463" spans="1:13" ht="14.4" x14ac:dyDescent="0.25">
      <c r="A463" s="12" t="str">
        <f t="shared" si="35"/>
        <v/>
      </c>
      <c r="B463" s="13"/>
      <c r="C463" s="14"/>
      <c r="D463" s="285"/>
      <c r="E463" s="20"/>
      <c r="F463" s="16"/>
      <c r="G463" s="272"/>
      <c r="H463" s="229"/>
      <c r="I463" s="229"/>
      <c r="J463" s="34"/>
      <c r="K463" s="287"/>
      <c r="L463" s="18">
        <f t="shared" si="33"/>
        <v>0</v>
      </c>
      <c r="M463" s="19">
        <f t="shared" si="34"/>
        <v>0</v>
      </c>
    </row>
    <row r="464" spans="1:13" ht="14.4" x14ac:dyDescent="0.25">
      <c r="A464" s="12" t="str">
        <f t="shared" si="35"/>
        <v/>
      </c>
      <c r="B464" s="13"/>
      <c r="C464" s="14"/>
      <c r="D464" s="15"/>
      <c r="E464" s="20"/>
      <c r="F464" s="16"/>
      <c r="G464" s="272"/>
      <c r="H464" s="229"/>
      <c r="I464" s="229"/>
      <c r="J464" s="34"/>
      <c r="K464" s="17"/>
      <c r="L464" s="18">
        <f t="shared" si="33"/>
        <v>0</v>
      </c>
      <c r="M464" s="19">
        <f t="shared" si="34"/>
        <v>0</v>
      </c>
    </row>
    <row r="465" spans="1:13" ht="14.4" x14ac:dyDescent="0.25">
      <c r="A465" s="12" t="str">
        <f t="shared" si="35"/>
        <v/>
      </c>
      <c r="B465" s="13"/>
      <c r="C465" s="14"/>
      <c r="D465" s="285"/>
      <c r="E465" s="20"/>
      <c r="F465" s="16"/>
      <c r="G465" s="272"/>
      <c r="H465" s="229"/>
      <c r="I465" s="229"/>
      <c r="J465" s="34"/>
      <c r="K465" s="17"/>
      <c r="L465" s="18">
        <f t="shared" si="33"/>
        <v>0</v>
      </c>
      <c r="M465" s="19">
        <f t="shared" si="34"/>
        <v>0</v>
      </c>
    </row>
    <row r="466" spans="1:13" ht="14.4" x14ac:dyDescent="0.25">
      <c r="A466" s="12" t="str">
        <f t="shared" si="35"/>
        <v/>
      </c>
      <c r="B466" s="13"/>
      <c r="C466" s="14"/>
      <c r="D466" s="15"/>
      <c r="E466" s="20"/>
      <c r="F466" s="16"/>
      <c r="G466" s="272"/>
      <c r="H466" s="229"/>
      <c r="I466" s="229"/>
      <c r="J466" s="34"/>
      <c r="K466" s="17"/>
      <c r="L466" s="18">
        <f t="shared" si="33"/>
        <v>0</v>
      </c>
      <c r="M466" s="19">
        <f t="shared" si="34"/>
        <v>0</v>
      </c>
    </row>
    <row r="467" spans="1:13" ht="14.4" x14ac:dyDescent="0.25">
      <c r="A467" s="12" t="str">
        <f t="shared" si="35"/>
        <v/>
      </c>
      <c r="B467" s="13"/>
      <c r="C467" s="14"/>
      <c r="D467" s="285"/>
      <c r="E467" s="20"/>
      <c r="F467" s="16"/>
      <c r="G467" s="272"/>
      <c r="H467" s="229"/>
      <c r="I467" s="229"/>
      <c r="J467" s="34"/>
      <c r="K467" s="287"/>
      <c r="L467" s="18">
        <f t="shared" si="33"/>
        <v>0</v>
      </c>
      <c r="M467" s="19">
        <f t="shared" si="34"/>
        <v>0</v>
      </c>
    </row>
    <row r="468" spans="1:13" ht="14.4" x14ac:dyDescent="0.25">
      <c r="A468" s="12" t="str">
        <f t="shared" si="35"/>
        <v/>
      </c>
      <c r="B468" s="13"/>
      <c r="C468" s="14"/>
      <c r="D468" s="15"/>
      <c r="E468" s="20"/>
      <c r="F468" s="16"/>
      <c r="G468" s="272"/>
      <c r="H468" s="229"/>
      <c r="I468" s="229"/>
      <c r="J468" s="34"/>
      <c r="K468" s="17"/>
      <c r="L468" s="18">
        <f t="shared" ref="L468:L498" si="36">IF(K468=1,7,IF(K468=2,6,IF(K468=3,5,IF(K468=4,4,IF(K468=5,3,IF(K468=6,2,IF(K468&gt;=6,1,0)))))))</f>
        <v>0</v>
      </c>
      <c r="M468" s="19">
        <f t="shared" ref="M468:M498" si="37">SUM(L468*$M$5)</f>
        <v>0</v>
      </c>
    </row>
    <row r="469" spans="1:13" ht="14.4" x14ac:dyDescent="0.25">
      <c r="A469" s="12" t="str">
        <f t="shared" si="35"/>
        <v/>
      </c>
      <c r="B469" s="13"/>
      <c r="C469" s="14"/>
      <c r="D469" s="285"/>
      <c r="E469" s="20"/>
      <c r="F469" s="16"/>
      <c r="G469" s="272"/>
      <c r="H469" s="229"/>
      <c r="I469" s="229"/>
      <c r="J469" s="34"/>
      <c r="K469" s="17"/>
      <c r="L469" s="18">
        <f t="shared" si="36"/>
        <v>0</v>
      </c>
      <c r="M469" s="19">
        <f t="shared" si="37"/>
        <v>0</v>
      </c>
    </row>
    <row r="470" spans="1:13" ht="14.4" x14ac:dyDescent="0.25">
      <c r="A470" s="12" t="str">
        <f t="shared" si="35"/>
        <v/>
      </c>
      <c r="B470" s="13"/>
      <c r="C470" s="14"/>
      <c r="D470" s="15"/>
      <c r="E470" s="20"/>
      <c r="F470" s="16"/>
      <c r="G470" s="272"/>
      <c r="H470" s="229"/>
      <c r="I470" s="229"/>
      <c r="J470" s="34"/>
      <c r="K470" s="17"/>
      <c r="L470" s="18">
        <f t="shared" si="36"/>
        <v>0</v>
      </c>
      <c r="M470" s="19">
        <f t="shared" si="37"/>
        <v>0</v>
      </c>
    </row>
    <row r="471" spans="1:13" ht="14.4" x14ac:dyDescent="0.25">
      <c r="A471" s="12" t="str">
        <f t="shared" si="35"/>
        <v/>
      </c>
      <c r="B471" s="13"/>
      <c r="C471" s="14"/>
      <c r="D471" s="285"/>
      <c r="E471" s="20"/>
      <c r="F471" s="16"/>
      <c r="G471" s="272"/>
      <c r="H471" s="229"/>
      <c r="I471" s="229"/>
      <c r="J471" s="34"/>
      <c r="K471" s="287"/>
      <c r="L471" s="18">
        <f t="shared" si="36"/>
        <v>0</v>
      </c>
      <c r="M471" s="19">
        <f t="shared" si="37"/>
        <v>0</v>
      </c>
    </row>
    <row r="472" spans="1:13" ht="14.4" x14ac:dyDescent="0.25">
      <c r="A472" s="12" t="str">
        <f t="shared" si="35"/>
        <v/>
      </c>
      <c r="B472" s="13"/>
      <c r="C472" s="14"/>
      <c r="D472" s="15"/>
      <c r="E472" s="20"/>
      <c r="F472" s="16"/>
      <c r="G472" s="272"/>
      <c r="H472" s="229"/>
      <c r="I472" s="229"/>
      <c r="J472" s="34"/>
      <c r="K472" s="17"/>
      <c r="L472" s="18">
        <f t="shared" si="36"/>
        <v>0</v>
      </c>
      <c r="M472" s="19">
        <f t="shared" si="37"/>
        <v>0</v>
      </c>
    </row>
    <row r="473" spans="1:13" ht="14.4" x14ac:dyDescent="0.25">
      <c r="A473" s="12" t="str">
        <f t="shared" si="35"/>
        <v/>
      </c>
      <c r="B473" s="13"/>
      <c r="C473" s="14"/>
      <c r="D473" s="285"/>
      <c r="E473" s="20"/>
      <c r="F473" s="16"/>
      <c r="G473" s="272"/>
      <c r="H473" s="229"/>
      <c r="I473" s="229"/>
      <c r="J473" s="34"/>
      <c r="K473" s="17"/>
      <c r="L473" s="18">
        <f t="shared" si="36"/>
        <v>0</v>
      </c>
      <c r="M473" s="19">
        <f t="shared" si="37"/>
        <v>0</v>
      </c>
    </row>
    <row r="474" spans="1:13" ht="14.4" x14ac:dyDescent="0.25">
      <c r="A474" s="12" t="str">
        <f t="shared" si="35"/>
        <v/>
      </c>
      <c r="B474" s="13"/>
      <c r="C474" s="14"/>
      <c r="D474" s="15"/>
      <c r="E474" s="20"/>
      <c r="F474" s="16"/>
      <c r="G474" s="272"/>
      <c r="H474" s="229"/>
      <c r="I474" s="229"/>
      <c r="J474" s="34"/>
      <c r="K474" s="17"/>
      <c r="L474" s="18">
        <f t="shared" si="36"/>
        <v>0</v>
      </c>
      <c r="M474" s="19">
        <f t="shared" si="37"/>
        <v>0</v>
      </c>
    </row>
    <row r="475" spans="1:13" ht="14.4" x14ac:dyDescent="0.25">
      <c r="A475" s="12" t="str">
        <f t="shared" si="35"/>
        <v/>
      </c>
      <c r="B475" s="13"/>
      <c r="C475" s="14"/>
      <c r="D475" s="285"/>
      <c r="E475" s="20"/>
      <c r="F475" s="16"/>
      <c r="G475" s="272"/>
      <c r="H475" s="229"/>
      <c r="I475" s="229"/>
      <c r="J475" s="34"/>
      <c r="K475" s="287"/>
      <c r="L475" s="18">
        <f t="shared" si="36"/>
        <v>0</v>
      </c>
      <c r="M475" s="19">
        <f t="shared" si="37"/>
        <v>0</v>
      </c>
    </row>
    <row r="476" spans="1:13" ht="14.4" x14ac:dyDescent="0.25">
      <c r="A476" s="12" t="str">
        <f t="shared" si="35"/>
        <v/>
      </c>
      <c r="B476" s="13"/>
      <c r="C476" s="14"/>
      <c r="D476" s="15"/>
      <c r="E476" s="20"/>
      <c r="F476" s="16"/>
      <c r="G476" s="272"/>
      <c r="H476" s="229"/>
      <c r="I476" s="229"/>
      <c r="J476" s="34"/>
      <c r="K476" s="17"/>
      <c r="L476" s="18">
        <f t="shared" si="36"/>
        <v>0</v>
      </c>
      <c r="M476" s="19">
        <f t="shared" si="37"/>
        <v>0</v>
      </c>
    </row>
    <row r="477" spans="1:13" ht="14.4" x14ac:dyDescent="0.25">
      <c r="A477" s="12" t="str">
        <f t="shared" si="35"/>
        <v/>
      </c>
      <c r="B477" s="13"/>
      <c r="C477" s="14"/>
      <c r="D477" s="285"/>
      <c r="E477" s="20"/>
      <c r="F477" s="16"/>
      <c r="G477" s="272"/>
      <c r="H477" s="229"/>
      <c r="I477" s="229"/>
      <c r="J477" s="34"/>
      <c r="K477" s="17"/>
      <c r="L477" s="18">
        <f t="shared" si="36"/>
        <v>0</v>
      </c>
      <c r="M477" s="19">
        <f t="shared" si="37"/>
        <v>0</v>
      </c>
    </row>
    <row r="478" spans="1:13" ht="14.4" x14ac:dyDescent="0.25">
      <c r="A478" s="12" t="str">
        <f t="shared" si="35"/>
        <v/>
      </c>
      <c r="B478" s="13"/>
      <c r="C478" s="14"/>
      <c r="D478" s="15"/>
      <c r="E478" s="20"/>
      <c r="F478" s="16"/>
      <c r="G478" s="272"/>
      <c r="H478" s="229"/>
      <c r="I478" s="229"/>
      <c r="J478" s="34"/>
      <c r="K478" s="17"/>
      <c r="L478" s="18">
        <f t="shared" si="36"/>
        <v>0</v>
      </c>
      <c r="M478" s="19">
        <f t="shared" si="37"/>
        <v>0</v>
      </c>
    </row>
    <row r="479" spans="1:13" ht="14.4" x14ac:dyDescent="0.25">
      <c r="A479" s="12" t="str">
        <f t="shared" si="35"/>
        <v/>
      </c>
      <c r="B479" s="13"/>
      <c r="C479" s="14"/>
      <c r="D479" s="285"/>
      <c r="E479" s="20"/>
      <c r="F479" s="16"/>
      <c r="G479" s="272"/>
      <c r="H479" s="229"/>
      <c r="I479" s="229"/>
      <c r="J479" s="34"/>
      <c r="K479" s="287"/>
      <c r="L479" s="18">
        <f t="shared" si="36"/>
        <v>0</v>
      </c>
      <c r="M479" s="19">
        <f t="shared" si="37"/>
        <v>0</v>
      </c>
    </row>
    <row r="480" spans="1:13" ht="14.4" x14ac:dyDescent="0.25">
      <c r="A480" s="12" t="str">
        <f t="shared" si="35"/>
        <v/>
      </c>
      <c r="B480" s="13"/>
      <c r="C480" s="14"/>
      <c r="D480" s="15"/>
      <c r="E480" s="20"/>
      <c r="F480" s="16"/>
      <c r="G480" s="272"/>
      <c r="H480" s="229"/>
      <c r="I480" s="229"/>
      <c r="J480" s="34"/>
      <c r="K480" s="17"/>
      <c r="L480" s="18">
        <f t="shared" si="36"/>
        <v>0</v>
      </c>
      <c r="M480" s="19">
        <f t="shared" si="37"/>
        <v>0</v>
      </c>
    </row>
    <row r="481" spans="1:13" ht="14.4" x14ac:dyDescent="0.25">
      <c r="A481" s="12" t="str">
        <f t="shared" si="35"/>
        <v/>
      </c>
      <c r="B481" s="13"/>
      <c r="C481" s="14"/>
      <c r="D481" s="285"/>
      <c r="E481" s="20"/>
      <c r="F481" s="16"/>
      <c r="G481" s="272"/>
      <c r="H481" s="229"/>
      <c r="I481" s="229"/>
      <c r="J481" s="34"/>
      <c r="K481" s="17"/>
      <c r="L481" s="18">
        <f t="shared" si="36"/>
        <v>0</v>
      </c>
      <c r="M481" s="19">
        <f t="shared" si="37"/>
        <v>0</v>
      </c>
    </row>
    <row r="482" spans="1:13" ht="14.4" x14ac:dyDescent="0.25">
      <c r="A482" s="12" t="str">
        <f t="shared" si="35"/>
        <v/>
      </c>
      <c r="B482" s="13"/>
      <c r="C482" s="14"/>
      <c r="D482" s="15"/>
      <c r="E482" s="20"/>
      <c r="F482" s="16"/>
      <c r="G482" s="272"/>
      <c r="H482" s="229"/>
      <c r="I482" s="229"/>
      <c r="J482" s="34"/>
      <c r="K482" s="17"/>
      <c r="L482" s="18">
        <f t="shared" si="36"/>
        <v>0</v>
      </c>
      <c r="M482" s="19">
        <f t="shared" si="37"/>
        <v>0</v>
      </c>
    </row>
    <row r="483" spans="1:13" ht="14.4" x14ac:dyDescent="0.25">
      <c r="A483" s="12" t="str">
        <f t="shared" si="35"/>
        <v/>
      </c>
      <c r="B483" s="13"/>
      <c r="C483" s="14"/>
      <c r="D483" s="285"/>
      <c r="E483" s="20"/>
      <c r="F483" s="16"/>
      <c r="G483" s="272"/>
      <c r="H483" s="229"/>
      <c r="I483" s="229"/>
      <c r="J483" s="34"/>
      <c r="K483" s="287"/>
      <c r="L483" s="18">
        <f t="shared" si="36"/>
        <v>0</v>
      </c>
      <c r="M483" s="19">
        <f t="shared" si="37"/>
        <v>0</v>
      </c>
    </row>
    <row r="484" spans="1:13" ht="14.4" x14ac:dyDescent="0.25">
      <c r="A484" s="12" t="str">
        <f t="shared" si="35"/>
        <v/>
      </c>
      <c r="B484" s="13"/>
      <c r="C484" s="14"/>
      <c r="D484" s="15"/>
      <c r="E484" s="20"/>
      <c r="F484" s="16"/>
      <c r="G484" s="272"/>
      <c r="H484" s="229"/>
      <c r="I484" s="229"/>
      <c r="J484" s="34"/>
      <c r="K484" s="17"/>
      <c r="L484" s="18">
        <f t="shared" si="36"/>
        <v>0</v>
      </c>
      <c r="M484" s="19">
        <f t="shared" si="37"/>
        <v>0</v>
      </c>
    </row>
    <row r="485" spans="1:13" ht="14.4" x14ac:dyDescent="0.25">
      <c r="A485" s="12" t="str">
        <f t="shared" si="35"/>
        <v/>
      </c>
      <c r="B485" s="13"/>
      <c r="C485" s="14"/>
      <c r="D485" s="285"/>
      <c r="E485" s="20"/>
      <c r="F485" s="16"/>
      <c r="G485" s="272"/>
      <c r="H485" s="229"/>
      <c r="I485" s="229"/>
      <c r="J485" s="34"/>
      <c r="K485" s="17"/>
      <c r="L485" s="18">
        <f t="shared" si="36"/>
        <v>0</v>
      </c>
      <c r="M485" s="19">
        <f t="shared" si="37"/>
        <v>0</v>
      </c>
    </row>
    <row r="486" spans="1:13" ht="14.4" x14ac:dyDescent="0.25">
      <c r="A486" s="12" t="str">
        <f t="shared" si="35"/>
        <v/>
      </c>
      <c r="B486" s="13"/>
      <c r="C486" s="14"/>
      <c r="D486" s="15"/>
      <c r="E486" s="20"/>
      <c r="F486" s="16"/>
      <c r="G486" s="272"/>
      <c r="H486" s="229"/>
      <c r="I486" s="229"/>
      <c r="J486" s="34"/>
      <c r="K486" s="17"/>
      <c r="L486" s="18">
        <f t="shared" si="36"/>
        <v>0</v>
      </c>
      <c r="M486" s="19">
        <f t="shared" si="37"/>
        <v>0</v>
      </c>
    </row>
    <row r="487" spans="1:13" ht="14.4" x14ac:dyDescent="0.25">
      <c r="A487" s="12" t="str">
        <f t="shared" si="35"/>
        <v/>
      </c>
      <c r="B487" s="13"/>
      <c r="C487" s="14"/>
      <c r="D487" s="285"/>
      <c r="E487" s="20"/>
      <c r="F487" s="16"/>
      <c r="G487" s="272"/>
      <c r="H487" s="229"/>
      <c r="I487" s="229"/>
      <c r="J487" s="34"/>
      <c r="K487" s="287"/>
      <c r="L487" s="18">
        <f t="shared" si="36"/>
        <v>0</v>
      </c>
      <c r="M487" s="19">
        <f t="shared" si="37"/>
        <v>0</v>
      </c>
    </row>
    <row r="488" spans="1:13" ht="14.4" x14ac:dyDescent="0.25">
      <c r="A488" s="12" t="str">
        <f t="shared" si="35"/>
        <v/>
      </c>
      <c r="B488" s="13"/>
      <c r="C488" s="14"/>
      <c r="D488" s="15"/>
      <c r="E488" s="20"/>
      <c r="F488" s="16"/>
      <c r="G488" s="272"/>
      <c r="H488" s="229"/>
      <c r="I488" s="229"/>
      <c r="J488" s="34"/>
      <c r="K488" s="17"/>
      <c r="L488" s="18">
        <f t="shared" si="36"/>
        <v>0</v>
      </c>
      <c r="M488" s="19">
        <f t="shared" si="37"/>
        <v>0</v>
      </c>
    </row>
    <row r="489" spans="1:13" ht="14.4" x14ac:dyDescent="0.25">
      <c r="A489" s="12" t="str">
        <f t="shared" si="35"/>
        <v/>
      </c>
      <c r="B489" s="13"/>
      <c r="C489" s="14"/>
      <c r="D489" s="285"/>
      <c r="E489" s="20"/>
      <c r="F489" s="16"/>
      <c r="G489" s="272"/>
      <c r="H489" s="229"/>
      <c r="I489" s="229"/>
      <c r="J489" s="34"/>
      <c r="K489" s="17"/>
      <c r="L489" s="18">
        <f t="shared" si="36"/>
        <v>0</v>
      </c>
      <c r="M489" s="19">
        <f t="shared" si="37"/>
        <v>0</v>
      </c>
    </row>
    <row r="490" spans="1:13" ht="14.4" x14ac:dyDescent="0.25">
      <c r="A490" s="12" t="str">
        <f t="shared" si="35"/>
        <v/>
      </c>
      <c r="B490" s="13"/>
      <c r="C490" s="14"/>
      <c r="D490" s="15"/>
      <c r="E490" s="20"/>
      <c r="F490" s="16"/>
      <c r="G490" s="272"/>
      <c r="H490" s="229"/>
      <c r="I490" s="229"/>
      <c r="J490" s="34"/>
      <c r="K490" s="17"/>
      <c r="L490" s="18">
        <f t="shared" si="36"/>
        <v>0</v>
      </c>
      <c r="M490" s="19">
        <f t="shared" si="37"/>
        <v>0</v>
      </c>
    </row>
    <row r="491" spans="1:13" ht="14.4" x14ac:dyDescent="0.25">
      <c r="A491" s="12" t="str">
        <f t="shared" si="35"/>
        <v/>
      </c>
      <c r="B491" s="13"/>
      <c r="C491" s="14"/>
      <c r="D491" s="285"/>
      <c r="E491" s="20"/>
      <c r="F491" s="16"/>
      <c r="G491" s="272"/>
      <c r="H491" s="229"/>
      <c r="I491" s="229"/>
      <c r="J491" s="34"/>
      <c r="K491" s="287"/>
      <c r="L491" s="18">
        <f t="shared" si="36"/>
        <v>0</v>
      </c>
      <c r="M491" s="19">
        <f t="shared" si="37"/>
        <v>0</v>
      </c>
    </row>
    <row r="492" spans="1:13" ht="14.4" x14ac:dyDescent="0.25">
      <c r="A492" s="12" t="str">
        <f t="shared" si="35"/>
        <v/>
      </c>
      <c r="B492" s="13"/>
      <c r="C492" s="14"/>
      <c r="D492" s="15"/>
      <c r="E492" s="20"/>
      <c r="F492" s="16"/>
      <c r="G492" s="272"/>
      <c r="H492" s="229"/>
      <c r="I492" s="229"/>
      <c r="J492" s="34"/>
      <c r="K492" s="17"/>
      <c r="L492" s="18">
        <f t="shared" si="36"/>
        <v>0</v>
      </c>
      <c r="M492" s="19">
        <f t="shared" si="37"/>
        <v>0</v>
      </c>
    </row>
    <row r="493" spans="1:13" ht="14.4" x14ac:dyDescent="0.25">
      <c r="A493" s="12" t="str">
        <f t="shared" si="35"/>
        <v/>
      </c>
      <c r="B493" s="13"/>
      <c r="C493" s="14"/>
      <c r="D493" s="285"/>
      <c r="E493" s="20"/>
      <c r="F493" s="16"/>
      <c r="G493" s="272"/>
      <c r="H493" s="229"/>
      <c r="I493" s="229"/>
      <c r="J493" s="34"/>
      <c r="K493" s="17"/>
      <c r="L493" s="18">
        <f t="shared" si="36"/>
        <v>0</v>
      </c>
      <c r="M493" s="19">
        <f t="shared" si="37"/>
        <v>0</v>
      </c>
    </row>
    <row r="494" spans="1:13" ht="14.4" x14ac:dyDescent="0.25">
      <c r="A494" s="12" t="str">
        <f t="shared" si="35"/>
        <v/>
      </c>
      <c r="B494" s="13"/>
      <c r="C494" s="14"/>
      <c r="D494" s="15"/>
      <c r="E494" s="20"/>
      <c r="F494" s="16"/>
      <c r="G494" s="272"/>
      <c r="H494" s="229"/>
      <c r="I494" s="229"/>
      <c r="J494" s="34"/>
      <c r="K494" s="17"/>
      <c r="L494" s="18">
        <f t="shared" si="36"/>
        <v>0</v>
      </c>
      <c r="M494" s="19">
        <f t="shared" si="37"/>
        <v>0</v>
      </c>
    </row>
    <row r="495" spans="1:13" ht="14.4" x14ac:dyDescent="0.25">
      <c r="A495" s="12" t="str">
        <f t="shared" si="35"/>
        <v/>
      </c>
      <c r="B495" s="13"/>
      <c r="C495" s="14"/>
      <c r="D495" s="285"/>
      <c r="E495" s="20"/>
      <c r="F495" s="16"/>
      <c r="G495" s="272"/>
      <c r="H495" s="229"/>
      <c r="I495" s="229"/>
      <c r="J495" s="34"/>
      <c r="K495" s="287"/>
      <c r="L495" s="18">
        <f t="shared" si="36"/>
        <v>0</v>
      </c>
      <c r="M495" s="19">
        <f t="shared" si="37"/>
        <v>0</v>
      </c>
    </row>
    <row r="496" spans="1:13" ht="14.4" x14ac:dyDescent="0.25">
      <c r="A496" s="12" t="str">
        <f t="shared" si="35"/>
        <v/>
      </c>
      <c r="B496" s="13"/>
      <c r="C496" s="14"/>
      <c r="D496" s="15"/>
      <c r="E496" s="20"/>
      <c r="F496" s="16"/>
      <c r="G496" s="272"/>
      <c r="H496" s="229"/>
      <c r="I496" s="229"/>
      <c r="J496" s="34"/>
      <c r="K496" s="17"/>
      <c r="L496" s="18">
        <f t="shared" si="36"/>
        <v>0</v>
      </c>
      <c r="M496" s="19">
        <f t="shared" si="37"/>
        <v>0</v>
      </c>
    </row>
    <row r="497" spans="1:13" ht="14.4" x14ac:dyDescent="0.25">
      <c r="A497" s="12" t="str">
        <f t="shared" si="35"/>
        <v/>
      </c>
      <c r="B497" s="13"/>
      <c r="C497" s="14"/>
      <c r="D497" s="285"/>
      <c r="E497" s="20"/>
      <c r="F497" s="16"/>
      <c r="G497" s="272"/>
      <c r="H497" s="229"/>
      <c r="I497" s="229"/>
      <c r="J497" s="34"/>
      <c r="K497" s="17"/>
      <c r="L497" s="18">
        <f t="shared" si="36"/>
        <v>0</v>
      </c>
      <c r="M497" s="19">
        <f t="shared" si="37"/>
        <v>0</v>
      </c>
    </row>
    <row r="498" spans="1:13" ht="14.4" x14ac:dyDescent="0.25">
      <c r="A498" s="12" t="str">
        <f t="shared" si="35"/>
        <v/>
      </c>
      <c r="B498" s="13"/>
      <c r="C498" s="14"/>
      <c r="D498" s="15"/>
      <c r="E498" s="20"/>
      <c r="F498" s="16"/>
      <c r="G498" s="272"/>
      <c r="H498" s="229"/>
      <c r="I498" s="229"/>
      <c r="J498" s="34"/>
      <c r="K498" s="17"/>
      <c r="L498" s="18">
        <f t="shared" si="36"/>
        <v>0</v>
      </c>
      <c r="M498" s="19">
        <f t="shared" si="37"/>
        <v>0</v>
      </c>
    </row>
  </sheetData>
  <autoFilter ref="A6:O498" xr:uid="{4D3192F9-6111-4F41-9359-E5BD06E16BDF}"/>
  <sortState xmlns:xlrd2="http://schemas.microsoft.com/office/spreadsheetml/2017/richdata2" ref="B7:K325">
    <sortCondition ref="B7:B325"/>
  </sortState>
  <mergeCells count="20">
    <mergeCell ref="L3:L5"/>
    <mergeCell ref="G4:G5"/>
    <mergeCell ref="H4:H5"/>
    <mergeCell ref="M3:M4"/>
    <mergeCell ref="M1:M2"/>
    <mergeCell ref="I4:I5"/>
    <mergeCell ref="J4:J5"/>
    <mergeCell ref="A3:A5"/>
    <mergeCell ref="B3:B5"/>
    <mergeCell ref="C3:C5"/>
    <mergeCell ref="D3:D5"/>
    <mergeCell ref="E3:E4"/>
    <mergeCell ref="E5:F5"/>
    <mergeCell ref="B1:C1"/>
    <mergeCell ref="E1:I1"/>
    <mergeCell ref="K1:L1"/>
    <mergeCell ref="B2:L2"/>
    <mergeCell ref="F3:F4"/>
    <mergeCell ref="G3:J3"/>
    <mergeCell ref="K3:K5"/>
  </mergeCells>
  <phoneticPr fontId="13" type="noConversion"/>
  <conditionalFormatting sqref="A1:A1048576">
    <cfRule type="duplicateValues" dxfId="56" priority="16"/>
  </conditionalFormatting>
  <conditionalFormatting sqref="B1:B1048576">
    <cfRule type="cellIs" dxfId="55" priority="13" operator="between">
      <formula>90</formula>
      <formula>100</formula>
    </cfRule>
    <cfRule type="cellIs" dxfId="54" priority="14" operator="between">
      <formula>60</formula>
      <formula>70</formula>
    </cfRule>
  </conditionalFormatting>
  <conditionalFormatting sqref="B7:B18">
    <cfRule type="duplicateValues" dxfId="53" priority="1187"/>
  </conditionalFormatting>
  <conditionalFormatting sqref="C7:D133">
    <cfRule type="duplicateValues" dxfId="52" priority="1453"/>
  </conditionalFormatting>
  <conditionalFormatting sqref="C134:D237">
    <cfRule type="duplicateValues" dxfId="51" priority="1456"/>
  </conditionalFormatting>
  <conditionalFormatting sqref="C238:D306">
    <cfRule type="duplicateValues" dxfId="50" priority="1454"/>
  </conditionalFormatting>
  <conditionalFormatting sqref="C307:D324">
    <cfRule type="duplicateValues" dxfId="49" priority="1455"/>
  </conditionalFormatting>
  <conditionalFormatting sqref="F1:F6">
    <cfRule type="containsBlanks" dxfId="48" priority="18">
      <formula>LEN(TRIM(F1))=0</formula>
    </cfRule>
  </conditionalFormatting>
  <conditionalFormatting sqref="K1:K498">
    <cfRule type="containsBlanks" dxfId="47" priority="17">
      <formula>LEN(TRIM(K1))=0</formula>
    </cfRule>
  </conditionalFormatting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81E7-8909-49C6-9A77-99A3CC3979B8}">
  <sheetPr>
    <tabColor rgb="FF00B0F0"/>
  </sheetPr>
  <dimension ref="A1:P332"/>
  <sheetViews>
    <sheetView topLeftCell="A39" zoomScale="80" zoomScaleNormal="80" workbookViewId="0">
      <selection activeCell="D171" sqref="D171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26.33203125" bestFit="1" customWidth="1"/>
    <col min="5" max="5" width="7" customWidth="1"/>
    <col min="6" max="6" width="14.88671875" customWidth="1"/>
    <col min="7" max="7" width="9.5546875" customWidth="1"/>
    <col min="8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154</v>
      </c>
      <c r="B1" s="901" t="s">
        <v>401</v>
      </c>
      <c r="C1" s="902"/>
      <c r="D1" s="7" t="s">
        <v>402</v>
      </c>
      <c r="E1" s="881" t="s">
        <v>491</v>
      </c>
      <c r="F1" s="882"/>
      <c r="G1" s="882"/>
      <c r="H1" s="882"/>
      <c r="I1" s="882"/>
      <c r="J1" s="8" t="s">
        <v>404</v>
      </c>
      <c r="K1" s="905">
        <v>45431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COUNTA(_xlfn.UNIQUE(D8:D187))</f>
        <v>155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 t="s">
        <v>492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v>2</v>
      </c>
    </row>
    <row r="6" spans="1:16" ht="14.4" x14ac:dyDescent="0.25">
      <c r="A6" s="72" t="str">
        <f t="shared" ref="A6:A69" si="0">CONCATENATE(B6,C6,D6)</f>
        <v xml:space="preserve">60Example Rider AExample Horse </v>
      </c>
      <c r="B6" s="73">
        <v>60</v>
      </c>
      <c r="C6" s="74" t="s">
        <v>433</v>
      </c>
      <c r="D6" s="75" t="s">
        <v>434</v>
      </c>
      <c r="E6" s="76">
        <v>6000000</v>
      </c>
      <c r="F6" s="77" t="s">
        <v>435</v>
      </c>
      <c r="G6" s="76"/>
      <c r="H6" s="73" t="s">
        <v>493</v>
      </c>
      <c r="I6" s="78" t="s">
        <v>494</v>
      </c>
      <c r="J6" s="79"/>
      <c r="K6" s="80">
        <f>SUM(G6:J6)</f>
        <v>0</v>
      </c>
      <c r="L6" s="81">
        <f t="shared" ref="L6:L69" si="1">IF(K6=1,7,IF(K6=2,6,IF(K6=3,5,IF(K6=4,4,IF(K6=5,3,IF(K6=6,2,IF(K6&gt;=6,1,0)))))))</f>
        <v>0</v>
      </c>
      <c r="M6" s="82">
        <f>SUM(L6*$M$5)</f>
        <v>0</v>
      </c>
      <c r="N6" s="30"/>
      <c r="O6" s="30"/>
      <c r="P6" s="30"/>
    </row>
    <row r="7" spans="1:16" ht="14.4" x14ac:dyDescent="0.25">
      <c r="A7" s="12" t="str">
        <f t="shared" si="0"/>
        <v xml:space="preserve">60Example RiderExample Horse </v>
      </c>
      <c r="B7" s="83">
        <v>60</v>
      </c>
      <c r="C7" s="84" t="s">
        <v>436</v>
      </c>
      <c r="D7" s="85" t="s">
        <v>434</v>
      </c>
      <c r="E7" s="86">
        <v>6000001</v>
      </c>
      <c r="F7" s="87" t="s">
        <v>435</v>
      </c>
      <c r="G7" s="86"/>
      <c r="H7" s="83"/>
      <c r="I7" s="88"/>
      <c r="J7" s="89"/>
      <c r="K7" s="90">
        <f>SUM(G7:J7)</f>
        <v>0</v>
      </c>
      <c r="L7" s="91">
        <f t="shared" si="1"/>
        <v>0</v>
      </c>
      <c r="M7" s="82">
        <f t="shared" ref="M7:M70" si="2">SUM(L7*$M$5)</f>
        <v>0</v>
      </c>
      <c r="N7" s="30"/>
      <c r="O7" s="30"/>
      <c r="P7" s="30"/>
    </row>
    <row r="8" spans="1:16" ht="14.4" x14ac:dyDescent="0.25">
      <c r="A8" s="12" t="str">
        <f t="shared" si="0"/>
        <v>60Elaria AtheisWildwood Beyond Paradise SR</v>
      </c>
      <c r="B8" s="73">
        <v>60</v>
      </c>
      <c r="C8" s="14" t="s">
        <v>321</v>
      </c>
      <c r="D8" s="285" t="s">
        <v>1067</v>
      </c>
      <c r="E8" s="296"/>
      <c r="F8" s="14" t="s">
        <v>323</v>
      </c>
      <c r="G8" s="298">
        <v>4</v>
      </c>
      <c r="H8" s="13"/>
      <c r="I8" s="31"/>
      <c r="J8" s="34"/>
      <c r="K8" s="90">
        <f t="shared" ref="K8:K71" si="3">SUM(G8:J8)</f>
        <v>4</v>
      </c>
      <c r="L8" s="91">
        <f t="shared" si="1"/>
        <v>4</v>
      </c>
      <c r="M8" s="82">
        <f t="shared" si="2"/>
        <v>8</v>
      </c>
      <c r="N8" s="30"/>
      <c r="O8" s="30"/>
      <c r="P8" s="30"/>
    </row>
    <row r="9" spans="1:16" ht="14.4" x14ac:dyDescent="0.25">
      <c r="A9" s="12" t="str">
        <f t="shared" si="0"/>
        <v>60Emma BennettRox My Sox SR</v>
      </c>
      <c r="B9" s="83">
        <v>60</v>
      </c>
      <c r="C9" s="14" t="s">
        <v>327</v>
      </c>
      <c r="D9" s="285" t="s">
        <v>1069</v>
      </c>
      <c r="E9" s="296"/>
      <c r="F9" s="14" t="s">
        <v>109</v>
      </c>
      <c r="G9" s="298">
        <v>6</v>
      </c>
      <c r="H9" s="13"/>
      <c r="I9" s="31"/>
      <c r="J9" s="34"/>
      <c r="K9" s="90">
        <f t="shared" si="3"/>
        <v>6</v>
      </c>
      <c r="L9" s="91">
        <f t="shared" si="1"/>
        <v>2</v>
      </c>
      <c r="M9" s="82">
        <f t="shared" si="2"/>
        <v>4</v>
      </c>
      <c r="N9" s="30"/>
      <c r="O9" s="30"/>
      <c r="P9" s="30"/>
    </row>
    <row r="10" spans="1:16" ht="14.4" x14ac:dyDescent="0.25">
      <c r="A10" s="12" t="str">
        <f t="shared" si="0"/>
        <v>60Ember JenszWendamar Elysia</v>
      </c>
      <c r="B10" s="646">
        <v>60</v>
      </c>
      <c r="C10" s="634" t="s">
        <v>844</v>
      </c>
      <c r="D10" s="635" t="s">
        <v>1031</v>
      </c>
      <c r="E10" s="636"/>
      <c r="F10" s="634" t="s">
        <v>883</v>
      </c>
      <c r="G10" s="647" t="s">
        <v>845</v>
      </c>
      <c r="H10" s="638"/>
      <c r="I10" s="639"/>
      <c r="J10" s="640"/>
      <c r="K10" s="90">
        <f t="shared" si="3"/>
        <v>0</v>
      </c>
      <c r="L10" s="91">
        <f t="shared" si="1"/>
        <v>0</v>
      </c>
      <c r="M10" s="82">
        <f t="shared" si="2"/>
        <v>0</v>
      </c>
      <c r="N10" s="30"/>
      <c r="O10" s="30"/>
      <c r="P10" s="30"/>
    </row>
    <row r="11" spans="1:16" ht="14.4" x14ac:dyDescent="0.25">
      <c r="A11" s="12" t="str">
        <f t="shared" si="0"/>
        <v>60Kasey BarrKelladee Final Legacy</v>
      </c>
      <c r="B11" s="83">
        <v>60</v>
      </c>
      <c r="C11" s="275" t="s">
        <v>849</v>
      </c>
      <c r="D11" s="276" t="s">
        <v>850</v>
      </c>
      <c r="E11" s="436"/>
      <c r="F11" s="278" t="s">
        <v>124</v>
      </c>
      <c r="G11" s="425">
        <v>5</v>
      </c>
      <c r="H11" s="274"/>
      <c r="I11" s="280"/>
      <c r="J11" s="281"/>
      <c r="K11" s="90">
        <f t="shared" si="3"/>
        <v>5</v>
      </c>
      <c r="L11" s="91">
        <f t="shared" si="1"/>
        <v>3</v>
      </c>
      <c r="M11" s="82">
        <f t="shared" si="2"/>
        <v>6</v>
      </c>
      <c r="N11" s="30"/>
      <c r="O11" s="30"/>
      <c r="P11" s="30"/>
    </row>
    <row r="12" spans="1:16" ht="14.4" x14ac:dyDescent="0.25">
      <c r="A12" s="12" t="str">
        <f t="shared" si="0"/>
        <v>60Eliza HickmanMyfanwy Goldilocks SR</v>
      </c>
      <c r="B12" s="73">
        <v>60</v>
      </c>
      <c r="C12" s="275" t="s">
        <v>622</v>
      </c>
      <c r="D12" s="658" t="s">
        <v>1070</v>
      </c>
      <c r="E12" s="436"/>
      <c r="F12" s="278" t="s">
        <v>109</v>
      </c>
      <c r="G12" s="425">
        <v>7</v>
      </c>
      <c r="H12" s="274"/>
      <c r="I12" s="280"/>
      <c r="J12" s="281"/>
      <c r="K12" s="90">
        <f t="shared" si="3"/>
        <v>7</v>
      </c>
      <c r="L12" s="91">
        <f t="shared" si="1"/>
        <v>1</v>
      </c>
      <c r="M12" s="82">
        <f t="shared" si="2"/>
        <v>2</v>
      </c>
      <c r="N12" s="30"/>
      <c r="O12" s="30"/>
      <c r="P12" s="30"/>
    </row>
    <row r="13" spans="1:16" ht="14.4" x14ac:dyDescent="0.25">
      <c r="A13" s="12" t="str">
        <f t="shared" si="0"/>
        <v>60Ava RobinsonSilver Wings Moonlight SR</v>
      </c>
      <c r="B13" s="83">
        <v>60</v>
      </c>
      <c r="C13" s="275" t="s">
        <v>535</v>
      </c>
      <c r="D13" s="658" t="s">
        <v>1071</v>
      </c>
      <c r="E13" s="436"/>
      <c r="F13" s="278" t="s">
        <v>162</v>
      </c>
      <c r="G13" s="425">
        <v>7</v>
      </c>
      <c r="H13" s="274"/>
      <c r="I13" s="280"/>
      <c r="J13" s="281"/>
      <c r="K13" s="90">
        <f t="shared" si="3"/>
        <v>7</v>
      </c>
      <c r="L13" s="91">
        <f t="shared" si="1"/>
        <v>1</v>
      </c>
      <c r="M13" s="82">
        <f t="shared" si="2"/>
        <v>2</v>
      </c>
      <c r="N13" s="30"/>
      <c r="O13" s="30"/>
      <c r="P13" s="30"/>
    </row>
    <row r="14" spans="1:16" ht="14.4" x14ac:dyDescent="0.25">
      <c r="A14" s="12" t="str">
        <f t="shared" si="0"/>
        <v>60Olivia GordonCorasont Park Shontay</v>
      </c>
      <c r="B14" s="73">
        <v>60</v>
      </c>
      <c r="C14" s="275" t="s">
        <v>789</v>
      </c>
      <c r="D14" s="276" t="s">
        <v>790</v>
      </c>
      <c r="E14" s="436"/>
      <c r="F14" s="278" t="s">
        <v>791</v>
      </c>
      <c r="G14" s="425" t="s">
        <v>621</v>
      </c>
      <c r="H14" s="274"/>
      <c r="I14" s="280"/>
      <c r="J14" s="281"/>
      <c r="K14" s="90">
        <f t="shared" si="3"/>
        <v>0</v>
      </c>
      <c r="L14" s="91">
        <f t="shared" si="1"/>
        <v>0</v>
      </c>
      <c r="M14" s="82">
        <f t="shared" si="2"/>
        <v>0</v>
      </c>
      <c r="N14" s="30"/>
      <c r="O14" s="30"/>
      <c r="P14" s="30"/>
    </row>
    <row r="15" spans="1:16" ht="14.4" x14ac:dyDescent="0.25">
      <c r="A15" s="12" t="str">
        <f t="shared" si="0"/>
        <v>60Charlee CooperDesert Harry</v>
      </c>
      <c r="B15" s="83">
        <v>60</v>
      </c>
      <c r="C15" s="275" t="s">
        <v>540</v>
      </c>
      <c r="D15" s="276" t="s">
        <v>1032</v>
      </c>
      <c r="E15" s="436"/>
      <c r="F15" s="278" t="s">
        <v>882</v>
      </c>
      <c r="G15" s="425">
        <v>7</v>
      </c>
      <c r="H15" s="274"/>
      <c r="I15" s="280"/>
      <c r="J15" s="281"/>
      <c r="K15" s="90">
        <f t="shared" si="3"/>
        <v>7</v>
      </c>
      <c r="L15" s="91">
        <f t="shared" si="1"/>
        <v>1</v>
      </c>
      <c r="M15" s="82">
        <f t="shared" si="2"/>
        <v>2</v>
      </c>
      <c r="N15" s="30"/>
      <c r="O15" s="30"/>
      <c r="P15" s="30"/>
    </row>
    <row r="16" spans="1:16" ht="14.4" x14ac:dyDescent="0.25">
      <c r="A16" s="12" t="str">
        <f t="shared" si="0"/>
        <v>60Haven DickinsonRainbow Downs Samhain</v>
      </c>
      <c r="B16" s="646">
        <v>60</v>
      </c>
      <c r="C16" s="648" t="s">
        <v>783</v>
      </c>
      <c r="D16" s="649" t="s">
        <v>784</v>
      </c>
      <c r="E16" s="650"/>
      <c r="F16" s="651" t="s">
        <v>323</v>
      </c>
      <c r="G16" s="652" t="s">
        <v>845</v>
      </c>
      <c r="H16" s="653"/>
      <c r="I16" s="654"/>
      <c r="J16" s="655"/>
      <c r="K16" s="90">
        <f t="shared" si="3"/>
        <v>0</v>
      </c>
      <c r="L16" s="91">
        <f t="shared" si="1"/>
        <v>0</v>
      </c>
      <c r="M16" s="82">
        <f t="shared" si="2"/>
        <v>0</v>
      </c>
      <c r="N16" s="30"/>
      <c r="O16" s="30"/>
      <c r="P16" s="30"/>
    </row>
    <row r="17" spans="1:16" ht="14.4" x14ac:dyDescent="0.25">
      <c r="A17" s="12" t="str">
        <f t="shared" si="0"/>
        <v>60Pippa TriggsWilling Wattle</v>
      </c>
      <c r="B17" s="83">
        <v>60</v>
      </c>
      <c r="C17" s="275" t="s">
        <v>822</v>
      </c>
      <c r="D17" s="276" t="s">
        <v>827</v>
      </c>
      <c r="E17" s="436"/>
      <c r="F17" s="278" t="s">
        <v>109</v>
      </c>
      <c r="G17" s="425">
        <v>7</v>
      </c>
      <c r="H17" s="274"/>
      <c r="I17" s="280"/>
      <c r="J17" s="281"/>
      <c r="K17" s="90">
        <f t="shared" si="3"/>
        <v>7</v>
      </c>
      <c r="L17" s="91">
        <f t="shared" si="1"/>
        <v>1</v>
      </c>
      <c r="M17" s="82">
        <f t="shared" si="2"/>
        <v>2</v>
      </c>
      <c r="N17" s="30"/>
      <c r="O17" s="30"/>
      <c r="P17" s="30"/>
    </row>
    <row r="18" spans="1:16" ht="14.4" x14ac:dyDescent="0.25">
      <c r="A18" s="12" t="str">
        <f t="shared" si="0"/>
        <v>60Bella ChapmanAstra</v>
      </c>
      <c r="B18" s="73">
        <v>60</v>
      </c>
      <c r="C18" s="275" t="s">
        <v>750</v>
      </c>
      <c r="D18" s="276" t="s">
        <v>751</v>
      </c>
      <c r="E18" s="436"/>
      <c r="F18" s="278" t="s">
        <v>146</v>
      </c>
      <c r="G18" s="425" t="s">
        <v>621</v>
      </c>
      <c r="H18" s="274"/>
      <c r="I18" s="280"/>
      <c r="J18" s="281"/>
      <c r="K18" s="90">
        <f t="shared" si="3"/>
        <v>0</v>
      </c>
      <c r="L18" s="91">
        <f t="shared" si="1"/>
        <v>0</v>
      </c>
      <c r="M18" s="82">
        <f t="shared" si="2"/>
        <v>0</v>
      </c>
      <c r="P18" s="30"/>
    </row>
    <row r="19" spans="1:16" ht="14.4" x14ac:dyDescent="0.25">
      <c r="A19" s="12" t="str">
        <f t="shared" si="0"/>
        <v>60Josephine AnningBrayside Sensation</v>
      </c>
      <c r="B19" s="83">
        <v>60</v>
      </c>
      <c r="C19" s="275" t="s">
        <v>619</v>
      </c>
      <c r="D19" s="276" t="s">
        <v>659</v>
      </c>
      <c r="E19" s="436"/>
      <c r="F19" s="278" t="s">
        <v>146</v>
      </c>
      <c r="G19" s="425">
        <v>1</v>
      </c>
      <c r="H19" s="274"/>
      <c r="I19" s="280"/>
      <c r="J19" s="281"/>
      <c r="K19" s="90">
        <f t="shared" si="3"/>
        <v>1</v>
      </c>
      <c r="L19" s="91">
        <f t="shared" si="1"/>
        <v>7</v>
      </c>
      <c r="M19" s="82">
        <f t="shared" si="2"/>
        <v>14</v>
      </c>
      <c r="P19" s="30"/>
    </row>
    <row r="20" spans="1:16" ht="14.4" x14ac:dyDescent="0.25">
      <c r="A20" s="12" t="str">
        <f t="shared" si="0"/>
        <v>60Hailey SnymanGordon Park Smarty Pants</v>
      </c>
      <c r="B20" s="73">
        <v>60</v>
      </c>
      <c r="C20" s="275" t="s">
        <v>229</v>
      </c>
      <c r="D20" s="276" t="s">
        <v>230</v>
      </c>
      <c r="E20" s="436"/>
      <c r="F20" s="278" t="s">
        <v>184</v>
      </c>
      <c r="G20" s="425">
        <v>2</v>
      </c>
      <c r="H20" s="274"/>
      <c r="I20" s="280"/>
      <c r="J20" s="281"/>
      <c r="K20" s="90">
        <f t="shared" si="3"/>
        <v>2</v>
      </c>
      <c r="L20" s="91">
        <f t="shared" si="1"/>
        <v>6</v>
      </c>
      <c r="M20" s="82">
        <f t="shared" si="2"/>
        <v>12</v>
      </c>
    </row>
    <row r="21" spans="1:16" ht="14.4" x14ac:dyDescent="0.25">
      <c r="A21" s="12" t="str">
        <f t="shared" si="0"/>
        <v>60Seren EspositoBeelo-Bi Golden Girl</v>
      </c>
      <c r="B21" s="83">
        <v>60</v>
      </c>
      <c r="C21" s="275" t="s">
        <v>324</v>
      </c>
      <c r="D21" s="276" t="s">
        <v>1033</v>
      </c>
      <c r="E21" s="436"/>
      <c r="F21" s="278" t="s">
        <v>263</v>
      </c>
      <c r="G21" s="425" t="s">
        <v>845</v>
      </c>
      <c r="H21" s="274"/>
      <c r="I21" s="280"/>
      <c r="J21" s="281"/>
      <c r="K21" s="90">
        <f t="shared" si="3"/>
        <v>0</v>
      </c>
      <c r="L21" s="91">
        <f t="shared" si="1"/>
        <v>0</v>
      </c>
      <c r="M21" s="82">
        <f t="shared" si="2"/>
        <v>0</v>
      </c>
    </row>
    <row r="22" spans="1:16" ht="14.4" x14ac:dyDescent="0.25">
      <c r="A22" s="12" t="str">
        <f t="shared" si="0"/>
        <v>60Sienna BalinskiTamblyn Park Image SR</v>
      </c>
      <c r="B22" s="73">
        <v>60</v>
      </c>
      <c r="C22" s="14" t="s">
        <v>308</v>
      </c>
      <c r="D22" s="285" t="s">
        <v>1075</v>
      </c>
      <c r="E22" s="296"/>
      <c r="F22" s="16" t="s">
        <v>105</v>
      </c>
      <c r="G22" s="298">
        <v>7</v>
      </c>
      <c r="H22" s="13"/>
      <c r="I22" s="31"/>
      <c r="J22" s="34"/>
      <c r="K22" s="90">
        <f t="shared" si="3"/>
        <v>7</v>
      </c>
      <c r="L22" s="91">
        <f t="shared" si="1"/>
        <v>1</v>
      </c>
      <c r="M22" s="82">
        <f t="shared" si="2"/>
        <v>2</v>
      </c>
    </row>
    <row r="23" spans="1:16" ht="14.4" x14ac:dyDescent="0.25">
      <c r="A23" s="12" t="str">
        <f t="shared" si="0"/>
        <v>60Jade GibsoneRemrah Royale</v>
      </c>
      <c r="B23" s="83">
        <v>60</v>
      </c>
      <c r="C23" s="14" t="s">
        <v>842</v>
      </c>
      <c r="D23" s="15" t="s">
        <v>843</v>
      </c>
      <c r="E23" s="20"/>
      <c r="F23" s="16" t="s">
        <v>883</v>
      </c>
      <c r="G23" s="298">
        <v>7</v>
      </c>
      <c r="H23" s="13"/>
      <c r="I23" s="31"/>
      <c r="J23" s="34"/>
      <c r="K23" s="90">
        <f t="shared" si="3"/>
        <v>7</v>
      </c>
      <c r="L23" s="91">
        <f t="shared" si="1"/>
        <v>1</v>
      </c>
      <c r="M23" s="82">
        <f t="shared" si="2"/>
        <v>2</v>
      </c>
    </row>
    <row r="24" spans="1:16" ht="14.4" x14ac:dyDescent="0.25">
      <c r="A24" s="12" t="str">
        <f t="shared" si="0"/>
        <v>60Kaylee FisherGem Park Royal Belle</v>
      </c>
      <c r="B24" s="73">
        <v>60</v>
      </c>
      <c r="C24" s="14" t="s">
        <v>846</v>
      </c>
      <c r="D24" s="15" t="s">
        <v>847</v>
      </c>
      <c r="E24" s="20"/>
      <c r="F24" s="16" t="s">
        <v>848</v>
      </c>
      <c r="G24" s="298">
        <v>3</v>
      </c>
      <c r="H24" s="13"/>
      <c r="I24" s="31"/>
      <c r="J24" s="34"/>
      <c r="K24" s="90">
        <f t="shared" si="3"/>
        <v>3</v>
      </c>
      <c r="L24" s="91">
        <f t="shared" si="1"/>
        <v>5</v>
      </c>
      <c r="M24" s="82">
        <f t="shared" si="2"/>
        <v>10</v>
      </c>
    </row>
    <row r="25" spans="1:16" ht="14.4" x14ac:dyDescent="0.25">
      <c r="A25" s="12" t="str">
        <f t="shared" si="0"/>
        <v>60Lilly HarneyBeckworth Rising Casanova</v>
      </c>
      <c r="B25" s="83">
        <v>60</v>
      </c>
      <c r="C25" s="14" t="s">
        <v>340</v>
      </c>
      <c r="D25" s="15" t="s">
        <v>612</v>
      </c>
      <c r="E25" s="20"/>
      <c r="F25" s="16" t="s">
        <v>109</v>
      </c>
      <c r="G25" s="298">
        <v>7</v>
      </c>
      <c r="H25" s="13"/>
      <c r="I25" s="31"/>
      <c r="J25" s="34"/>
      <c r="K25" s="90">
        <f t="shared" si="3"/>
        <v>7</v>
      </c>
      <c r="L25" s="91">
        <f t="shared" si="1"/>
        <v>1</v>
      </c>
      <c r="M25" s="82">
        <f t="shared" si="2"/>
        <v>2</v>
      </c>
    </row>
    <row r="26" spans="1:16" ht="14.4" x14ac:dyDescent="0.25">
      <c r="A26" s="12" t="str">
        <f t="shared" si="0"/>
        <v>60Shannon MeakinsKarma Park Esprit SR</v>
      </c>
      <c r="B26" s="73">
        <v>60</v>
      </c>
      <c r="C26" s="14" t="s">
        <v>182</v>
      </c>
      <c r="D26" s="285" t="s">
        <v>1079</v>
      </c>
      <c r="E26" s="20"/>
      <c r="F26" s="16" t="s">
        <v>184</v>
      </c>
      <c r="G26" s="298">
        <v>3</v>
      </c>
      <c r="H26" s="13"/>
      <c r="I26" s="31"/>
      <c r="J26" s="34"/>
      <c r="K26" s="90">
        <f t="shared" si="3"/>
        <v>3</v>
      </c>
      <c r="L26" s="91">
        <f t="shared" si="1"/>
        <v>5</v>
      </c>
      <c r="M26" s="82">
        <f t="shared" si="2"/>
        <v>10</v>
      </c>
    </row>
    <row r="27" spans="1:16" ht="14.4" x14ac:dyDescent="0.25">
      <c r="A27" s="12" t="str">
        <f t="shared" si="0"/>
        <v>60Alexis WilkinsonLady Lola</v>
      </c>
      <c r="B27" s="83">
        <v>60</v>
      </c>
      <c r="C27" s="14" t="s">
        <v>862</v>
      </c>
      <c r="D27" s="15" t="s">
        <v>863</v>
      </c>
      <c r="E27" s="20"/>
      <c r="F27" s="16" t="s">
        <v>115</v>
      </c>
      <c r="G27" s="298">
        <v>5</v>
      </c>
      <c r="H27" s="13"/>
      <c r="I27" s="31"/>
      <c r="J27" s="34"/>
      <c r="K27" s="90">
        <f t="shared" si="3"/>
        <v>5</v>
      </c>
      <c r="L27" s="91">
        <f t="shared" si="1"/>
        <v>3</v>
      </c>
      <c r="M27" s="82">
        <f t="shared" si="2"/>
        <v>6</v>
      </c>
    </row>
    <row r="28" spans="1:16" ht="14.4" x14ac:dyDescent="0.25">
      <c r="A28" s="12" t="str">
        <f t="shared" si="0"/>
        <v>60Kate BannerOver The Rainbow</v>
      </c>
      <c r="B28" s="73">
        <v>60</v>
      </c>
      <c r="C28" s="14" t="s">
        <v>267</v>
      </c>
      <c r="D28" s="15" t="s">
        <v>268</v>
      </c>
      <c r="E28" s="20"/>
      <c r="F28" s="16" t="s">
        <v>797</v>
      </c>
      <c r="G28" s="298">
        <v>2</v>
      </c>
      <c r="H28" s="13"/>
      <c r="I28" s="31"/>
      <c r="J28" s="34"/>
      <c r="K28" s="90">
        <f t="shared" si="3"/>
        <v>2</v>
      </c>
      <c r="L28" s="91">
        <f t="shared" si="1"/>
        <v>6</v>
      </c>
      <c r="M28" s="82">
        <f t="shared" si="2"/>
        <v>12</v>
      </c>
    </row>
    <row r="29" spans="1:16" ht="14.4" x14ac:dyDescent="0.25">
      <c r="A29" s="12" t="str">
        <f t="shared" si="0"/>
        <v>60Hannah RoseDusty SR</v>
      </c>
      <c r="B29" s="83">
        <v>60</v>
      </c>
      <c r="C29" s="14" t="s">
        <v>854</v>
      </c>
      <c r="D29" s="285" t="s">
        <v>1081</v>
      </c>
      <c r="E29" s="20"/>
      <c r="F29" s="16" t="s">
        <v>921</v>
      </c>
      <c r="G29" s="298" t="s">
        <v>621</v>
      </c>
      <c r="H29" s="13"/>
      <c r="I29" s="31"/>
      <c r="J29" s="34"/>
      <c r="K29" s="90">
        <f t="shared" si="3"/>
        <v>0</v>
      </c>
      <c r="L29" s="91">
        <f t="shared" si="1"/>
        <v>0</v>
      </c>
      <c r="M29" s="82">
        <f t="shared" si="2"/>
        <v>0</v>
      </c>
    </row>
    <row r="30" spans="1:16" ht="14.4" x14ac:dyDescent="0.25">
      <c r="A30" s="12" t="str">
        <f t="shared" si="0"/>
        <v>60Emma DempseyCapparis Ogrady</v>
      </c>
      <c r="B30" s="73">
        <v>60</v>
      </c>
      <c r="C30" s="14" t="s">
        <v>829</v>
      </c>
      <c r="D30" s="15" t="s">
        <v>851</v>
      </c>
      <c r="E30" s="20"/>
      <c r="F30" s="16" t="s">
        <v>920</v>
      </c>
      <c r="G30" s="298">
        <v>4</v>
      </c>
      <c r="H30" s="13"/>
      <c r="I30" s="31"/>
      <c r="J30" s="34"/>
      <c r="K30" s="90">
        <f t="shared" si="3"/>
        <v>4</v>
      </c>
      <c r="L30" s="91">
        <f t="shared" si="1"/>
        <v>4</v>
      </c>
      <c r="M30" s="82">
        <f t="shared" si="2"/>
        <v>8</v>
      </c>
    </row>
    <row r="31" spans="1:16" ht="14.4" x14ac:dyDescent="0.25">
      <c r="A31" s="12" t="str">
        <f t="shared" si="0"/>
        <v>60Sophie ApplebyPenley Marco Polo</v>
      </c>
      <c r="B31" s="83">
        <v>60</v>
      </c>
      <c r="C31" s="14" t="s">
        <v>631</v>
      </c>
      <c r="D31" s="15" t="s">
        <v>669</v>
      </c>
      <c r="E31" s="20"/>
      <c r="F31" s="16" t="s">
        <v>813</v>
      </c>
      <c r="G31" s="298" t="s">
        <v>621</v>
      </c>
      <c r="H31" s="13"/>
      <c r="I31" s="31"/>
      <c r="J31" s="34"/>
      <c r="K31" s="90">
        <f t="shared" si="3"/>
        <v>0</v>
      </c>
      <c r="L31" s="91">
        <f t="shared" si="1"/>
        <v>0</v>
      </c>
      <c r="M31" s="82">
        <f t="shared" si="2"/>
        <v>0</v>
      </c>
    </row>
    <row r="32" spans="1:16" ht="14.4" x14ac:dyDescent="0.25">
      <c r="A32" s="12" t="str">
        <f t="shared" si="0"/>
        <v>60Alice HuntRosie</v>
      </c>
      <c r="B32" s="73">
        <v>60</v>
      </c>
      <c r="C32" s="14" t="s">
        <v>274</v>
      </c>
      <c r="D32" s="15" t="s">
        <v>275</v>
      </c>
      <c r="E32" s="20"/>
      <c r="F32" s="16" t="s">
        <v>857</v>
      </c>
      <c r="G32" s="298">
        <v>1</v>
      </c>
      <c r="H32" s="13"/>
      <c r="I32" s="31"/>
      <c r="J32" s="34"/>
      <c r="K32" s="90">
        <f t="shared" si="3"/>
        <v>1</v>
      </c>
      <c r="L32" s="91">
        <f t="shared" si="1"/>
        <v>7</v>
      </c>
      <c r="M32" s="82">
        <f t="shared" si="2"/>
        <v>14</v>
      </c>
    </row>
    <row r="33" spans="1:13" ht="14.4" x14ac:dyDescent="0.25">
      <c r="A33" s="12" t="str">
        <f t="shared" si="0"/>
        <v>60Zara KmetovikSouthern Cross Aurion De Lux</v>
      </c>
      <c r="B33" s="83">
        <v>60</v>
      </c>
      <c r="C33" s="14" t="s">
        <v>197</v>
      </c>
      <c r="D33" s="15" t="s">
        <v>1034</v>
      </c>
      <c r="E33" s="20"/>
      <c r="F33" s="16" t="s">
        <v>199</v>
      </c>
      <c r="G33" s="298" t="s">
        <v>621</v>
      </c>
      <c r="H33" s="13"/>
      <c r="I33" s="31"/>
      <c r="J33" s="34"/>
      <c r="K33" s="90">
        <f t="shared" si="3"/>
        <v>0</v>
      </c>
      <c r="L33" s="91">
        <f t="shared" si="1"/>
        <v>0</v>
      </c>
      <c r="M33" s="82">
        <f t="shared" si="2"/>
        <v>0</v>
      </c>
    </row>
    <row r="34" spans="1:13" ht="14.4" x14ac:dyDescent="0.25">
      <c r="A34" s="12" t="str">
        <f t="shared" si="0"/>
        <v>60Charlize TylerTrapalanda Downs Peter Pan SR</v>
      </c>
      <c r="B34" s="13">
        <v>60</v>
      </c>
      <c r="C34" s="14" t="s">
        <v>239</v>
      </c>
      <c r="D34" s="285" t="s">
        <v>914</v>
      </c>
      <c r="E34" s="20"/>
      <c r="F34" s="14" t="s">
        <v>797</v>
      </c>
      <c r="G34" s="20">
        <v>7</v>
      </c>
      <c r="H34" s="13"/>
      <c r="I34" s="31"/>
      <c r="J34" s="640"/>
      <c r="K34" s="90">
        <f t="shared" si="3"/>
        <v>7</v>
      </c>
      <c r="L34" s="91">
        <f t="shared" si="1"/>
        <v>1</v>
      </c>
      <c r="M34" s="82">
        <f t="shared" si="2"/>
        <v>2</v>
      </c>
    </row>
    <row r="35" spans="1:13" ht="14.4" x14ac:dyDescent="0.25">
      <c r="A35" s="12" t="str">
        <f t="shared" si="0"/>
        <v>60Sienna BalinskiTamblyn Park Image</v>
      </c>
      <c r="B35" s="13">
        <v>60</v>
      </c>
      <c r="C35" s="14" t="s">
        <v>308</v>
      </c>
      <c r="D35" s="15" t="s">
        <v>474</v>
      </c>
      <c r="E35" s="20"/>
      <c r="F35" s="14" t="s">
        <v>105</v>
      </c>
      <c r="G35" s="20">
        <v>6</v>
      </c>
      <c r="H35" s="13"/>
      <c r="I35" s="31"/>
      <c r="J35" s="640"/>
      <c r="K35" s="90">
        <f t="shared" si="3"/>
        <v>6</v>
      </c>
      <c r="L35" s="91">
        <f t="shared" si="1"/>
        <v>2</v>
      </c>
      <c r="M35" s="82">
        <f t="shared" si="2"/>
        <v>4</v>
      </c>
    </row>
    <row r="36" spans="1:13" ht="14.4" x14ac:dyDescent="0.25">
      <c r="A36" s="12" t="str">
        <f t="shared" si="0"/>
        <v>60Jade GibsoneRemrah Royale</v>
      </c>
      <c r="B36" s="638">
        <v>60</v>
      </c>
      <c r="C36" s="634" t="s">
        <v>1016</v>
      </c>
      <c r="D36" s="635" t="s">
        <v>1035</v>
      </c>
      <c r="E36" s="636"/>
      <c r="F36" s="634" t="s">
        <v>1014</v>
      </c>
      <c r="G36" s="636"/>
      <c r="H36" s="638"/>
      <c r="I36" s="639"/>
      <c r="J36" s="640"/>
      <c r="K36" s="90">
        <f t="shared" si="3"/>
        <v>0</v>
      </c>
      <c r="L36" s="91">
        <f t="shared" si="1"/>
        <v>0</v>
      </c>
      <c r="M36" s="82">
        <f t="shared" si="2"/>
        <v>0</v>
      </c>
    </row>
    <row r="37" spans="1:13" ht="14.4" x14ac:dyDescent="0.25">
      <c r="A37" s="12" t="str">
        <f t="shared" si="0"/>
        <v>60Ember JenszWendamar Elysia</v>
      </c>
      <c r="B37" s="638">
        <v>60</v>
      </c>
      <c r="C37" s="634" t="s">
        <v>1017</v>
      </c>
      <c r="D37" s="635" t="s">
        <v>1036</v>
      </c>
      <c r="E37" s="636"/>
      <c r="F37" s="634" t="s">
        <v>1014</v>
      </c>
      <c r="G37" s="636"/>
      <c r="H37" s="638"/>
      <c r="I37" s="639"/>
      <c r="J37" s="640"/>
      <c r="K37" s="90">
        <f t="shared" si="3"/>
        <v>0</v>
      </c>
      <c r="L37" s="91">
        <f t="shared" si="1"/>
        <v>0</v>
      </c>
      <c r="M37" s="82">
        <f t="shared" si="2"/>
        <v>0</v>
      </c>
    </row>
    <row r="38" spans="1:13" ht="14.4" x14ac:dyDescent="0.25">
      <c r="A38" s="12" t="str">
        <f t="shared" si="0"/>
        <v>60Pippa TriggsWilling Wattle SR</v>
      </c>
      <c r="B38" s="13">
        <v>60</v>
      </c>
      <c r="C38" s="14" t="s">
        <v>822</v>
      </c>
      <c r="D38" s="285" t="s">
        <v>982</v>
      </c>
      <c r="E38" s="20"/>
      <c r="F38" s="14" t="s">
        <v>109</v>
      </c>
      <c r="G38" s="20">
        <v>7</v>
      </c>
      <c r="H38" s="13"/>
      <c r="I38" s="31"/>
      <c r="J38" s="640"/>
      <c r="K38" s="90">
        <f t="shared" si="3"/>
        <v>7</v>
      </c>
      <c r="L38" s="91">
        <f t="shared" si="1"/>
        <v>1</v>
      </c>
      <c r="M38" s="82">
        <f t="shared" si="2"/>
        <v>2</v>
      </c>
    </row>
    <row r="39" spans="1:13" ht="14.4" x14ac:dyDescent="0.25">
      <c r="A39" s="12" t="str">
        <f t="shared" si="0"/>
        <v>60Zara OfficerLimehill Royal Jester SR</v>
      </c>
      <c r="B39" s="13">
        <v>60</v>
      </c>
      <c r="C39" s="14" t="s">
        <v>554</v>
      </c>
      <c r="D39" s="285" t="s">
        <v>1084</v>
      </c>
      <c r="E39" s="20"/>
      <c r="F39" s="14" t="s">
        <v>115</v>
      </c>
      <c r="G39" s="20">
        <v>7</v>
      </c>
      <c r="H39" s="13"/>
      <c r="I39" s="31"/>
      <c r="J39" s="640"/>
      <c r="K39" s="90">
        <f t="shared" si="3"/>
        <v>7</v>
      </c>
      <c r="L39" s="91">
        <f t="shared" si="1"/>
        <v>1</v>
      </c>
      <c r="M39" s="82">
        <f t="shared" si="2"/>
        <v>2</v>
      </c>
    </row>
    <row r="40" spans="1:13" ht="14.4" x14ac:dyDescent="0.25">
      <c r="A40" s="12" t="str">
        <f t="shared" si="0"/>
        <v>60Eliza HickmanMyfanwy Goldilocks</v>
      </c>
      <c r="B40" s="13">
        <v>60</v>
      </c>
      <c r="C40" s="14" t="s">
        <v>622</v>
      </c>
      <c r="D40" s="15" t="s">
        <v>661</v>
      </c>
      <c r="E40" s="20"/>
      <c r="F40" s="14" t="s">
        <v>109</v>
      </c>
      <c r="G40" s="20">
        <v>4</v>
      </c>
      <c r="H40" s="13"/>
      <c r="I40" s="31"/>
      <c r="J40" s="640"/>
      <c r="K40" s="90">
        <f t="shared" si="3"/>
        <v>4</v>
      </c>
      <c r="L40" s="91">
        <f t="shared" si="1"/>
        <v>4</v>
      </c>
      <c r="M40" s="82">
        <f t="shared" si="2"/>
        <v>8</v>
      </c>
    </row>
    <row r="41" spans="1:13" ht="14.4" x14ac:dyDescent="0.25">
      <c r="A41" s="12" t="str">
        <f t="shared" si="0"/>
        <v>60Willow BennettWestwood Royal Romeo</v>
      </c>
      <c r="B41" s="13">
        <v>60</v>
      </c>
      <c r="C41" s="14" t="s">
        <v>599</v>
      </c>
      <c r="D41" s="15" t="s">
        <v>606</v>
      </c>
      <c r="E41" s="20"/>
      <c r="F41" s="14" t="s">
        <v>133</v>
      </c>
      <c r="G41" s="20">
        <v>2</v>
      </c>
      <c r="H41" s="13"/>
      <c r="I41" s="31"/>
      <c r="J41" s="640"/>
      <c r="K41" s="90">
        <f t="shared" si="3"/>
        <v>2</v>
      </c>
      <c r="L41" s="91">
        <f t="shared" si="1"/>
        <v>6</v>
      </c>
      <c r="M41" s="82">
        <f t="shared" si="2"/>
        <v>12</v>
      </c>
    </row>
    <row r="42" spans="1:13" ht="14.4" x14ac:dyDescent="0.25">
      <c r="A42" s="12" t="str">
        <f t="shared" si="0"/>
        <v>60Haven DickinsonRainbow Downs Samhain</v>
      </c>
      <c r="B42" s="638">
        <v>60</v>
      </c>
      <c r="C42" s="14" t="s">
        <v>1018</v>
      </c>
      <c r="D42" s="15" t="s">
        <v>1037</v>
      </c>
      <c r="E42" s="20"/>
      <c r="F42" s="14" t="s">
        <v>323</v>
      </c>
      <c r="G42" s="20">
        <v>7</v>
      </c>
      <c r="H42" s="13"/>
      <c r="I42" s="31"/>
      <c r="J42" s="640"/>
      <c r="K42" s="90">
        <f t="shared" si="3"/>
        <v>7</v>
      </c>
      <c r="L42" s="91">
        <f t="shared" si="1"/>
        <v>1</v>
      </c>
      <c r="M42" s="82">
        <f t="shared" si="2"/>
        <v>2</v>
      </c>
    </row>
    <row r="43" spans="1:13" ht="14.4" x14ac:dyDescent="0.25">
      <c r="A43" s="12" t="str">
        <f t="shared" si="0"/>
        <v>60Kaylee FisherGem Park Royal Belle SR</v>
      </c>
      <c r="B43" s="13">
        <v>60</v>
      </c>
      <c r="C43" s="14" t="s">
        <v>846</v>
      </c>
      <c r="D43" s="285" t="s">
        <v>1077</v>
      </c>
      <c r="E43" s="20"/>
      <c r="F43" s="16" t="s">
        <v>848</v>
      </c>
      <c r="G43" s="20">
        <v>3</v>
      </c>
      <c r="H43" s="13"/>
      <c r="I43" s="31"/>
      <c r="J43" s="640"/>
      <c r="K43" s="90">
        <f t="shared" si="3"/>
        <v>3</v>
      </c>
      <c r="L43" s="91">
        <f t="shared" si="1"/>
        <v>5</v>
      </c>
      <c r="M43" s="82">
        <f t="shared" si="2"/>
        <v>10</v>
      </c>
    </row>
    <row r="44" spans="1:13" ht="14.4" x14ac:dyDescent="0.25">
      <c r="A44" s="12" t="str">
        <f t="shared" si="0"/>
        <v>60Ava RobinsonSilver Wings Moonlight</v>
      </c>
      <c r="B44" s="13">
        <v>60</v>
      </c>
      <c r="C44" s="14" t="s">
        <v>535</v>
      </c>
      <c r="D44" s="15" t="s">
        <v>608</v>
      </c>
      <c r="E44" s="20"/>
      <c r="F44" s="16" t="s">
        <v>162</v>
      </c>
      <c r="G44" s="20">
        <v>5</v>
      </c>
      <c r="H44" s="13"/>
      <c r="I44" s="31"/>
      <c r="J44" s="640"/>
      <c r="K44" s="90">
        <f t="shared" si="3"/>
        <v>5</v>
      </c>
      <c r="L44" s="91">
        <f t="shared" si="1"/>
        <v>3</v>
      </c>
      <c r="M44" s="82">
        <f t="shared" si="2"/>
        <v>6</v>
      </c>
    </row>
    <row r="45" spans="1:13" ht="14.4" x14ac:dyDescent="0.25">
      <c r="A45" s="12" t="str">
        <f t="shared" si="0"/>
        <v>60Kasey BarrKelladee Final Legacy SR</v>
      </c>
      <c r="B45" s="13">
        <v>60</v>
      </c>
      <c r="C45" s="14" t="s">
        <v>849</v>
      </c>
      <c r="D45" s="285" t="s">
        <v>1068</v>
      </c>
      <c r="E45" s="20"/>
      <c r="F45" s="16" t="s">
        <v>124</v>
      </c>
      <c r="G45" s="20">
        <v>7</v>
      </c>
      <c r="H45" s="13"/>
      <c r="I45" s="31"/>
      <c r="J45" s="640"/>
      <c r="K45" s="90">
        <f t="shared" si="3"/>
        <v>7</v>
      </c>
      <c r="L45" s="91">
        <f t="shared" si="1"/>
        <v>1</v>
      </c>
      <c r="M45" s="82">
        <f t="shared" si="2"/>
        <v>2</v>
      </c>
    </row>
    <row r="46" spans="1:13" ht="14.4" x14ac:dyDescent="0.25">
      <c r="A46" s="12" t="str">
        <f t="shared" si="0"/>
        <v>60Bella ChapmanAstra</v>
      </c>
      <c r="B46" s="13">
        <v>60</v>
      </c>
      <c r="C46" s="14" t="s">
        <v>750</v>
      </c>
      <c r="D46" s="15" t="s">
        <v>751</v>
      </c>
      <c r="E46" s="20"/>
      <c r="F46" s="16" t="s">
        <v>146</v>
      </c>
      <c r="G46" s="20" t="s">
        <v>621</v>
      </c>
      <c r="H46" s="13"/>
      <c r="I46" s="31"/>
      <c r="J46" s="640"/>
      <c r="K46" s="90">
        <f t="shared" si="3"/>
        <v>0</v>
      </c>
      <c r="L46" s="91">
        <f t="shared" si="1"/>
        <v>0</v>
      </c>
      <c r="M46" s="82">
        <f t="shared" si="2"/>
        <v>0</v>
      </c>
    </row>
    <row r="47" spans="1:13" ht="14.4" x14ac:dyDescent="0.25">
      <c r="A47" s="12" t="str">
        <f t="shared" si="0"/>
        <v>60Elaria AtheisWildwood Beyond Paradise</v>
      </c>
      <c r="B47" s="13">
        <v>60</v>
      </c>
      <c r="C47" s="14" t="s">
        <v>321</v>
      </c>
      <c r="D47" s="15" t="s">
        <v>322</v>
      </c>
      <c r="E47" s="20"/>
      <c r="F47" s="16" t="s">
        <v>323</v>
      </c>
      <c r="G47" s="20">
        <v>1</v>
      </c>
      <c r="H47" s="13"/>
      <c r="I47" s="31"/>
      <c r="J47" s="640"/>
      <c r="K47" s="90">
        <f t="shared" si="3"/>
        <v>1</v>
      </c>
      <c r="L47" s="91">
        <f t="shared" si="1"/>
        <v>7</v>
      </c>
      <c r="M47" s="82">
        <f t="shared" si="2"/>
        <v>14</v>
      </c>
    </row>
    <row r="48" spans="1:13" ht="14.4" x14ac:dyDescent="0.25">
      <c r="A48" s="12" t="str">
        <f t="shared" si="0"/>
        <v>60Olivia GordonCorasont Park Shontay</v>
      </c>
      <c r="B48" s="13">
        <v>60</v>
      </c>
      <c r="C48" s="14" t="s">
        <v>789</v>
      </c>
      <c r="D48" s="15" t="s">
        <v>790</v>
      </c>
      <c r="E48" s="20"/>
      <c r="F48" s="16" t="s">
        <v>791</v>
      </c>
      <c r="G48" s="20" t="s">
        <v>621</v>
      </c>
      <c r="H48" s="13"/>
      <c r="I48" s="31"/>
      <c r="J48" s="640"/>
      <c r="K48" s="90">
        <f t="shared" si="3"/>
        <v>0</v>
      </c>
      <c r="L48" s="91">
        <f t="shared" si="1"/>
        <v>0</v>
      </c>
      <c r="M48" s="82">
        <f t="shared" si="2"/>
        <v>0</v>
      </c>
    </row>
    <row r="49" spans="1:13" ht="14.4" x14ac:dyDescent="0.25">
      <c r="A49" s="12" t="str">
        <f t="shared" si="0"/>
        <v>60Charlee CooperDesert Harry SR</v>
      </c>
      <c r="B49" s="13">
        <v>60</v>
      </c>
      <c r="C49" s="14" t="s">
        <v>540</v>
      </c>
      <c r="D49" s="285" t="s">
        <v>1072</v>
      </c>
      <c r="E49" s="20"/>
      <c r="F49" s="16" t="s">
        <v>539</v>
      </c>
      <c r="G49" s="20">
        <v>7</v>
      </c>
      <c r="H49" s="13"/>
      <c r="I49" s="31"/>
      <c r="J49" s="640"/>
      <c r="K49" s="90">
        <f t="shared" si="3"/>
        <v>7</v>
      </c>
      <c r="L49" s="91">
        <f t="shared" si="1"/>
        <v>1</v>
      </c>
      <c r="M49" s="82">
        <f t="shared" si="2"/>
        <v>2</v>
      </c>
    </row>
    <row r="50" spans="1:13" ht="14.4" x14ac:dyDescent="0.25">
      <c r="A50" s="12" t="str">
        <f t="shared" si="0"/>
        <v>60Lilly HarneyBeckworth Rising Casanova SR</v>
      </c>
      <c r="B50" s="13">
        <v>60</v>
      </c>
      <c r="C50" s="14" t="s">
        <v>340</v>
      </c>
      <c r="D50" s="285" t="s">
        <v>1078</v>
      </c>
      <c r="E50" s="20"/>
      <c r="F50" s="16" t="s">
        <v>109</v>
      </c>
      <c r="G50" s="20" t="s">
        <v>621</v>
      </c>
      <c r="H50" s="13"/>
      <c r="I50" s="31"/>
      <c r="J50" s="640"/>
      <c r="K50" s="90">
        <f t="shared" si="3"/>
        <v>0</v>
      </c>
      <c r="L50" s="91">
        <f t="shared" si="1"/>
        <v>0</v>
      </c>
      <c r="M50" s="82">
        <f t="shared" si="2"/>
        <v>0</v>
      </c>
    </row>
    <row r="51" spans="1:13" ht="14.4" x14ac:dyDescent="0.25">
      <c r="A51" s="12" t="str">
        <f t="shared" si="0"/>
        <v>60Alexis WilkinsonLady Lola</v>
      </c>
      <c r="B51" s="638">
        <v>60</v>
      </c>
      <c r="C51" s="634" t="s">
        <v>1019</v>
      </c>
      <c r="D51" s="635" t="s">
        <v>1038</v>
      </c>
      <c r="E51" s="636"/>
      <c r="F51" s="637" t="s">
        <v>115</v>
      </c>
      <c r="G51" s="636" t="s">
        <v>507</v>
      </c>
      <c r="H51" s="638"/>
      <c r="I51" s="639"/>
      <c r="J51" s="640"/>
      <c r="K51" s="90">
        <f t="shared" si="3"/>
        <v>0</v>
      </c>
      <c r="L51" s="91">
        <f t="shared" si="1"/>
        <v>0</v>
      </c>
      <c r="M51" s="82">
        <f t="shared" si="2"/>
        <v>0</v>
      </c>
    </row>
    <row r="52" spans="1:13" ht="14.4" x14ac:dyDescent="0.25">
      <c r="A52" s="12" t="str">
        <f t="shared" si="0"/>
        <v>60Hannah RoseDusty</v>
      </c>
      <c r="B52" s="13">
        <v>60</v>
      </c>
      <c r="C52" s="14" t="s">
        <v>854</v>
      </c>
      <c r="D52" s="15" t="s">
        <v>855</v>
      </c>
      <c r="E52" s="20"/>
      <c r="F52" s="16" t="s">
        <v>856</v>
      </c>
      <c r="G52" s="20"/>
      <c r="H52" s="31"/>
      <c r="I52" s="31"/>
      <c r="J52" s="34">
        <v>3</v>
      </c>
      <c r="K52" s="90">
        <f t="shared" si="3"/>
        <v>3</v>
      </c>
      <c r="L52" s="91">
        <f t="shared" si="1"/>
        <v>5</v>
      </c>
      <c r="M52" s="82">
        <f t="shared" si="2"/>
        <v>10</v>
      </c>
    </row>
    <row r="53" spans="1:13" ht="14.4" x14ac:dyDescent="0.25">
      <c r="A53" s="12" t="str">
        <f t="shared" si="0"/>
        <v>60Emma DempseyCapparis Ogrady SR</v>
      </c>
      <c r="B53" s="13">
        <v>60</v>
      </c>
      <c r="C53" s="14" t="s">
        <v>829</v>
      </c>
      <c r="D53" s="285" t="s">
        <v>1082</v>
      </c>
      <c r="E53" s="20"/>
      <c r="F53" s="16" t="s">
        <v>323</v>
      </c>
      <c r="G53" s="20"/>
      <c r="H53" s="31"/>
      <c r="I53" s="31"/>
      <c r="J53" s="34">
        <v>4</v>
      </c>
      <c r="K53" s="90">
        <f t="shared" si="3"/>
        <v>4</v>
      </c>
      <c r="L53" s="91">
        <f t="shared" si="1"/>
        <v>4</v>
      </c>
      <c r="M53" s="82">
        <f t="shared" si="2"/>
        <v>8</v>
      </c>
    </row>
    <row r="54" spans="1:13" ht="14.4" x14ac:dyDescent="0.25">
      <c r="A54" s="12" t="str">
        <f t="shared" si="0"/>
        <v>60Alice HuntRosie SR</v>
      </c>
      <c r="B54" s="13">
        <v>60</v>
      </c>
      <c r="C54" s="14" t="s">
        <v>274</v>
      </c>
      <c r="D54" s="285" t="s">
        <v>1083</v>
      </c>
      <c r="E54" s="20"/>
      <c r="F54" s="16" t="s">
        <v>857</v>
      </c>
      <c r="G54" s="20"/>
      <c r="H54" s="31"/>
      <c r="I54" s="31"/>
      <c r="J54" s="34">
        <v>2</v>
      </c>
      <c r="K54" s="90">
        <f t="shared" si="3"/>
        <v>2</v>
      </c>
      <c r="L54" s="91">
        <f t="shared" si="1"/>
        <v>6</v>
      </c>
      <c r="M54" s="82">
        <f t="shared" si="2"/>
        <v>12</v>
      </c>
    </row>
    <row r="55" spans="1:13" ht="14.4" x14ac:dyDescent="0.25">
      <c r="A55" s="12" t="str">
        <f t="shared" si="0"/>
        <v>60Sophie ApplebyPenley Marco Polo</v>
      </c>
      <c r="B55" s="638">
        <v>60</v>
      </c>
      <c r="C55" s="634" t="s">
        <v>1020</v>
      </c>
      <c r="D55" s="635" t="s">
        <v>1039</v>
      </c>
      <c r="E55" s="636"/>
      <c r="F55" s="637" t="s">
        <v>1015</v>
      </c>
      <c r="G55" s="636" t="s">
        <v>507</v>
      </c>
      <c r="H55" s="639"/>
      <c r="I55" s="639"/>
      <c r="J55" s="640"/>
      <c r="K55" s="90">
        <f t="shared" si="3"/>
        <v>0</v>
      </c>
      <c r="L55" s="91">
        <f t="shared" si="1"/>
        <v>0</v>
      </c>
      <c r="M55" s="82">
        <f t="shared" si="2"/>
        <v>0</v>
      </c>
    </row>
    <row r="56" spans="1:13" ht="14.4" x14ac:dyDescent="0.25">
      <c r="A56" s="12" t="str">
        <f t="shared" si="0"/>
        <v>60Madison PriceToo Many Bubbles</v>
      </c>
      <c r="B56" s="13">
        <v>60</v>
      </c>
      <c r="C56" s="14" t="s">
        <v>595</v>
      </c>
      <c r="D56" s="15" t="s">
        <v>596</v>
      </c>
      <c r="E56" s="20"/>
      <c r="F56" s="16" t="s">
        <v>1013</v>
      </c>
      <c r="G56" s="20"/>
      <c r="H56" s="31"/>
      <c r="I56" s="31"/>
      <c r="J56" s="34">
        <v>5</v>
      </c>
      <c r="K56" s="90">
        <f t="shared" si="3"/>
        <v>5</v>
      </c>
      <c r="L56" s="656">
        <f t="shared" si="1"/>
        <v>3</v>
      </c>
      <c r="M56" s="82">
        <f t="shared" si="2"/>
        <v>6</v>
      </c>
    </row>
    <row r="57" spans="1:13" ht="14.4" x14ac:dyDescent="0.25">
      <c r="A57" s="12" t="str">
        <f t="shared" si="0"/>
        <v>60Shannon MeakinsKarma Park Esprit</v>
      </c>
      <c r="B57" s="13">
        <v>60</v>
      </c>
      <c r="C57" s="14" t="s">
        <v>182</v>
      </c>
      <c r="D57" s="15" t="s">
        <v>183</v>
      </c>
      <c r="E57" s="20"/>
      <c r="F57" s="16" t="s">
        <v>184</v>
      </c>
      <c r="G57" s="20"/>
      <c r="H57" s="31"/>
      <c r="I57" s="31"/>
      <c r="J57" s="34">
        <v>1</v>
      </c>
      <c r="K57" s="90">
        <f t="shared" si="3"/>
        <v>1</v>
      </c>
      <c r="L57" s="91">
        <f t="shared" si="1"/>
        <v>7</v>
      </c>
      <c r="M57" s="82">
        <f t="shared" si="2"/>
        <v>14</v>
      </c>
    </row>
    <row r="58" spans="1:13" ht="14.4" x14ac:dyDescent="0.25">
      <c r="A58" s="12" t="str">
        <f t="shared" si="0"/>
        <v>60Kate BannerOver The Rainbow SR</v>
      </c>
      <c r="B58" s="13">
        <v>60</v>
      </c>
      <c r="C58" s="14" t="s">
        <v>267</v>
      </c>
      <c r="D58" s="285" t="s">
        <v>1080</v>
      </c>
      <c r="E58" s="20"/>
      <c r="F58" s="16" t="s">
        <v>797</v>
      </c>
      <c r="G58" s="20"/>
      <c r="H58" s="13"/>
      <c r="I58" s="31"/>
      <c r="J58" s="34">
        <v>6</v>
      </c>
      <c r="K58" s="90">
        <f t="shared" si="3"/>
        <v>6</v>
      </c>
      <c r="L58" s="91">
        <f t="shared" si="1"/>
        <v>2</v>
      </c>
      <c r="M58" s="82">
        <f t="shared" si="2"/>
        <v>4</v>
      </c>
    </row>
    <row r="59" spans="1:13" ht="14.4" x14ac:dyDescent="0.25">
      <c r="A59" s="12" t="str">
        <f t="shared" si="0"/>
        <v>60Bel DabicBurkina</v>
      </c>
      <c r="B59" s="638">
        <v>60</v>
      </c>
      <c r="C59" s="634" t="s">
        <v>1021</v>
      </c>
      <c r="D59" s="635" t="s">
        <v>861</v>
      </c>
      <c r="E59" s="636"/>
      <c r="F59" s="637" t="s">
        <v>1022</v>
      </c>
      <c r="G59" s="636"/>
      <c r="H59" s="638"/>
      <c r="I59" s="639"/>
      <c r="J59" s="640"/>
      <c r="K59" s="90">
        <f t="shared" si="3"/>
        <v>0</v>
      </c>
      <c r="L59" s="91">
        <f t="shared" si="1"/>
        <v>0</v>
      </c>
      <c r="M59" s="82">
        <f t="shared" si="2"/>
        <v>0</v>
      </c>
    </row>
    <row r="60" spans="1:13" ht="14.4" x14ac:dyDescent="0.25">
      <c r="A60" s="12" t="str">
        <f t="shared" si="0"/>
        <v>70Emma BennettRox My Sox</v>
      </c>
      <c r="B60" s="274">
        <v>70</v>
      </c>
      <c r="C60" s="275" t="s">
        <v>327</v>
      </c>
      <c r="D60" s="276" t="s">
        <v>328</v>
      </c>
      <c r="E60" s="277"/>
      <c r="F60" s="642" t="s">
        <v>109</v>
      </c>
      <c r="G60" s="425">
        <v>1</v>
      </c>
      <c r="H60" s="274"/>
      <c r="I60" s="280"/>
      <c r="J60" s="281"/>
      <c r="K60" s="90">
        <f t="shared" si="3"/>
        <v>1</v>
      </c>
      <c r="L60" s="91">
        <f t="shared" si="1"/>
        <v>7</v>
      </c>
      <c r="M60" s="82">
        <f t="shared" si="2"/>
        <v>14</v>
      </c>
    </row>
    <row r="61" spans="1:13" ht="14.4" x14ac:dyDescent="0.25">
      <c r="A61" s="12" t="str">
        <f t="shared" si="0"/>
        <v>70Sara ScottSalisbury Magic Affair ((Pixie)</v>
      </c>
      <c r="B61" s="274">
        <v>70</v>
      </c>
      <c r="C61" s="275" t="s">
        <v>994</v>
      </c>
      <c r="D61" s="276" t="s">
        <v>1040</v>
      </c>
      <c r="E61" s="277"/>
      <c r="F61" s="642" t="s">
        <v>263</v>
      </c>
      <c r="G61" s="425">
        <v>4</v>
      </c>
      <c r="H61" s="274"/>
      <c r="I61" s="280"/>
      <c r="J61" s="281"/>
      <c r="K61" s="90">
        <f t="shared" si="3"/>
        <v>4</v>
      </c>
      <c r="L61" s="91">
        <f t="shared" si="1"/>
        <v>4</v>
      </c>
      <c r="M61" s="82">
        <f t="shared" si="2"/>
        <v>8</v>
      </c>
    </row>
    <row r="62" spans="1:13" ht="14.4" x14ac:dyDescent="0.25">
      <c r="A62" s="12" t="str">
        <f t="shared" si="0"/>
        <v>70Emma BennettLimehill Kocheice</v>
      </c>
      <c r="B62" s="274">
        <v>70</v>
      </c>
      <c r="C62" s="275" t="s">
        <v>327</v>
      </c>
      <c r="D62" s="276" t="s">
        <v>870</v>
      </c>
      <c r="E62" s="277"/>
      <c r="F62" s="642" t="s">
        <v>109</v>
      </c>
      <c r="G62" s="425">
        <v>2</v>
      </c>
      <c r="H62" s="274"/>
      <c r="I62" s="280"/>
      <c r="J62" s="281"/>
      <c r="K62" s="90">
        <f t="shared" si="3"/>
        <v>2</v>
      </c>
      <c r="L62" s="91">
        <f t="shared" si="1"/>
        <v>6</v>
      </c>
      <c r="M62" s="82">
        <f t="shared" si="2"/>
        <v>12</v>
      </c>
    </row>
    <row r="63" spans="1:13" ht="14.4" x14ac:dyDescent="0.25">
      <c r="A63" s="12" t="str">
        <f t="shared" si="0"/>
        <v>70Koa DoyleMaddilyn</v>
      </c>
      <c r="B63" s="274">
        <v>70</v>
      </c>
      <c r="C63" s="275" t="s">
        <v>866</v>
      </c>
      <c r="D63" s="276" t="s">
        <v>867</v>
      </c>
      <c r="E63" s="277"/>
      <c r="F63" s="642" t="s">
        <v>876</v>
      </c>
      <c r="G63" s="425">
        <v>5</v>
      </c>
      <c r="H63" s="274"/>
      <c r="I63" s="280"/>
      <c r="J63" s="281"/>
      <c r="K63" s="90">
        <f t="shared" si="3"/>
        <v>5</v>
      </c>
      <c r="L63" s="91">
        <f t="shared" si="1"/>
        <v>3</v>
      </c>
      <c r="M63" s="82">
        <f t="shared" si="2"/>
        <v>6</v>
      </c>
    </row>
    <row r="64" spans="1:13" ht="14.4" x14ac:dyDescent="0.25">
      <c r="A64" s="12" t="str">
        <f t="shared" si="0"/>
        <v>70Willow BennettWestwood Royal Romeo SR</v>
      </c>
      <c r="B64" s="274">
        <v>70</v>
      </c>
      <c r="C64" s="275" t="s">
        <v>599</v>
      </c>
      <c r="D64" s="658" t="s">
        <v>983</v>
      </c>
      <c r="E64" s="277"/>
      <c r="F64" s="278" t="s">
        <v>876</v>
      </c>
      <c r="G64" s="425">
        <v>6</v>
      </c>
      <c r="H64" s="274"/>
      <c r="I64" s="280"/>
      <c r="J64" s="281"/>
      <c r="K64" s="90">
        <f t="shared" si="3"/>
        <v>6</v>
      </c>
      <c r="L64" s="91">
        <f t="shared" si="1"/>
        <v>2</v>
      </c>
      <c r="M64" s="82">
        <f t="shared" si="2"/>
        <v>4</v>
      </c>
    </row>
    <row r="65" spans="1:13" ht="14.4" x14ac:dyDescent="0.25">
      <c r="A65" s="12" t="str">
        <f t="shared" si="0"/>
        <v>70Charlize TylerTrapalanda Downs Peter Pan</v>
      </c>
      <c r="B65" s="274">
        <v>70</v>
      </c>
      <c r="C65" s="275" t="s">
        <v>239</v>
      </c>
      <c r="D65" s="276" t="s">
        <v>240</v>
      </c>
      <c r="E65" s="277"/>
      <c r="F65" s="642" t="s">
        <v>797</v>
      </c>
      <c r="G65" s="425">
        <v>7</v>
      </c>
      <c r="H65" s="274"/>
      <c r="I65" s="280"/>
      <c r="J65" s="281"/>
      <c r="K65" s="90">
        <f t="shared" si="3"/>
        <v>7</v>
      </c>
      <c r="L65" s="91">
        <f t="shared" si="1"/>
        <v>1</v>
      </c>
      <c r="M65" s="82">
        <f t="shared" si="2"/>
        <v>2</v>
      </c>
    </row>
    <row r="66" spans="1:13" ht="14.4" x14ac:dyDescent="0.25">
      <c r="A66" s="12" t="str">
        <f t="shared" si="0"/>
        <v>70Sophie Mosey-WeateGordon Park Capriccio</v>
      </c>
      <c r="B66" s="274">
        <v>70</v>
      </c>
      <c r="C66" s="275" t="s">
        <v>244</v>
      </c>
      <c r="D66" s="276" t="s">
        <v>245</v>
      </c>
      <c r="E66" s="277"/>
      <c r="F66" s="642" t="s">
        <v>813</v>
      </c>
      <c r="G66" s="425">
        <v>3</v>
      </c>
      <c r="H66" s="274"/>
      <c r="I66" s="280"/>
      <c r="J66" s="281"/>
      <c r="K66" s="90">
        <f t="shared" si="3"/>
        <v>3</v>
      </c>
      <c r="L66" s="91">
        <f t="shared" si="1"/>
        <v>5</v>
      </c>
      <c r="M66" s="82">
        <f t="shared" si="2"/>
        <v>10</v>
      </c>
    </row>
    <row r="67" spans="1:13" ht="14.4" x14ac:dyDescent="0.25">
      <c r="A67" s="12" t="str">
        <f t="shared" si="0"/>
        <v>70Ruby McdonaldTurpins Tigeress SR</v>
      </c>
      <c r="B67" s="274">
        <v>70</v>
      </c>
      <c r="C67" s="275" t="s">
        <v>506</v>
      </c>
      <c r="D67" s="658" t="s">
        <v>729</v>
      </c>
      <c r="E67" s="277"/>
      <c r="F67" s="642" t="s">
        <v>879</v>
      </c>
      <c r="G67" s="425">
        <v>7</v>
      </c>
      <c r="H67" s="274"/>
      <c r="I67" s="280"/>
      <c r="J67" s="281"/>
      <c r="K67" s="90">
        <f t="shared" si="3"/>
        <v>7</v>
      </c>
      <c r="L67" s="91">
        <f t="shared" si="1"/>
        <v>1</v>
      </c>
      <c r="M67" s="82">
        <f t="shared" si="2"/>
        <v>2</v>
      </c>
    </row>
    <row r="68" spans="1:13" ht="14.4" x14ac:dyDescent="0.25">
      <c r="A68" s="12" t="str">
        <f t="shared" si="0"/>
        <v>70Lily VanderwielSp Stella SR</v>
      </c>
      <c r="B68" s="274">
        <v>70</v>
      </c>
      <c r="C68" s="14" t="s">
        <v>647</v>
      </c>
      <c r="D68" s="285" t="s">
        <v>984</v>
      </c>
      <c r="E68" s="20"/>
      <c r="F68" s="16" t="s">
        <v>109</v>
      </c>
      <c r="G68" s="298">
        <v>7</v>
      </c>
      <c r="H68" s="13"/>
      <c r="I68" s="31"/>
      <c r="J68" s="34"/>
      <c r="K68" s="90">
        <f t="shared" si="3"/>
        <v>7</v>
      </c>
      <c r="L68" s="91">
        <f t="shared" si="1"/>
        <v>1</v>
      </c>
      <c r="M68" s="82">
        <f t="shared" si="2"/>
        <v>2</v>
      </c>
    </row>
    <row r="69" spans="1:13" ht="14.4" x14ac:dyDescent="0.25">
      <c r="A69" s="12" t="str">
        <f t="shared" si="0"/>
        <v>70Madelyn HarneyBravo</v>
      </c>
      <c r="B69" s="274">
        <v>70</v>
      </c>
      <c r="C69" s="14" t="s">
        <v>281</v>
      </c>
      <c r="D69" s="15" t="s">
        <v>282</v>
      </c>
      <c r="E69" s="20"/>
      <c r="F69" s="16" t="s">
        <v>109</v>
      </c>
      <c r="G69" s="298">
        <v>7</v>
      </c>
      <c r="H69" s="13"/>
      <c r="I69" s="31"/>
      <c r="J69" s="34"/>
      <c r="K69" s="90">
        <f t="shared" si="3"/>
        <v>7</v>
      </c>
      <c r="L69" s="91">
        <f t="shared" si="1"/>
        <v>1</v>
      </c>
      <c r="M69" s="82">
        <f t="shared" si="2"/>
        <v>2</v>
      </c>
    </row>
    <row r="70" spans="1:13" ht="14.4" x14ac:dyDescent="0.25">
      <c r="A70" s="12" t="str">
        <f t="shared" ref="A70:A133" si="4">CONCATENATE(B70,C70,D70)</f>
        <v>70Dixie HinchcliffKismet Park Bocelli SR</v>
      </c>
      <c r="B70" s="274">
        <v>70</v>
      </c>
      <c r="C70" s="14" t="s">
        <v>875</v>
      </c>
      <c r="D70" s="285" t="s">
        <v>1087</v>
      </c>
      <c r="E70" s="20"/>
      <c r="F70" s="16" t="s">
        <v>876</v>
      </c>
      <c r="G70" s="298">
        <v>7</v>
      </c>
      <c r="H70" s="13"/>
      <c r="I70" s="31"/>
      <c r="J70" s="34"/>
      <c r="K70" s="90">
        <f t="shared" si="3"/>
        <v>7</v>
      </c>
      <c r="L70" s="91">
        <f t="shared" ref="L70:L133" si="5">IF(K70=1,7,IF(K70=2,6,IF(K70=3,5,IF(K70=4,4,IF(K70=5,3,IF(K70=6,2,IF(K70&gt;=6,1,0)))))))</f>
        <v>1</v>
      </c>
      <c r="M70" s="82">
        <f t="shared" si="2"/>
        <v>2</v>
      </c>
    </row>
    <row r="71" spans="1:13" ht="14.4" x14ac:dyDescent="0.25">
      <c r="A71" s="12" t="str">
        <f t="shared" si="4"/>
        <v>70Reagan HillBensons Cha Ching</v>
      </c>
      <c r="B71" s="274">
        <v>70</v>
      </c>
      <c r="C71" s="14" t="s">
        <v>878</v>
      </c>
      <c r="D71" s="15" t="s">
        <v>900</v>
      </c>
      <c r="E71" s="20"/>
      <c r="F71" s="16" t="s">
        <v>146</v>
      </c>
      <c r="G71" s="298">
        <v>3</v>
      </c>
      <c r="H71" s="13"/>
      <c r="I71" s="31"/>
      <c r="J71" s="34"/>
      <c r="K71" s="90">
        <f t="shared" si="3"/>
        <v>3</v>
      </c>
      <c r="L71" s="91">
        <f t="shared" si="5"/>
        <v>5</v>
      </c>
      <c r="M71" s="82">
        <f t="shared" ref="M71:M126" si="6">SUM(L71*$M$5)</f>
        <v>10</v>
      </c>
    </row>
    <row r="72" spans="1:13" ht="14.4" x14ac:dyDescent="0.25">
      <c r="A72" s="12" t="str">
        <f t="shared" si="4"/>
        <v>70Shannon MeakinsKarma Park Esprit SR</v>
      </c>
      <c r="B72" s="274">
        <v>70</v>
      </c>
      <c r="C72" s="14" t="s">
        <v>182</v>
      </c>
      <c r="D72" s="285" t="s">
        <v>1079</v>
      </c>
      <c r="E72" s="20"/>
      <c r="F72" s="16" t="s">
        <v>184</v>
      </c>
      <c r="G72" s="298">
        <v>7</v>
      </c>
      <c r="H72" s="13"/>
      <c r="I72" s="31"/>
      <c r="J72" s="34"/>
      <c r="K72" s="90">
        <f t="shared" ref="K72:K135" si="7">SUM(G72:J72)</f>
        <v>7</v>
      </c>
      <c r="L72" s="91">
        <f t="shared" si="5"/>
        <v>1</v>
      </c>
      <c r="M72" s="82">
        <f t="shared" si="6"/>
        <v>2</v>
      </c>
    </row>
    <row r="73" spans="1:13" ht="14.4" x14ac:dyDescent="0.25">
      <c r="A73" s="12" t="str">
        <f t="shared" si="4"/>
        <v>70Sarah OfferCape Torokina</v>
      </c>
      <c r="B73" s="274">
        <v>70</v>
      </c>
      <c r="C73" s="14" t="s">
        <v>515</v>
      </c>
      <c r="D73" s="15" t="s">
        <v>527</v>
      </c>
      <c r="E73" s="20"/>
      <c r="F73" s="16" t="s">
        <v>882</v>
      </c>
      <c r="G73" s="298">
        <v>4</v>
      </c>
      <c r="H73" s="13"/>
      <c r="I73" s="31"/>
      <c r="J73" s="34"/>
      <c r="K73" s="90">
        <f t="shared" si="7"/>
        <v>4</v>
      </c>
      <c r="L73" s="91">
        <f t="shared" si="5"/>
        <v>4</v>
      </c>
      <c r="M73" s="82">
        <f t="shared" si="6"/>
        <v>8</v>
      </c>
    </row>
    <row r="74" spans="1:13" ht="14.4" x14ac:dyDescent="0.25">
      <c r="A74" s="12" t="str">
        <f t="shared" si="4"/>
        <v>70Lois HooperKing William’S Twilight</v>
      </c>
      <c r="B74" s="274">
        <v>70</v>
      </c>
      <c r="C74" s="14" t="s">
        <v>794</v>
      </c>
      <c r="D74" s="15" t="s">
        <v>897</v>
      </c>
      <c r="E74" s="20"/>
      <c r="F74" s="16" t="s">
        <v>791</v>
      </c>
      <c r="G74" s="298">
        <v>6</v>
      </c>
      <c r="H74" s="13"/>
      <c r="I74" s="31"/>
      <c r="J74" s="34"/>
      <c r="K74" s="90">
        <f t="shared" si="7"/>
        <v>6</v>
      </c>
      <c r="L74" s="91">
        <f t="shared" si="5"/>
        <v>2</v>
      </c>
      <c r="M74" s="82">
        <f t="shared" si="6"/>
        <v>4</v>
      </c>
    </row>
    <row r="75" spans="1:13" ht="14.4" x14ac:dyDescent="0.25">
      <c r="A75" s="12" t="str">
        <f t="shared" si="4"/>
        <v>70Stella FoxleySister Sniper SR</v>
      </c>
      <c r="B75" s="274">
        <v>70</v>
      </c>
      <c r="C75" s="14" t="s">
        <v>858</v>
      </c>
      <c r="D75" s="285" t="s">
        <v>1096</v>
      </c>
      <c r="E75" s="20"/>
      <c r="F75" s="16" t="s">
        <v>876</v>
      </c>
      <c r="G75" s="298">
        <v>7</v>
      </c>
      <c r="H75" s="13"/>
      <c r="I75" s="31"/>
      <c r="J75" s="34"/>
      <c r="K75" s="90">
        <f t="shared" si="7"/>
        <v>7</v>
      </c>
      <c r="L75" s="91">
        <f t="shared" si="5"/>
        <v>1</v>
      </c>
      <c r="M75" s="82">
        <f t="shared" si="6"/>
        <v>2</v>
      </c>
    </row>
    <row r="76" spans="1:13" ht="14.4" x14ac:dyDescent="0.25">
      <c r="A76" s="12" t="str">
        <f t="shared" si="4"/>
        <v>70Zoe DayEkolee Crystal Fire</v>
      </c>
      <c r="B76" s="653">
        <v>70</v>
      </c>
      <c r="C76" s="634" t="s">
        <v>209</v>
      </c>
      <c r="D76" s="635" t="s">
        <v>210</v>
      </c>
      <c r="E76" s="636"/>
      <c r="F76" s="637" t="s">
        <v>813</v>
      </c>
      <c r="G76" s="647"/>
      <c r="H76" s="638"/>
      <c r="I76" s="639"/>
      <c r="J76" s="640"/>
      <c r="K76" s="90">
        <f t="shared" si="7"/>
        <v>0</v>
      </c>
      <c r="L76" s="91">
        <f t="shared" si="5"/>
        <v>0</v>
      </c>
      <c r="M76" s="82">
        <f t="shared" si="6"/>
        <v>0</v>
      </c>
    </row>
    <row r="77" spans="1:13" ht="14.4" x14ac:dyDescent="0.25">
      <c r="A77" s="12" t="str">
        <f t="shared" si="4"/>
        <v>70Rachel Staniforth-SmithKatannah Chardonnay</v>
      </c>
      <c r="B77" s="274">
        <v>70</v>
      </c>
      <c r="C77" s="275" t="s">
        <v>834</v>
      </c>
      <c r="D77" s="276" t="s">
        <v>839</v>
      </c>
      <c r="E77" s="277"/>
      <c r="F77" s="278" t="s">
        <v>496</v>
      </c>
      <c r="G77" s="425">
        <v>7</v>
      </c>
      <c r="H77" s="644"/>
      <c r="I77" s="280"/>
      <c r="J77" s="281"/>
      <c r="K77" s="90">
        <f t="shared" si="7"/>
        <v>7</v>
      </c>
      <c r="L77" s="91">
        <f t="shared" si="5"/>
        <v>1</v>
      </c>
      <c r="M77" s="82">
        <f t="shared" si="6"/>
        <v>2</v>
      </c>
    </row>
    <row r="78" spans="1:13" ht="14.4" x14ac:dyDescent="0.25">
      <c r="A78" s="12" t="str">
        <f t="shared" si="4"/>
        <v>70Zara KmetovikSouthern Cross Aurion De Lux</v>
      </c>
      <c r="B78" s="274">
        <v>70</v>
      </c>
      <c r="C78" s="275" t="s">
        <v>197</v>
      </c>
      <c r="D78" s="276" t="s">
        <v>1034</v>
      </c>
      <c r="E78" s="277"/>
      <c r="F78" s="278" t="s">
        <v>199</v>
      </c>
      <c r="G78" s="425" t="s">
        <v>621</v>
      </c>
      <c r="H78" s="644"/>
      <c r="I78" s="280"/>
      <c r="J78" s="281"/>
      <c r="K78" s="90">
        <f t="shared" si="7"/>
        <v>0</v>
      </c>
      <c r="L78" s="91">
        <f t="shared" si="5"/>
        <v>0</v>
      </c>
      <c r="M78" s="82">
        <f t="shared" si="6"/>
        <v>0</v>
      </c>
    </row>
    <row r="79" spans="1:13" ht="14.4" x14ac:dyDescent="0.25">
      <c r="A79" s="12" t="str">
        <f t="shared" si="4"/>
        <v>70Alice HansonCloudjumper</v>
      </c>
      <c r="B79" s="274">
        <v>70</v>
      </c>
      <c r="C79" s="275" t="s">
        <v>641</v>
      </c>
      <c r="D79" s="276" t="s">
        <v>682</v>
      </c>
      <c r="E79" s="277"/>
      <c r="F79" s="275" t="s">
        <v>883</v>
      </c>
      <c r="G79" s="425">
        <v>7</v>
      </c>
      <c r="H79" s="644"/>
      <c r="I79" s="280"/>
      <c r="J79" s="281"/>
      <c r="K79" s="90">
        <f t="shared" si="7"/>
        <v>7</v>
      </c>
      <c r="L79" s="91">
        <f t="shared" si="5"/>
        <v>1</v>
      </c>
      <c r="M79" s="82">
        <f t="shared" si="6"/>
        <v>2</v>
      </c>
    </row>
    <row r="80" spans="1:13" ht="14.4" x14ac:dyDescent="0.25">
      <c r="A80" s="12" t="str">
        <f t="shared" si="4"/>
        <v>70Isla ParkerGlenorah Aiobilinh</v>
      </c>
      <c r="B80" s="274">
        <v>70</v>
      </c>
      <c r="C80" s="275" t="s">
        <v>881</v>
      </c>
      <c r="D80" s="276" t="s">
        <v>902</v>
      </c>
      <c r="E80" s="277"/>
      <c r="F80" s="275" t="s">
        <v>876</v>
      </c>
      <c r="G80" s="425">
        <v>7</v>
      </c>
      <c r="H80" s="644"/>
      <c r="I80" s="280"/>
      <c r="J80" s="281"/>
      <c r="K80" s="90">
        <f t="shared" si="7"/>
        <v>7</v>
      </c>
      <c r="L80" s="91">
        <f t="shared" si="5"/>
        <v>1</v>
      </c>
      <c r="M80" s="82">
        <f t="shared" si="6"/>
        <v>2</v>
      </c>
    </row>
    <row r="81" spans="1:13" ht="14.4" x14ac:dyDescent="0.25">
      <c r="A81" s="12" t="str">
        <f t="shared" si="4"/>
        <v>70Tegan HughesEndwood Four Seasons</v>
      </c>
      <c r="B81" s="653">
        <v>70</v>
      </c>
      <c r="C81" s="648" t="s">
        <v>874</v>
      </c>
      <c r="D81" s="649" t="s">
        <v>898</v>
      </c>
      <c r="E81" s="650"/>
      <c r="F81" s="648" t="s">
        <v>162</v>
      </c>
      <c r="G81" s="652"/>
      <c r="H81" s="657"/>
      <c r="I81" s="654"/>
      <c r="J81" s="655"/>
      <c r="K81" s="90">
        <f t="shared" si="7"/>
        <v>0</v>
      </c>
      <c r="L81" s="91">
        <f t="shared" si="5"/>
        <v>0</v>
      </c>
      <c r="M81" s="82">
        <f t="shared" si="6"/>
        <v>0</v>
      </c>
    </row>
    <row r="82" spans="1:13" ht="14.4" x14ac:dyDescent="0.25">
      <c r="A82" s="12" t="str">
        <f t="shared" si="4"/>
        <v>70Isabella SantoroNovello Park DakotaSR</v>
      </c>
      <c r="B82" s="274">
        <v>70</v>
      </c>
      <c r="C82" s="275" t="s">
        <v>864</v>
      </c>
      <c r="D82" s="658" t="s">
        <v>1092</v>
      </c>
      <c r="E82" s="277"/>
      <c r="F82" s="275" t="s">
        <v>791</v>
      </c>
      <c r="G82" s="425">
        <v>5</v>
      </c>
      <c r="H82" s="644"/>
      <c r="I82" s="280"/>
      <c r="J82" s="281"/>
      <c r="K82" s="90">
        <f t="shared" si="7"/>
        <v>5</v>
      </c>
      <c r="L82" s="91">
        <f t="shared" si="5"/>
        <v>3</v>
      </c>
      <c r="M82" s="82">
        <f t="shared" si="6"/>
        <v>6</v>
      </c>
    </row>
    <row r="83" spans="1:13" ht="14.4" x14ac:dyDescent="0.25">
      <c r="A83" s="12" t="str">
        <f t="shared" si="4"/>
        <v>70Abigail HillBuckshot Flyer</v>
      </c>
      <c r="B83" s="274">
        <v>70</v>
      </c>
      <c r="C83" s="275" t="s">
        <v>995</v>
      </c>
      <c r="D83" s="276" t="s">
        <v>1041</v>
      </c>
      <c r="E83" s="277"/>
      <c r="F83" s="275" t="s">
        <v>263</v>
      </c>
      <c r="G83" s="425" t="s">
        <v>621</v>
      </c>
      <c r="H83" s="424"/>
      <c r="I83" s="438"/>
      <c r="J83" s="281"/>
      <c r="K83" s="90">
        <f t="shared" si="7"/>
        <v>0</v>
      </c>
      <c r="L83" s="91">
        <f t="shared" si="5"/>
        <v>0</v>
      </c>
      <c r="M83" s="82">
        <f t="shared" si="6"/>
        <v>0</v>
      </c>
    </row>
    <row r="84" spans="1:13" ht="14.4" x14ac:dyDescent="0.25">
      <c r="A84" s="12" t="str">
        <f t="shared" si="4"/>
        <v>70Abby GormanAzzari</v>
      </c>
      <c r="B84" s="274">
        <v>70</v>
      </c>
      <c r="C84" s="14" t="s">
        <v>852</v>
      </c>
      <c r="D84" s="15" t="s">
        <v>853</v>
      </c>
      <c r="E84" s="20"/>
      <c r="F84" s="14" t="s">
        <v>848</v>
      </c>
      <c r="G84" s="296">
        <v>7</v>
      </c>
      <c r="H84" s="13"/>
      <c r="I84" s="31"/>
      <c r="J84" s="34"/>
      <c r="K84" s="90">
        <f t="shared" si="7"/>
        <v>7</v>
      </c>
      <c r="L84" s="91">
        <f t="shared" si="5"/>
        <v>1</v>
      </c>
      <c r="M84" s="82">
        <f t="shared" si="6"/>
        <v>2</v>
      </c>
    </row>
    <row r="85" spans="1:13" ht="14.4" x14ac:dyDescent="0.25">
      <c r="A85" s="12" t="str">
        <f t="shared" si="4"/>
        <v>70Ellie SteeleBryceana Wildest Dreams</v>
      </c>
      <c r="B85" s="274">
        <v>70</v>
      </c>
      <c r="C85" s="14" t="s">
        <v>164</v>
      </c>
      <c r="D85" s="15" t="s">
        <v>165</v>
      </c>
      <c r="E85" s="20"/>
      <c r="F85" s="14" t="s">
        <v>109</v>
      </c>
      <c r="G85" s="296">
        <v>7</v>
      </c>
      <c r="H85" s="13"/>
      <c r="I85" s="31"/>
      <c r="J85" s="34"/>
      <c r="K85" s="90">
        <f t="shared" si="7"/>
        <v>7</v>
      </c>
      <c r="L85" s="91">
        <f t="shared" si="5"/>
        <v>1</v>
      </c>
      <c r="M85" s="82">
        <f t="shared" si="6"/>
        <v>2</v>
      </c>
    </row>
    <row r="86" spans="1:13" ht="14.4" x14ac:dyDescent="0.25">
      <c r="A86" s="12" t="str">
        <f t="shared" si="4"/>
        <v>70Zarli CurtisProtectable</v>
      </c>
      <c r="B86" s="274">
        <v>70</v>
      </c>
      <c r="C86" s="14" t="s">
        <v>564</v>
      </c>
      <c r="D86" s="15" t="s">
        <v>565</v>
      </c>
      <c r="E86" s="20"/>
      <c r="F86" s="14" t="s">
        <v>133</v>
      </c>
      <c r="G86" s="296">
        <v>2</v>
      </c>
      <c r="H86" s="13"/>
      <c r="I86" s="31"/>
      <c r="J86" s="34"/>
      <c r="K86" s="90">
        <f t="shared" si="7"/>
        <v>2</v>
      </c>
      <c r="L86" s="91">
        <f t="shared" si="5"/>
        <v>6</v>
      </c>
      <c r="M86" s="82">
        <f t="shared" si="6"/>
        <v>12</v>
      </c>
    </row>
    <row r="87" spans="1:13" ht="14.4" x14ac:dyDescent="0.25">
      <c r="A87" s="12" t="str">
        <f t="shared" si="4"/>
        <v>70Taiah CurtisEydis</v>
      </c>
      <c r="B87" s="274">
        <v>70</v>
      </c>
      <c r="C87" s="14" t="s">
        <v>926</v>
      </c>
      <c r="D87" s="15" t="s">
        <v>927</v>
      </c>
      <c r="E87" s="20"/>
      <c r="F87" s="16" t="s">
        <v>876</v>
      </c>
      <c r="G87" s="296">
        <v>7</v>
      </c>
      <c r="H87" s="13"/>
      <c r="I87" s="31"/>
      <c r="J87" s="34"/>
      <c r="K87" s="90">
        <f t="shared" si="7"/>
        <v>7</v>
      </c>
      <c r="L87" s="91">
        <f t="shared" si="5"/>
        <v>1</v>
      </c>
      <c r="M87" s="82">
        <f t="shared" si="6"/>
        <v>2</v>
      </c>
    </row>
    <row r="88" spans="1:13" ht="14.4" x14ac:dyDescent="0.25">
      <c r="A88" s="12" t="str">
        <f t="shared" si="4"/>
        <v>70Michala GibsoneRemrah Rocher</v>
      </c>
      <c r="B88" s="274">
        <v>70</v>
      </c>
      <c r="C88" s="14" t="s">
        <v>561</v>
      </c>
      <c r="D88" s="15" t="s">
        <v>562</v>
      </c>
      <c r="E88" s="20"/>
      <c r="F88" s="16" t="s">
        <v>883</v>
      </c>
      <c r="G88" s="296">
        <v>7</v>
      </c>
      <c r="H88" s="13"/>
      <c r="I88" s="31"/>
      <c r="J88" s="34"/>
      <c r="K88" s="90">
        <f t="shared" si="7"/>
        <v>7</v>
      </c>
      <c r="L88" s="91">
        <f t="shared" si="5"/>
        <v>1</v>
      </c>
      <c r="M88" s="82">
        <f t="shared" si="6"/>
        <v>2</v>
      </c>
    </row>
    <row r="89" spans="1:13" ht="14.4" x14ac:dyDescent="0.25">
      <c r="A89" s="12" t="str">
        <f t="shared" si="4"/>
        <v>70Taliah HillClare Downs Ballyshannon</v>
      </c>
      <c r="B89" s="274">
        <v>70</v>
      </c>
      <c r="C89" s="14" t="s">
        <v>249</v>
      </c>
      <c r="D89" s="15" t="s">
        <v>250</v>
      </c>
      <c r="E89" s="20"/>
      <c r="F89" s="16" t="s">
        <v>534</v>
      </c>
      <c r="G89" s="296">
        <v>1</v>
      </c>
      <c r="H89" s="13"/>
      <c r="I89" s="31"/>
      <c r="J89" s="34"/>
      <c r="K89" s="90">
        <f t="shared" si="7"/>
        <v>1</v>
      </c>
      <c r="L89" s="91">
        <f t="shared" si="5"/>
        <v>7</v>
      </c>
      <c r="M89" s="82">
        <f t="shared" si="6"/>
        <v>14</v>
      </c>
    </row>
    <row r="90" spans="1:13" ht="14.4" x14ac:dyDescent="0.25">
      <c r="A90" s="12" t="str">
        <f t="shared" si="4"/>
        <v>70Nicola LachenichtEllington Evening</v>
      </c>
      <c r="B90" s="274">
        <v>70</v>
      </c>
      <c r="C90" s="14" t="s">
        <v>880</v>
      </c>
      <c r="D90" s="15" t="s">
        <v>901</v>
      </c>
      <c r="E90" s="20"/>
      <c r="F90" s="16" t="s">
        <v>115</v>
      </c>
      <c r="G90" s="296">
        <v>7</v>
      </c>
      <c r="H90" s="13"/>
      <c r="I90" s="31"/>
      <c r="J90" s="34"/>
      <c r="K90" s="90">
        <f t="shared" si="7"/>
        <v>7</v>
      </c>
      <c r="L90" s="91">
        <f t="shared" si="5"/>
        <v>1</v>
      </c>
      <c r="M90" s="82">
        <f t="shared" si="6"/>
        <v>2</v>
      </c>
    </row>
    <row r="91" spans="1:13" ht="14.4" x14ac:dyDescent="0.25">
      <c r="A91" s="12" t="str">
        <f t="shared" si="4"/>
        <v>70Jackie AlfieriEthereal Rhapsody</v>
      </c>
      <c r="B91" s="274">
        <v>70</v>
      </c>
      <c r="C91" s="14" t="s">
        <v>556</v>
      </c>
      <c r="D91" s="15" t="s">
        <v>557</v>
      </c>
      <c r="E91" s="20"/>
      <c r="F91" s="16" t="s">
        <v>877</v>
      </c>
      <c r="G91" s="296">
        <v>7</v>
      </c>
      <c r="H91" s="13"/>
      <c r="I91" s="31"/>
      <c r="J91" s="34"/>
      <c r="K91" s="90">
        <f t="shared" si="7"/>
        <v>7</v>
      </c>
      <c r="L91" s="91">
        <f t="shared" si="5"/>
        <v>1</v>
      </c>
      <c r="M91" s="82">
        <f t="shared" si="6"/>
        <v>2</v>
      </c>
    </row>
    <row r="92" spans="1:13" ht="14.4" x14ac:dyDescent="0.25">
      <c r="A92" s="12" t="str">
        <f t="shared" si="4"/>
        <v>70Millie HardmanCharisma Beethoven SR</v>
      </c>
      <c r="B92" s="274">
        <v>70</v>
      </c>
      <c r="C92" s="14" t="s">
        <v>261</v>
      </c>
      <c r="D92" s="285" t="s">
        <v>986</v>
      </c>
      <c r="E92" s="20"/>
      <c r="F92" s="16" t="s">
        <v>263</v>
      </c>
      <c r="G92" s="296" t="s">
        <v>621</v>
      </c>
      <c r="H92" s="13"/>
      <c r="I92" s="31"/>
      <c r="J92" s="34"/>
      <c r="K92" s="90">
        <f t="shared" si="7"/>
        <v>0</v>
      </c>
      <c r="L92" s="91">
        <f t="shared" si="5"/>
        <v>0</v>
      </c>
      <c r="M92" s="82">
        <f t="shared" si="6"/>
        <v>0</v>
      </c>
    </row>
    <row r="93" spans="1:13" ht="14.4" x14ac:dyDescent="0.25">
      <c r="A93" s="12" t="str">
        <f t="shared" si="4"/>
        <v>70Koa DoyleMaddilyn SR</v>
      </c>
      <c r="B93" s="13">
        <v>70</v>
      </c>
      <c r="C93" s="14" t="s">
        <v>866</v>
      </c>
      <c r="D93" s="285" t="s">
        <v>1088</v>
      </c>
      <c r="E93" s="20"/>
      <c r="F93" s="16" t="s">
        <v>133</v>
      </c>
      <c r="G93" s="20"/>
      <c r="H93" s="13"/>
      <c r="I93" s="31"/>
      <c r="J93" s="34">
        <v>7</v>
      </c>
      <c r="K93" s="90">
        <f t="shared" si="7"/>
        <v>7</v>
      </c>
      <c r="L93" s="91">
        <f t="shared" si="5"/>
        <v>1</v>
      </c>
      <c r="M93" s="82">
        <f t="shared" si="6"/>
        <v>2</v>
      </c>
    </row>
    <row r="94" spans="1:13" ht="14.4" x14ac:dyDescent="0.25">
      <c r="A94" s="12" t="str">
        <f t="shared" si="4"/>
        <v>70Jade GibsoneRemrah Royale SR</v>
      </c>
      <c r="B94" s="13">
        <v>70</v>
      </c>
      <c r="C94" s="14" t="s">
        <v>842</v>
      </c>
      <c r="D94" s="285" t="s">
        <v>1076</v>
      </c>
      <c r="E94" s="20"/>
      <c r="F94" s="16" t="s">
        <v>563</v>
      </c>
      <c r="G94" s="20"/>
      <c r="H94" s="13"/>
      <c r="I94" s="31"/>
      <c r="J94" s="34">
        <v>7</v>
      </c>
      <c r="K94" s="90">
        <f t="shared" si="7"/>
        <v>7</v>
      </c>
      <c r="L94" s="91">
        <f t="shared" si="5"/>
        <v>1</v>
      </c>
      <c r="M94" s="82">
        <f t="shared" si="6"/>
        <v>2</v>
      </c>
    </row>
    <row r="95" spans="1:13" ht="14.4" x14ac:dyDescent="0.25">
      <c r="A95" s="12" t="str">
        <f t="shared" si="4"/>
        <v>70Ruth ElsegoodKarlinda  Ghusimmons</v>
      </c>
      <c r="B95" s="13">
        <v>70</v>
      </c>
      <c r="C95" s="634" t="s">
        <v>1006</v>
      </c>
      <c r="D95" s="635" t="s">
        <v>1042</v>
      </c>
      <c r="E95" s="20"/>
      <c r="F95" s="637" t="s">
        <v>1008</v>
      </c>
      <c r="G95" s="20"/>
      <c r="H95" s="13"/>
      <c r="I95" s="31"/>
      <c r="J95" s="34"/>
      <c r="K95" s="90">
        <f t="shared" si="7"/>
        <v>0</v>
      </c>
      <c r="L95" s="91">
        <f t="shared" si="5"/>
        <v>0</v>
      </c>
      <c r="M95" s="82">
        <f t="shared" si="6"/>
        <v>0</v>
      </c>
    </row>
    <row r="96" spans="1:13" ht="14.4" x14ac:dyDescent="0.25">
      <c r="A96" s="12" t="str">
        <f t="shared" si="4"/>
        <v>70Hailey SnymanGordon Park Smarty Pants SR</v>
      </c>
      <c r="B96" s="13">
        <v>70</v>
      </c>
      <c r="C96" s="14" t="s">
        <v>229</v>
      </c>
      <c r="D96" s="285" t="s">
        <v>1074</v>
      </c>
      <c r="E96" s="20"/>
      <c r="F96" s="16" t="s">
        <v>184</v>
      </c>
      <c r="G96" s="20"/>
      <c r="H96" s="13"/>
      <c r="I96" s="31"/>
      <c r="J96" s="34">
        <v>3</v>
      </c>
      <c r="K96" s="90">
        <f t="shared" si="7"/>
        <v>3</v>
      </c>
      <c r="L96" s="91">
        <f t="shared" si="5"/>
        <v>5</v>
      </c>
      <c r="M96" s="82">
        <f t="shared" si="6"/>
        <v>10</v>
      </c>
    </row>
    <row r="97" spans="1:13" ht="14.4" x14ac:dyDescent="0.25">
      <c r="A97" s="12" t="str">
        <f t="shared" si="4"/>
        <v>70Emma BennettLimehill Kocheice SR</v>
      </c>
      <c r="B97" s="13">
        <v>70</v>
      </c>
      <c r="C97" s="14" t="s">
        <v>327</v>
      </c>
      <c r="D97" s="285" t="s">
        <v>1086</v>
      </c>
      <c r="E97" s="20"/>
      <c r="F97" s="16" t="s">
        <v>109</v>
      </c>
      <c r="G97" s="20"/>
      <c r="H97" s="13"/>
      <c r="I97" s="31"/>
      <c r="J97" s="34">
        <v>7</v>
      </c>
      <c r="K97" s="90">
        <f t="shared" si="7"/>
        <v>7</v>
      </c>
      <c r="L97" s="91">
        <f t="shared" si="5"/>
        <v>1</v>
      </c>
      <c r="M97" s="82">
        <f t="shared" si="6"/>
        <v>2</v>
      </c>
    </row>
    <row r="98" spans="1:13" ht="14.4" x14ac:dyDescent="0.25">
      <c r="A98" s="12" t="str">
        <f t="shared" si="4"/>
        <v>70Sophie IkenushiHappyvale Flynn Ryder</v>
      </c>
      <c r="B98" s="13">
        <v>70</v>
      </c>
      <c r="C98" s="14" t="s">
        <v>223</v>
      </c>
      <c r="D98" s="15" t="s">
        <v>933</v>
      </c>
      <c r="E98" s="20"/>
      <c r="F98" s="16" t="s">
        <v>797</v>
      </c>
      <c r="G98" s="20"/>
      <c r="H98" s="13"/>
      <c r="I98" s="31"/>
      <c r="J98" s="34">
        <v>2</v>
      </c>
      <c r="K98" s="90">
        <f t="shared" si="7"/>
        <v>2</v>
      </c>
      <c r="L98" s="91">
        <f t="shared" si="5"/>
        <v>6</v>
      </c>
      <c r="M98" s="82">
        <f t="shared" si="6"/>
        <v>12</v>
      </c>
    </row>
    <row r="99" spans="1:13" ht="14.4" x14ac:dyDescent="0.25">
      <c r="A99" s="12" t="str">
        <f t="shared" si="4"/>
        <v>70Emma BennettRox My Sox SR</v>
      </c>
      <c r="B99" s="13">
        <v>70</v>
      </c>
      <c r="C99" s="14" t="s">
        <v>327</v>
      </c>
      <c r="D99" s="285" t="s">
        <v>1069</v>
      </c>
      <c r="E99" s="20"/>
      <c r="F99" s="16" t="s">
        <v>109</v>
      </c>
      <c r="G99" s="20"/>
      <c r="H99" s="13"/>
      <c r="I99" s="31"/>
      <c r="J99" s="34">
        <v>7</v>
      </c>
      <c r="K99" s="90">
        <f t="shared" si="7"/>
        <v>7</v>
      </c>
      <c r="L99" s="91">
        <f t="shared" si="5"/>
        <v>1</v>
      </c>
      <c r="M99" s="82">
        <f t="shared" si="6"/>
        <v>2</v>
      </c>
    </row>
    <row r="100" spans="1:13" ht="14.4" x14ac:dyDescent="0.25">
      <c r="A100" s="12" t="str">
        <f t="shared" si="4"/>
        <v>70Charlize TylerTrapalanda Downs Peter Pan SR</v>
      </c>
      <c r="B100" s="13">
        <v>70</v>
      </c>
      <c r="C100" s="14" t="s">
        <v>239</v>
      </c>
      <c r="D100" s="285" t="s">
        <v>914</v>
      </c>
      <c r="E100" s="20"/>
      <c r="F100" s="16" t="s">
        <v>797</v>
      </c>
      <c r="G100" s="20"/>
      <c r="H100" s="13"/>
      <c r="I100" s="31"/>
      <c r="J100" s="34">
        <v>7</v>
      </c>
      <c r="K100" s="90">
        <f t="shared" si="7"/>
        <v>7</v>
      </c>
      <c r="L100" s="18">
        <f t="shared" si="5"/>
        <v>1</v>
      </c>
      <c r="M100" s="82">
        <f t="shared" si="6"/>
        <v>2</v>
      </c>
    </row>
    <row r="101" spans="1:13" ht="14.4" x14ac:dyDescent="0.25">
      <c r="A101" s="12" t="str">
        <f t="shared" si="4"/>
        <v>70Josephine AnningBrayside Sensation SR</v>
      </c>
      <c r="B101" s="13">
        <v>70</v>
      </c>
      <c r="C101" s="14" t="s">
        <v>619</v>
      </c>
      <c r="D101" s="285" t="s">
        <v>1073</v>
      </c>
      <c r="E101" s="20"/>
      <c r="F101" s="16" t="s">
        <v>146</v>
      </c>
      <c r="G101" s="20"/>
      <c r="H101" s="13"/>
      <c r="I101" s="31"/>
      <c r="J101" s="34">
        <v>7</v>
      </c>
      <c r="K101" s="90">
        <f t="shared" si="7"/>
        <v>7</v>
      </c>
      <c r="L101" s="18">
        <f t="shared" si="5"/>
        <v>1</v>
      </c>
      <c r="M101" s="82">
        <f t="shared" si="6"/>
        <v>2</v>
      </c>
    </row>
    <row r="102" spans="1:13" ht="14.4" x14ac:dyDescent="0.25">
      <c r="A102" s="12" t="str">
        <f t="shared" si="4"/>
        <v>70Sophie Mosey-WeateGordon Park Capriccio SR</v>
      </c>
      <c r="B102" s="13">
        <v>70</v>
      </c>
      <c r="C102" s="14" t="s">
        <v>244</v>
      </c>
      <c r="D102" s="285" t="s">
        <v>841</v>
      </c>
      <c r="E102" s="20"/>
      <c r="F102" s="16" t="s">
        <v>115</v>
      </c>
      <c r="G102" s="20"/>
      <c r="H102" s="13"/>
      <c r="I102" s="31"/>
      <c r="J102" s="34">
        <v>5</v>
      </c>
      <c r="K102" s="90">
        <f t="shared" si="7"/>
        <v>5</v>
      </c>
      <c r="L102" s="18">
        <f t="shared" si="5"/>
        <v>3</v>
      </c>
      <c r="M102" s="82">
        <f t="shared" si="6"/>
        <v>6</v>
      </c>
    </row>
    <row r="103" spans="1:13" ht="14.4" x14ac:dyDescent="0.25">
      <c r="A103" s="12" t="str">
        <f t="shared" si="4"/>
        <v>70Willow BennettWestwood Royal Romeo SR</v>
      </c>
      <c r="B103" s="13">
        <v>70</v>
      </c>
      <c r="C103" s="14" t="s">
        <v>599</v>
      </c>
      <c r="D103" s="285" t="s">
        <v>983</v>
      </c>
      <c r="E103" s="20"/>
      <c r="F103" s="16" t="s">
        <v>133</v>
      </c>
      <c r="G103" s="20"/>
      <c r="H103" s="13"/>
      <c r="I103" s="31"/>
      <c r="J103" s="34">
        <v>6</v>
      </c>
      <c r="K103" s="90">
        <f t="shared" si="7"/>
        <v>6</v>
      </c>
      <c r="L103" s="18">
        <f t="shared" si="5"/>
        <v>2</v>
      </c>
      <c r="M103" s="82">
        <f t="shared" si="6"/>
        <v>4</v>
      </c>
    </row>
    <row r="104" spans="1:13" ht="14.4" x14ac:dyDescent="0.25">
      <c r="A104" s="12" t="str">
        <f t="shared" si="4"/>
        <v>70Jax ReillyApplewood Tia Maria</v>
      </c>
      <c r="B104" s="13">
        <v>70</v>
      </c>
      <c r="C104" s="14" t="s">
        <v>505</v>
      </c>
      <c r="D104" s="15" t="s">
        <v>520</v>
      </c>
      <c r="E104" s="20"/>
      <c r="F104" s="16" t="s">
        <v>925</v>
      </c>
      <c r="G104" s="20"/>
      <c r="H104" s="13"/>
      <c r="I104" s="213"/>
      <c r="J104" s="31">
        <v>7</v>
      </c>
      <c r="K104" s="90">
        <f t="shared" si="7"/>
        <v>7</v>
      </c>
      <c r="L104" s="18">
        <f t="shared" si="5"/>
        <v>1</v>
      </c>
      <c r="M104" s="82">
        <f t="shared" si="6"/>
        <v>2</v>
      </c>
    </row>
    <row r="105" spans="1:13" ht="14.4" x14ac:dyDescent="0.25">
      <c r="A105" s="12" t="str">
        <f t="shared" si="4"/>
        <v>70Ella ByrneClare Downs Chantilly Lace</v>
      </c>
      <c r="B105" s="13">
        <v>70</v>
      </c>
      <c r="C105" s="14" t="s">
        <v>872</v>
      </c>
      <c r="D105" s="15" t="s">
        <v>873</v>
      </c>
      <c r="E105" s="20"/>
      <c r="F105" s="16" t="s">
        <v>162</v>
      </c>
      <c r="G105" s="20"/>
      <c r="H105" s="13"/>
      <c r="I105" s="213"/>
      <c r="J105" s="31">
        <v>1</v>
      </c>
      <c r="K105" s="90">
        <f t="shared" si="7"/>
        <v>1</v>
      </c>
      <c r="L105" s="18">
        <f t="shared" si="5"/>
        <v>7</v>
      </c>
      <c r="M105" s="82">
        <f t="shared" si="6"/>
        <v>14</v>
      </c>
    </row>
    <row r="106" spans="1:13" ht="14.4" x14ac:dyDescent="0.25">
      <c r="A106" s="12" t="str">
        <f t="shared" si="4"/>
        <v>70Zara OfficerLimehill Royal Jester</v>
      </c>
      <c r="B106" s="13">
        <v>70</v>
      </c>
      <c r="C106" s="14" t="s">
        <v>554</v>
      </c>
      <c r="D106" s="15" t="s">
        <v>672</v>
      </c>
      <c r="E106" s="20"/>
      <c r="F106" s="16" t="s">
        <v>115</v>
      </c>
      <c r="G106" s="20"/>
      <c r="H106" s="13"/>
      <c r="I106" s="213"/>
      <c r="J106" s="31">
        <v>4</v>
      </c>
      <c r="K106" s="90">
        <f t="shared" si="7"/>
        <v>4</v>
      </c>
      <c r="L106" s="18">
        <f t="shared" si="5"/>
        <v>4</v>
      </c>
      <c r="M106" s="82">
        <f t="shared" si="6"/>
        <v>8</v>
      </c>
    </row>
    <row r="107" spans="1:13" ht="14.4" x14ac:dyDescent="0.25">
      <c r="A107" s="12" t="str">
        <f t="shared" si="4"/>
        <v>70Seren EspositoBeelo-Bi Golden Girl</v>
      </c>
      <c r="B107" s="638">
        <v>70</v>
      </c>
      <c r="C107" s="634" t="s">
        <v>1007</v>
      </c>
      <c r="D107" s="635" t="s">
        <v>1043</v>
      </c>
      <c r="E107" s="20"/>
      <c r="F107" s="637" t="s">
        <v>263</v>
      </c>
      <c r="G107" s="20"/>
      <c r="H107" s="13"/>
      <c r="I107" s="213"/>
      <c r="J107" s="31"/>
      <c r="K107" s="90">
        <f t="shared" si="7"/>
        <v>0</v>
      </c>
      <c r="L107" s="18">
        <f t="shared" si="5"/>
        <v>0</v>
      </c>
      <c r="M107" s="82">
        <f t="shared" si="6"/>
        <v>0</v>
      </c>
    </row>
    <row r="108" spans="1:13" ht="14.4" x14ac:dyDescent="0.25">
      <c r="A108" s="12" t="str">
        <f t="shared" si="4"/>
        <v>70Chloe RaymondDouglas Park Ruger</v>
      </c>
      <c r="B108" s="13">
        <v>70</v>
      </c>
      <c r="C108" s="14" t="s">
        <v>978</v>
      </c>
      <c r="D108" s="15" t="s">
        <v>1044</v>
      </c>
      <c r="E108" s="20"/>
      <c r="F108" s="16" t="s">
        <v>534</v>
      </c>
      <c r="G108" s="20"/>
      <c r="H108" s="13"/>
      <c r="I108" s="213"/>
      <c r="J108" s="31" t="s">
        <v>621</v>
      </c>
      <c r="K108" s="90">
        <f t="shared" si="7"/>
        <v>0</v>
      </c>
      <c r="L108" s="18">
        <f t="shared" si="5"/>
        <v>0</v>
      </c>
      <c r="M108" s="82">
        <f t="shared" si="6"/>
        <v>0</v>
      </c>
    </row>
    <row r="109" spans="1:13" ht="14.4" x14ac:dyDescent="0.25">
      <c r="A109" s="12" t="str">
        <f t="shared" si="4"/>
        <v>70Dixie HinchcliffKismet Park Bocelli</v>
      </c>
      <c r="B109" s="13">
        <v>70</v>
      </c>
      <c r="C109" s="14" t="s">
        <v>875</v>
      </c>
      <c r="D109" s="15" t="s">
        <v>899</v>
      </c>
      <c r="E109" s="20"/>
      <c r="F109" s="16" t="s">
        <v>133</v>
      </c>
      <c r="G109" s="20"/>
      <c r="H109" s="13"/>
      <c r="I109" s="213"/>
      <c r="J109" s="31">
        <v>7</v>
      </c>
      <c r="K109" s="90">
        <f t="shared" si="7"/>
        <v>7</v>
      </c>
      <c r="L109" s="18">
        <f t="shared" si="5"/>
        <v>1</v>
      </c>
      <c r="M109" s="82">
        <f t="shared" si="6"/>
        <v>2</v>
      </c>
    </row>
    <row r="110" spans="1:13" ht="14.4" x14ac:dyDescent="0.25">
      <c r="A110" s="12" t="str">
        <f t="shared" si="4"/>
        <v>70Millie HardmanCharisma Beethoven</v>
      </c>
      <c r="B110" s="13">
        <v>70</v>
      </c>
      <c r="C110" s="14" t="s">
        <v>261</v>
      </c>
      <c r="D110" s="15" t="s">
        <v>262</v>
      </c>
      <c r="E110" s="20"/>
      <c r="F110" s="16" t="s">
        <v>263</v>
      </c>
      <c r="G110" s="20"/>
      <c r="H110" s="13"/>
      <c r="I110" s="213"/>
      <c r="J110" s="31">
        <v>7</v>
      </c>
      <c r="K110" s="90">
        <f t="shared" si="7"/>
        <v>7</v>
      </c>
      <c r="L110" s="18">
        <f t="shared" si="5"/>
        <v>1</v>
      </c>
      <c r="M110" s="82">
        <f t="shared" si="6"/>
        <v>2</v>
      </c>
    </row>
    <row r="111" spans="1:13" ht="14.4" x14ac:dyDescent="0.25">
      <c r="A111" s="12" t="str">
        <f t="shared" si="4"/>
        <v>70Tahlia BurkeUpward Others</v>
      </c>
      <c r="B111" s="638">
        <v>70</v>
      </c>
      <c r="C111" s="634" t="s">
        <v>1009</v>
      </c>
      <c r="D111" s="635" t="s">
        <v>1045</v>
      </c>
      <c r="E111" s="636"/>
      <c r="F111" s="637" t="s">
        <v>1012</v>
      </c>
      <c r="G111" s="636"/>
      <c r="H111" s="638"/>
      <c r="I111" s="645"/>
      <c r="J111" s="639"/>
      <c r="K111" s="90">
        <f t="shared" si="7"/>
        <v>0</v>
      </c>
      <c r="L111" s="18">
        <f t="shared" si="5"/>
        <v>0</v>
      </c>
      <c r="M111" s="82">
        <f t="shared" si="6"/>
        <v>0</v>
      </c>
    </row>
    <row r="112" spans="1:13" ht="14.4" x14ac:dyDescent="0.25">
      <c r="A112" s="12" t="str">
        <f t="shared" si="4"/>
        <v>70Zarli CurtisProtectable SR</v>
      </c>
      <c r="B112" s="13">
        <v>70</v>
      </c>
      <c r="C112" s="14" t="s">
        <v>564</v>
      </c>
      <c r="D112" s="285" t="s">
        <v>1094</v>
      </c>
      <c r="E112" s="20"/>
      <c r="F112" s="16" t="s">
        <v>133</v>
      </c>
      <c r="G112" s="20"/>
      <c r="H112" s="13"/>
      <c r="I112" s="213"/>
      <c r="J112" s="31">
        <v>7</v>
      </c>
      <c r="K112" s="90">
        <f t="shared" si="7"/>
        <v>7</v>
      </c>
      <c r="L112" s="18">
        <f t="shared" si="5"/>
        <v>1</v>
      </c>
      <c r="M112" s="82">
        <f t="shared" si="6"/>
        <v>2</v>
      </c>
    </row>
    <row r="113" spans="1:13" ht="14.4" x14ac:dyDescent="0.25">
      <c r="A113" s="12" t="str">
        <f t="shared" si="4"/>
        <v>70Ruby McdonaldTurpins Tigeress</v>
      </c>
      <c r="B113" s="13">
        <v>70</v>
      </c>
      <c r="C113" s="14" t="s">
        <v>506</v>
      </c>
      <c r="D113" s="15" t="s">
        <v>521</v>
      </c>
      <c r="E113" s="20"/>
      <c r="F113" s="16" t="s">
        <v>925</v>
      </c>
      <c r="G113" s="20"/>
      <c r="H113" s="13"/>
      <c r="I113" s="213"/>
      <c r="J113" s="31">
        <v>3</v>
      </c>
      <c r="K113" s="90">
        <f t="shared" si="7"/>
        <v>3</v>
      </c>
      <c r="L113" s="18">
        <f t="shared" si="5"/>
        <v>5</v>
      </c>
      <c r="M113" s="82">
        <f t="shared" si="6"/>
        <v>10</v>
      </c>
    </row>
    <row r="114" spans="1:13" ht="14.4" x14ac:dyDescent="0.25">
      <c r="A114" s="12" t="str">
        <f t="shared" si="4"/>
        <v>70Lily VanderwielSp Stella</v>
      </c>
      <c r="B114" s="13">
        <v>70</v>
      </c>
      <c r="C114" s="14" t="s">
        <v>647</v>
      </c>
      <c r="D114" s="15" t="s">
        <v>689</v>
      </c>
      <c r="E114" s="20"/>
      <c r="F114" s="16" t="s">
        <v>109</v>
      </c>
      <c r="G114" s="20"/>
      <c r="H114" s="13"/>
      <c r="I114" s="213"/>
      <c r="J114" s="31">
        <v>1</v>
      </c>
      <c r="K114" s="90">
        <f t="shared" si="7"/>
        <v>1</v>
      </c>
      <c r="L114" s="18">
        <f t="shared" si="5"/>
        <v>7</v>
      </c>
      <c r="M114" s="82">
        <f t="shared" si="6"/>
        <v>14</v>
      </c>
    </row>
    <row r="115" spans="1:13" ht="14.4" x14ac:dyDescent="0.25">
      <c r="A115" s="12" t="str">
        <f t="shared" si="4"/>
        <v>70Jasmine HodkinsonNorthern Range</v>
      </c>
      <c r="B115" s="13">
        <v>70</v>
      </c>
      <c r="C115" s="14" t="s">
        <v>514</v>
      </c>
      <c r="D115" s="15" t="s">
        <v>526</v>
      </c>
      <c r="E115" s="20"/>
      <c r="F115" s="16" t="s">
        <v>146</v>
      </c>
      <c r="G115" s="20"/>
      <c r="H115" s="13"/>
      <c r="I115" s="213"/>
      <c r="J115" s="31">
        <v>7</v>
      </c>
      <c r="K115" s="90">
        <f t="shared" si="7"/>
        <v>7</v>
      </c>
      <c r="L115" s="18">
        <f t="shared" si="5"/>
        <v>1</v>
      </c>
      <c r="M115" s="82">
        <f t="shared" si="6"/>
        <v>2</v>
      </c>
    </row>
    <row r="116" spans="1:13" ht="14.4" x14ac:dyDescent="0.25">
      <c r="A116" s="12" t="str">
        <f t="shared" si="4"/>
        <v>70Madison PriceToo Many Bubbles SR</v>
      </c>
      <c r="B116" s="13">
        <v>70</v>
      </c>
      <c r="C116" s="14" t="s">
        <v>595</v>
      </c>
      <c r="D116" s="285" t="s">
        <v>1085</v>
      </c>
      <c r="E116" s="20"/>
      <c r="F116" s="16" t="s">
        <v>1013</v>
      </c>
      <c r="G116" s="20"/>
      <c r="H116" s="13"/>
      <c r="I116" s="213"/>
      <c r="J116" s="31">
        <v>7</v>
      </c>
      <c r="K116" s="90">
        <f t="shared" si="7"/>
        <v>7</v>
      </c>
      <c r="L116" s="18">
        <f t="shared" si="5"/>
        <v>1</v>
      </c>
      <c r="M116" s="82">
        <f t="shared" si="6"/>
        <v>2</v>
      </c>
    </row>
    <row r="117" spans="1:13" ht="14.4" x14ac:dyDescent="0.25">
      <c r="A117" s="12" t="str">
        <f t="shared" si="4"/>
        <v>70Taliah HillClare Downs Ballyshannon SR</v>
      </c>
      <c r="B117" s="13">
        <v>70</v>
      </c>
      <c r="C117" s="14" t="s">
        <v>249</v>
      </c>
      <c r="D117" s="285" t="s">
        <v>1095</v>
      </c>
      <c r="E117" s="20"/>
      <c r="F117" s="16" t="s">
        <v>534</v>
      </c>
      <c r="G117" s="20"/>
      <c r="H117" s="13"/>
      <c r="I117" s="213"/>
      <c r="J117" s="31">
        <v>7</v>
      </c>
      <c r="K117" s="90">
        <f t="shared" si="7"/>
        <v>7</v>
      </c>
      <c r="L117" s="18">
        <f t="shared" si="5"/>
        <v>1</v>
      </c>
      <c r="M117" s="82">
        <f t="shared" si="6"/>
        <v>2</v>
      </c>
    </row>
    <row r="118" spans="1:13" ht="14.4" x14ac:dyDescent="0.25">
      <c r="A118" s="12" t="str">
        <f t="shared" si="4"/>
        <v>70Bel DabicBurkina</v>
      </c>
      <c r="B118" s="13">
        <v>70</v>
      </c>
      <c r="C118" s="14" t="s">
        <v>860</v>
      </c>
      <c r="D118" s="15" t="s">
        <v>861</v>
      </c>
      <c r="E118" s="20"/>
      <c r="F118" s="16" t="s">
        <v>539</v>
      </c>
      <c r="G118" s="20"/>
      <c r="H118" s="13"/>
      <c r="I118" s="213"/>
      <c r="J118" s="31" t="s">
        <v>466</v>
      </c>
      <c r="K118" s="90">
        <f t="shared" si="7"/>
        <v>0</v>
      </c>
      <c r="L118" s="18">
        <f t="shared" si="5"/>
        <v>0</v>
      </c>
      <c r="M118" s="82">
        <f t="shared" si="6"/>
        <v>0</v>
      </c>
    </row>
    <row r="119" spans="1:13" ht="14.4" x14ac:dyDescent="0.25">
      <c r="A119" s="12" t="str">
        <f t="shared" si="4"/>
        <v>70Imogen HillGeneral Comrade</v>
      </c>
      <c r="B119" s="13">
        <v>70</v>
      </c>
      <c r="C119" s="14" t="s">
        <v>894</v>
      </c>
      <c r="D119" s="15" t="s">
        <v>910</v>
      </c>
      <c r="E119" s="20"/>
      <c r="F119" s="16" t="s">
        <v>146</v>
      </c>
      <c r="G119" s="20"/>
      <c r="H119" s="13"/>
      <c r="I119" s="213"/>
      <c r="J119" s="31">
        <v>7</v>
      </c>
      <c r="K119" s="90">
        <f t="shared" si="7"/>
        <v>7</v>
      </c>
      <c r="L119" s="18">
        <f t="shared" si="5"/>
        <v>1</v>
      </c>
      <c r="M119" s="82">
        <f t="shared" si="6"/>
        <v>2</v>
      </c>
    </row>
    <row r="120" spans="1:13" ht="14.4" x14ac:dyDescent="0.25">
      <c r="A120" s="12" t="str">
        <f t="shared" si="4"/>
        <v>70Michala GibsoneRemrah Rocher</v>
      </c>
      <c r="B120" s="638">
        <v>70</v>
      </c>
      <c r="C120" s="634" t="s">
        <v>1010</v>
      </c>
      <c r="D120" s="635" t="s">
        <v>1046</v>
      </c>
      <c r="E120" s="636"/>
      <c r="F120" s="637" t="s">
        <v>1014</v>
      </c>
      <c r="G120" s="636"/>
      <c r="H120" s="638"/>
      <c r="I120" s="645"/>
      <c r="J120" s="639">
        <v>0</v>
      </c>
      <c r="K120" s="90">
        <f t="shared" si="7"/>
        <v>0</v>
      </c>
      <c r="L120" s="18">
        <f t="shared" si="5"/>
        <v>0</v>
      </c>
      <c r="M120" s="82">
        <f t="shared" si="6"/>
        <v>0</v>
      </c>
    </row>
    <row r="121" spans="1:13" ht="14.4" x14ac:dyDescent="0.25">
      <c r="A121" s="12" t="str">
        <f t="shared" si="4"/>
        <v>70Isabella SantoroNovello Park Dakota</v>
      </c>
      <c r="B121" s="13">
        <v>70</v>
      </c>
      <c r="C121" s="14" t="s">
        <v>864</v>
      </c>
      <c r="D121" s="15" t="s">
        <v>865</v>
      </c>
      <c r="E121" s="20"/>
      <c r="F121" s="16" t="s">
        <v>791</v>
      </c>
      <c r="G121" s="20"/>
      <c r="H121" s="13"/>
      <c r="I121" s="213"/>
      <c r="J121" s="31">
        <v>4</v>
      </c>
      <c r="K121" s="90">
        <f t="shared" si="7"/>
        <v>4</v>
      </c>
      <c r="L121" s="18">
        <f t="shared" si="5"/>
        <v>4</v>
      </c>
      <c r="M121" s="82">
        <f t="shared" si="6"/>
        <v>8</v>
      </c>
    </row>
    <row r="122" spans="1:13" ht="14.4" x14ac:dyDescent="0.25">
      <c r="A122" s="12" t="str">
        <f t="shared" si="4"/>
        <v>70Abby GormanAzzari SR</v>
      </c>
      <c r="B122" s="13">
        <v>70</v>
      </c>
      <c r="C122" s="14" t="s">
        <v>852</v>
      </c>
      <c r="D122" s="285" t="s">
        <v>1093</v>
      </c>
      <c r="E122" s="20"/>
      <c r="F122" s="16" t="s">
        <v>848</v>
      </c>
      <c r="G122" s="20"/>
      <c r="H122" s="13"/>
      <c r="I122" s="31"/>
      <c r="J122" s="34">
        <v>7</v>
      </c>
      <c r="K122" s="90">
        <f t="shared" si="7"/>
        <v>7</v>
      </c>
      <c r="L122" s="18">
        <f t="shared" si="5"/>
        <v>1</v>
      </c>
      <c r="M122" s="82">
        <f t="shared" si="6"/>
        <v>2</v>
      </c>
    </row>
    <row r="123" spans="1:13" ht="14.4" x14ac:dyDescent="0.25">
      <c r="A123" s="12" t="str">
        <f t="shared" si="4"/>
        <v>70Jasmine FisherMaraahn El Shamae</v>
      </c>
      <c r="B123" s="13">
        <v>70</v>
      </c>
      <c r="C123" s="14" t="s">
        <v>548</v>
      </c>
      <c r="D123" s="15" t="s">
        <v>559</v>
      </c>
      <c r="E123" s="20"/>
      <c r="F123" s="16" t="s">
        <v>105</v>
      </c>
      <c r="G123" s="20"/>
      <c r="H123" s="13"/>
      <c r="I123" s="31"/>
      <c r="J123" s="34">
        <v>2</v>
      </c>
      <c r="K123" s="90">
        <f t="shared" si="7"/>
        <v>2</v>
      </c>
      <c r="L123" s="18">
        <f t="shared" si="5"/>
        <v>6</v>
      </c>
      <c r="M123" s="82">
        <f t="shared" si="6"/>
        <v>12</v>
      </c>
    </row>
    <row r="124" spans="1:13" ht="14.4" x14ac:dyDescent="0.25">
      <c r="A124" s="12" t="str">
        <f t="shared" si="4"/>
        <v>70Rachel Staniforth-SmithKatannah Chardonnay SR</v>
      </c>
      <c r="B124" s="13">
        <v>70</v>
      </c>
      <c r="C124" s="14" t="s">
        <v>834</v>
      </c>
      <c r="D124" s="285" t="s">
        <v>913</v>
      </c>
      <c r="E124" s="20"/>
      <c r="F124" s="16" t="s">
        <v>496</v>
      </c>
      <c r="G124" s="20"/>
      <c r="H124" s="13"/>
      <c r="I124" s="31"/>
      <c r="J124" s="34" t="s">
        <v>621</v>
      </c>
      <c r="K124" s="90">
        <f t="shared" si="7"/>
        <v>0</v>
      </c>
      <c r="L124" s="18">
        <f t="shared" si="5"/>
        <v>0</v>
      </c>
      <c r="M124" s="82">
        <f t="shared" si="6"/>
        <v>0</v>
      </c>
    </row>
    <row r="125" spans="1:13" ht="14.4" x14ac:dyDescent="0.25">
      <c r="A125" s="12" t="str">
        <f t="shared" si="4"/>
        <v>70Stella FoxleySister Sniper</v>
      </c>
      <c r="B125" s="13">
        <v>70</v>
      </c>
      <c r="C125" s="14" t="s">
        <v>858</v>
      </c>
      <c r="D125" s="15" t="s">
        <v>859</v>
      </c>
      <c r="E125" s="20"/>
      <c r="F125" s="16" t="s">
        <v>133</v>
      </c>
      <c r="G125" s="20"/>
      <c r="H125" s="13"/>
      <c r="I125" s="31"/>
      <c r="J125" s="34">
        <v>7</v>
      </c>
      <c r="K125" s="90">
        <f t="shared" si="7"/>
        <v>7</v>
      </c>
      <c r="L125" s="18">
        <f t="shared" si="5"/>
        <v>1</v>
      </c>
      <c r="M125" s="82">
        <f t="shared" si="6"/>
        <v>2</v>
      </c>
    </row>
    <row r="126" spans="1:13" ht="14.4" x14ac:dyDescent="0.25">
      <c r="A126" s="12" t="str">
        <f t="shared" si="4"/>
        <v>70Nicola LachenichtEllington Evening SR</v>
      </c>
      <c r="B126" s="13">
        <v>70</v>
      </c>
      <c r="C126" s="14" t="s">
        <v>880</v>
      </c>
      <c r="D126" s="285" t="s">
        <v>1091</v>
      </c>
      <c r="E126" s="20"/>
      <c r="F126" s="16" t="s">
        <v>115</v>
      </c>
      <c r="G126" s="20"/>
      <c r="H126" s="13"/>
      <c r="I126" s="31"/>
      <c r="J126" s="34">
        <v>7</v>
      </c>
      <c r="K126" s="90">
        <f t="shared" si="7"/>
        <v>7</v>
      </c>
      <c r="L126" s="18">
        <f t="shared" si="5"/>
        <v>1</v>
      </c>
      <c r="M126" s="82">
        <f t="shared" si="6"/>
        <v>2</v>
      </c>
    </row>
    <row r="127" spans="1:13" ht="14.4" x14ac:dyDescent="0.25">
      <c r="A127" s="12" t="str">
        <f t="shared" si="4"/>
        <v>70Isla ParkerGlenorah Aiobilinh SR</v>
      </c>
      <c r="B127" s="13">
        <v>70</v>
      </c>
      <c r="C127" s="14" t="s">
        <v>881</v>
      </c>
      <c r="D127" s="285" t="s">
        <v>985</v>
      </c>
      <c r="E127" s="20"/>
      <c r="F127" s="16" t="s">
        <v>133</v>
      </c>
      <c r="G127" s="20"/>
      <c r="H127" s="13"/>
      <c r="I127" s="31"/>
      <c r="J127" s="34">
        <v>7</v>
      </c>
      <c r="K127" s="90">
        <f t="shared" si="7"/>
        <v>7</v>
      </c>
      <c r="L127" s="18">
        <f t="shared" si="5"/>
        <v>1</v>
      </c>
      <c r="M127" s="82">
        <f t="shared" ref="M127:M146" si="8">SUM(L127*$M$5)</f>
        <v>2</v>
      </c>
    </row>
    <row r="128" spans="1:13" ht="14.4" x14ac:dyDescent="0.25">
      <c r="A128" s="12" t="str">
        <f t="shared" si="4"/>
        <v>70Reagan HillBensons Cha Ching SR</v>
      </c>
      <c r="B128" s="13">
        <v>70</v>
      </c>
      <c r="C128" s="14" t="s">
        <v>878</v>
      </c>
      <c r="D128" s="285" t="s">
        <v>1089</v>
      </c>
      <c r="E128" s="20"/>
      <c r="F128" s="16" t="s">
        <v>146</v>
      </c>
      <c r="G128" s="20"/>
      <c r="H128" s="13"/>
      <c r="I128" s="31"/>
      <c r="J128" s="34">
        <v>5</v>
      </c>
      <c r="K128" s="90">
        <f t="shared" si="7"/>
        <v>5</v>
      </c>
      <c r="L128" s="18">
        <f t="shared" si="5"/>
        <v>3</v>
      </c>
      <c r="M128" s="82">
        <f t="shared" si="8"/>
        <v>6</v>
      </c>
    </row>
    <row r="129" spans="1:13" ht="14.4" x14ac:dyDescent="0.25">
      <c r="A129" s="12" t="str">
        <f t="shared" si="4"/>
        <v>70Zoe DayEkolee Crystal Fire </v>
      </c>
      <c r="B129" s="638">
        <v>70</v>
      </c>
      <c r="C129" s="634" t="s">
        <v>1011</v>
      </c>
      <c r="D129" s="635" t="s">
        <v>1047</v>
      </c>
      <c r="E129" s="636"/>
      <c r="F129" s="637" t="s">
        <v>1015</v>
      </c>
      <c r="G129" s="636"/>
      <c r="H129" s="638"/>
      <c r="I129" s="639"/>
      <c r="J129" s="640"/>
      <c r="K129" s="90">
        <f t="shared" si="7"/>
        <v>0</v>
      </c>
      <c r="L129" s="18">
        <f t="shared" si="5"/>
        <v>0</v>
      </c>
      <c r="M129" s="82">
        <f t="shared" si="8"/>
        <v>0</v>
      </c>
    </row>
    <row r="130" spans="1:13" ht="14.4" x14ac:dyDescent="0.25">
      <c r="A130" s="12" t="str">
        <f t="shared" si="4"/>
        <v>70Lois HooperKing William’S Twilight SR</v>
      </c>
      <c r="B130" s="13">
        <v>70</v>
      </c>
      <c r="C130" s="14" t="s">
        <v>794</v>
      </c>
      <c r="D130" s="285" t="s">
        <v>1090</v>
      </c>
      <c r="E130" s="20"/>
      <c r="F130" s="16" t="s">
        <v>791</v>
      </c>
      <c r="G130" s="20"/>
      <c r="H130" s="13"/>
      <c r="I130" s="31"/>
      <c r="J130" s="34">
        <v>6</v>
      </c>
      <c r="K130" s="90">
        <f t="shared" si="7"/>
        <v>6</v>
      </c>
      <c r="L130" s="18">
        <f t="shared" si="5"/>
        <v>2</v>
      </c>
      <c r="M130" s="82">
        <f t="shared" si="8"/>
        <v>4</v>
      </c>
    </row>
    <row r="131" spans="1:13" ht="14.4" x14ac:dyDescent="0.25">
      <c r="A131" s="12" t="str">
        <f t="shared" si="4"/>
        <v>80Tahni WilliamsHolland Park Riviera</v>
      </c>
      <c r="B131" s="638">
        <v>80</v>
      </c>
      <c r="C131" s="634" t="s">
        <v>495</v>
      </c>
      <c r="D131" s="635" t="s">
        <v>903</v>
      </c>
      <c r="E131" s="636"/>
      <c r="F131" s="637" t="s">
        <v>797</v>
      </c>
      <c r="G131" s="636"/>
      <c r="H131" s="638"/>
      <c r="I131" s="639"/>
      <c r="J131" s="640"/>
      <c r="K131" s="90">
        <f t="shared" si="7"/>
        <v>0</v>
      </c>
      <c r="L131" s="18">
        <f t="shared" si="5"/>
        <v>0</v>
      </c>
      <c r="M131" s="82">
        <f t="shared" si="8"/>
        <v>0</v>
      </c>
    </row>
    <row r="132" spans="1:13" ht="14.4" x14ac:dyDescent="0.25">
      <c r="A132" s="12" t="str">
        <f t="shared" si="4"/>
        <v>80Penelope FreemanTiimli Enzo</v>
      </c>
      <c r="B132" s="13">
        <v>80</v>
      </c>
      <c r="C132" s="14" t="s">
        <v>940</v>
      </c>
      <c r="D132" s="15" t="s">
        <v>1048</v>
      </c>
      <c r="E132" s="20"/>
      <c r="F132" s="16" t="s">
        <v>797</v>
      </c>
      <c r="G132" s="296">
        <v>1</v>
      </c>
      <c r="H132" s="13"/>
      <c r="I132" s="31"/>
      <c r="J132" s="34"/>
      <c r="K132" s="90">
        <f t="shared" si="7"/>
        <v>1</v>
      </c>
      <c r="L132" s="18">
        <f t="shared" si="5"/>
        <v>7</v>
      </c>
      <c r="M132" s="82">
        <f t="shared" si="8"/>
        <v>14</v>
      </c>
    </row>
    <row r="133" spans="1:13" ht="14.4" x14ac:dyDescent="0.25">
      <c r="A133" s="12" t="str">
        <f t="shared" si="4"/>
        <v>80Stella BrownBrayside Forever After</v>
      </c>
      <c r="B133" s="13">
        <v>80</v>
      </c>
      <c r="C133" s="14" t="s">
        <v>629</v>
      </c>
      <c r="D133" s="15" t="s">
        <v>667</v>
      </c>
      <c r="E133" s="20"/>
      <c r="F133" s="16" t="s">
        <v>813</v>
      </c>
      <c r="G133" s="296">
        <v>7</v>
      </c>
      <c r="H133" s="13"/>
      <c r="I133" s="31"/>
      <c r="J133" s="34"/>
      <c r="K133" s="90">
        <f t="shared" si="7"/>
        <v>7</v>
      </c>
      <c r="L133" s="18">
        <f t="shared" si="5"/>
        <v>1</v>
      </c>
      <c r="M133" s="82">
        <f t="shared" si="8"/>
        <v>2</v>
      </c>
    </row>
    <row r="134" spans="1:13" ht="14.4" x14ac:dyDescent="0.25">
      <c r="A134" s="12" t="str">
        <f t="shared" ref="A134:A197" si="9">CONCATENATE(B134,C134,D134)</f>
        <v>80Matilda SteinhoffIvorstone Remington Rifle</v>
      </c>
      <c r="B134" s="638">
        <v>80</v>
      </c>
      <c r="C134" s="634" t="s">
        <v>928</v>
      </c>
      <c r="D134" s="635" t="s">
        <v>1049</v>
      </c>
      <c r="E134" s="636"/>
      <c r="F134" s="637" t="s">
        <v>133</v>
      </c>
      <c r="G134" s="636"/>
      <c r="H134" s="638"/>
      <c r="I134" s="639"/>
      <c r="J134" s="640"/>
      <c r="K134" s="90">
        <f t="shared" si="7"/>
        <v>0</v>
      </c>
      <c r="L134" s="18">
        <f t="shared" ref="L134:L197" si="10">IF(K134=1,7,IF(K134=2,6,IF(K134=3,5,IF(K134=4,4,IF(K134=5,3,IF(K134=6,2,IF(K134&gt;=6,1,0)))))))</f>
        <v>0</v>
      </c>
      <c r="M134" s="82">
        <f t="shared" si="8"/>
        <v>0</v>
      </c>
    </row>
    <row r="135" spans="1:13" ht="14.4" x14ac:dyDescent="0.25">
      <c r="A135" s="12" t="str">
        <f t="shared" si="9"/>
        <v>80Lily BennettKrystelle Park Impressive</v>
      </c>
      <c r="B135" s="13">
        <v>80</v>
      </c>
      <c r="C135" s="14" t="s">
        <v>116</v>
      </c>
      <c r="D135" s="15" t="s">
        <v>166</v>
      </c>
      <c r="E135" s="20"/>
      <c r="F135" s="16" t="s">
        <v>109</v>
      </c>
      <c r="G135" s="296">
        <v>4</v>
      </c>
      <c r="H135" s="13"/>
      <c r="I135" s="31"/>
      <c r="J135" s="34"/>
      <c r="K135" s="90">
        <f t="shared" si="7"/>
        <v>4</v>
      </c>
      <c r="L135" s="18">
        <f t="shared" si="10"/>
        <v>4</v>
      </c>
      <c r="M135" s="82">
        <f t="shared" si="8"/>
        <v>8</v>
      </c>
    </row>
    <row r="136" spans="1:13" ht="14.4" x14ac:dyDescent="0.25">
      <c r="A136" s="12" t="str">
        <f t="shared" si="9"/>
        <v>80Tahlia BurkeUpward Others</v>
      </c>
      <c r="B136" s="638">
        <v>80</v>
      </c>
      <c r="C136" s="634" t="s">
        <v>646</v>
      </c>
      <c r="D136" s="635" t="s">
        <v>688</v>
      </c>
      <c r="E136" s="636"/>
      <c r="F136" s="637" t="s">
        <v>893</v>
      </c>
      <c r="G136" s="296" t="s">
        <v>845</v>
      </c>
      <c r="H136" s="13"/>
      <c r="I136" s="31"/>
      <c r="J136" s="34"/>
      <c r="K136" s="90">
        <f t="shared" ref="K136:K199" si="11">SUM(G136:J136)</f>
        <v>0</v>
      </c>
      <c r="L136" s="18">
        <f t="shared" si="10"/>
        <v>0</v>
      </c>
      <c r="M136" s="82">
        <f t="shared" si="8"/>
        <v>0</v>
      </c>
    </row>
    <row r="137" spans="1:13" ht="14.4" x14ac:dyDescent="0.25">
      <c r="A137" s="12" t="str">
        <f t="shared" si="9"/>
        <v>80Chloe RaymondDouglas Park Ruger</v>
      </c>
      <c r="B137" s="638">
        <v>80</v>
      </c>
      <c r="C137" s="634" t="s">
        <v>978</v>
      </c>
      <c r="D137" s="635" t="s">
        <v>1044</v>
      </c>
      <c r="E137" s="636"/>
      <c r="F137" s="637" t="s">
        <v>534</v>
      </c>
      <c r="G137" s="296" t="s">
        <v>845</v>
      </c>
      <c r="H137" s="13"/>
      <c r="I137" s="31"/>
      <c r="J137" s="34"/>
      <c r="K137" s="90">
        <f t="shared" si="11"/>
        <v>0</v>
      </c>
      <c r="L137" s="18">
        <f t="shared" si="10"/>
        <v>0</v>
      </c>
      <c r="M137" s="82">
        <f t="shared" si="8"/>
        <v>0</v>
      </c>
    </row>
    <row r="138" spans="1:13" ht="14.4" x14ac:dyDescent="0.25">
      <c r="A138" s="12" t="str">
        <f t="shared" si="9"/>
        <v>80Penelope FreemanSpringwater Dustyn</v>
      </c>
      <c r="B138" s="13">
        <v>80</v>
      </c>
      <c r="C138" s="14" t="s">
        <v>940</v>
      </c>
      <c r="D138" s="15" t="s">
        <v>963</v>
      </c>
      <c r="E138" s="20"/>
      <c r="F138" s="16" t="s">
        <v>797</v>
      </c>
      <c r="G138" s="296" t="s">
        <v>621</v>
      </c>
      <c r="H138" s="13"/>
      <c r="I138" s="31"/>
      <c r="J138" s="34"/>
      <c r="K138" s="90">
        <f t="shared" si="11"/>
        <v>0</v>
      </c>
      <c r="L138" s="18">
        <f t="shared" si="10"/>
        <v>0</v>
      </c>
      <c r="M138" s="82">
        <f t="shared" si="8"/>
        <v>0</v>
      </c>
    </row>
    <row r="139" spans="1:13" ht="14.4" x14ac:dyDescent="0.25">
      <c r="A139" s="12" t="str">
        <f t="shared" si="9"/>
        <v>80Sara ScottSalisbury Magic Affair ((Pixie)</v>
      </c>
      <c r="B139" s="13">
        <v>80</v>
      </c>
      <c r="C139" s="14" t="s">
        <v>994</v>
      </c>
      <c r="D139" s="15" t="s">
        <v>1040</v>
      </c>
      <c r="E139" s="20"/>
      <c r="F139" s="16" t="s">
        <v>263</v>
      </c>
      <c r="G139" s="296">
        <v>7</v>
      </c>
      <c r="H139" s="13"/>
      <c r="I139" s="31"/>
      <c r="J139" s="34"/>
      <c r="K139" s="90">
        <f t="shared" si="11"/>
        <v>7</v>
      </c>
      <c r="L139" s="18">
        <f t="shared" si="10"/>
        <v>1</v>
      </c>
      <c r="M139" s="82">
        <f t="shared" si="8"/>
        <v>2</v>
      </c>
    </row>
    <row r="140" spans="1:13" ht="14.4" x14ac:dyDescent="0.25">
      <c r="A140" s="12" t="str">
        <f t="shared" si="9"/>
        <v>80Jackie AlfieriEthereal Rhapsody</v>
      </c>
      <c r="B140" s="13">
        <v>80</v>
      </c>
      <c r="C140" s="14" t="s">
        <v>556</v>
      </c>
      <c r="D140" s="15" t="s">
        <v>557</v>
      </c>
      <c r="E140" s="20"/>
      <c r="F140" s="16" t="s">
        <v>877</v>
      </c>
      <c r="G140" s="296">
        <v>7</v>
      </c>
      <c r="H140" s="13"/>
      <c r="I140" s="31"/>
      <c r="J140" s="34"/>
      <c r="K140" s="90">
        <f t="shared" si="11"/>
        <v>7</v>
      </c>
      <c r="L140" s="18">
        <f t="shared" si="10"/>
        <v>1</v>
      </c>
      <c r="M140" s="82">
        <f t="shared" si="8"/>
        <v>2</v>
      </c>
    </row>
    <row r="141" spans="1:13" ht="14.4" x14ac:dyDescent="0.25">
      <c r="A141" s="12" t="str">
        <f t="shared" si="9"/>
        <v>80Emmi KnealeMiss Miracle SR</v>
      </c>
      <c r="B141" s="13">
        <v>80</v>
      </c>
      <c r="C141" s="275" t="s">
        <v>192</v>
      </c>
      <c r="D141" s="658" t="s">
        <v>989</v>
      </c>
      <c r="E141" s="277"/>
      <c r="F141" s="643" t="s">
        <v>115</v>
      </c>
      <c r="G141" s="425">
        <v>3</v>
      </c>
      <c r="H141" s="274"/>
      <c r="I141" s="280"/>
      <c r="J141" s="281"/>
      <c r="K141" s="90">
        <f t="shared" si="11"/>
        <v>3</v>
      </c>
      <c r="L141" s="18">
        <f t="shared" si="10"/>
        <v>5</v>
      </c>
      <c r="M141" s="82">
        <f t="shared" si="8"/>
        <v>10</v>
      </c>
    </row>
    <row r="142" spans="1:13" ht="14.4" x14ac:dyDescent="0.25">
      <c r="A142" s="12" t="str">
        <f t="shared" si="9"/>
        <v>80Pippa BlackTrapalanda Downs Pegasus SR</v>
      </c>
      <c r="B142" s="13">
        <v>80</v>
      </c>
      <c r="C142" s="275" t="s">
        <v>643</v>
      </c>
      <c r="D142" s="658" t="s">
        <v>990</v>
      </c>
      <c r="E142" s="277"/>
      <c r="F142" s="643" t="s">
        <v>146</v>
      </c>
      <c r="G142" s="425">
        <v>2</v>
      </c>
      <c r="H142" s="274"/>
      <c r="I142" s="280"/>
      <c r="J142" s="281"/>
      <c r="K142" s="90">
        <f t="shared" si="11"/>
        <v>2</v>
      </c>
      <c r="L142" s="18">
        <f t="shared" si="10"/>
        <v>6</v>
      </c>
      <c r="M142" s="82">
        <f t="shared" si="8"/>
        <v>12</v>
      </c>
    </row>
    <row r="143" spans="1:13" ht="14.4" x14ac:dyDescent="0.25">
      <c r="A143" s="12" t="str">
        <f t="shared" si="9"/>
        <v>80Ellie SteeleBryceana Wildest Dreams SR</v>
      </c>
      <c r="B143" s="13">
        <v>80</v>
      </c>
      <c r="C143" s="275" t="s">
        <v>164</v>
      </c>
      <c r="D143" s="658" t="s">
        <v>1099</v>
      </c>
      <c r="E143" s="277"/>
      <c r="F143" s="643" t="s">
        <v>109</v>
      </c>
      <c r="G143" s="425">
        <v>5</v>
      </c>
      <c r="H143" s="274"/>
      <c r="I143" s="280"/>
      <c r="J143" s="281"/>
      <c r="K143" s="90">
        <f t="shared" si="11"/>
        <v>5</v>
      </c>
      <c r="L143" s="18">
        <f t="shared" si="10"/>
        <v>3</v>
      </c>
      <c r="M143" s="82">
        <f t="shared" si="8"/>
        <v>6</v>
      </c>
    </row>
    <row r="144" spans="1:13" ht="14.4" x14ac:dyDescent="0.25">
      <c r="A144" s="12" t="str">
        <f t="shared" si="9"/>
        <v>80Taylah SmithTaju Nerada SR</v>
      </c>
      <c r="B144" s="13">
        <v>80</v>
      </c>
      <c r="C144" s="275" t="s">
        <v>884</v>
      </c>
      <c r="D144" s="658" t="s">
        <v>1100</v>
      </c>
      <c r="E144" s="277"/>
      <c r="F144" s="643" t="s">
        <v>124</v>
      </c>
      <c r="G144" s="425" t="s">
        <v>621</v>
      </c>
      <c r="H144" s="274"/>
      <c r="I144" s="280"/>
      <c r="J144" s="281"/>
      <c r="K144" s="90">
        <f t="shared" si="11"/>
        <v>0</v>
      </c>
      <c r="L144" s="18">
        <f t="shared" si="10"/>
        <v>0</v>
      </c>
      <c r="M144" s="82">
        <f t="shared" si="8"/>
        <v>0</v>
      </c>
    </row>
    <row r="145" spans="1:13" ht="14.4" x14ac:dyDescent="0.25">
      <c r="A145" s="12" t="str">
        <f t="shared" si="9"/>
        <v>80Ella ByrneClare Downs Chantilly Lace</v>
      </c>
      <c r="B145" s="13">
        <v>80</v>
      </c>
      <c r="C145" s="275" t="s">
        <v>872</v>
      </c>
      <c r="D145" s="276" t="s">
        <v>873</v>
      </c>
      <c r="E145" s="277"/>
      <c r="F145" s="643" t="s">
        <v>162</v>
      </c>
      <c r="G145" s="425">
        <v>6</v>
      </c>
      <c r="H145" s="274"/>
      <c r="I145" s="280"/>
      <c r="J145" s="281"/>
      <c r="K145" s="90">
        <f t="shared" si="11"/>
        <v>6</v>
      </c>
      <c r="L145" s="18">
        <f t="shared" si="10"/>
        <v>2</v>
      </c>
      <c r="M145" s="82">
        <f t="shared" si="8"/>
        <v>4</v>
      </c>
    </row>
    <row r="146" spans="1:13" ht="14.4" customHeight="1" x14ac:dyDescent="0.25">
      <c r="A146" s="12" t="str">
        <f t="shared" si="9"/>
        <v>80Tanaya PustkuchenSecret Mojito</v>
      </c>
      <c r="B146" s="13">
        <v>80</v>
      </c>
      <c r="C146" s="275" t="s">
        <v>638</v>
      </c>
      <c r="D146" s="276" t="s">
        <v>680</v>
      </c>
      <c r="E146" s="277"/>
      <c r="F146" s="643" t="s">
        <v>797</v>
      </c>
      <c r="G146" s="425" t="s">
        <v>845</v>
      </c>
      <c r="H146" s="274"/>
      <c r="I146" s="280"/>
      <c r="J146" s="281"/>
      <c r="K146" s="90">
        <f t="shared" si="11"/>
        <v>0</v>
      </c>
      <c r="L146" s="18">
        <f t="shared" si="10"/>
        <v>0</v>
      </c>
      <c r="M146" s="82">
        <f t="shared" si="8"/>
        <v>0</v>
      </c>
    </row>
    <row r="147" spans="1:13" ht="14.4" customHeight="1" x14ac:dyDescent="0.25">
      <c r="A147" s="12" t="str">
        <f t="shared" si="9"/>
        <v>80Ruby GilberdKirralea Cabaret</v>
      </c>
      <c r="B147" s="13">
        <v>80</v>
      </c>
      <c r="C147" s="275" t="s">
        <v>221</v>
      </c>
      <c r="D147" s="276" t="s">
        <v>222</v>
      </c>
      <c r="E147" s="277"/>
      <c r="F147" s="643" t="s">
        <v>813</v>
      </c>
      <c r="G147" s="425" t="s">
        <v>845</v>
      </c>
      <c r="H147" s="274"/>
      <c r="I147" s="280"/>
      <c r="J147" s="281"/>
      <c r="K147" s="90">
        <f t="shared" si="11"/>
        <v>0</v>
      </c>
      <c r="L147" s="18">
        <f t="shared" si="10"/>
        <v>0</v>
      </c>
      <c r="M147" s="82">
        <f t="shared" ref="M147:M210" si="12">SUM(L147*$M$5)</f>
        <v>0</v>
      </c>
    </row>
    <row r="148" spans="1:13" ht="14.4" customHeight="1" x14ac:dyDescent="0.25">
      <c r="A148" s="12" t="str">
        <f t="shared" si="9"/>
        <v>80Willoughby SharpSenator Budweiser</v>
      </c>
      <c r="B148" s="13">
        <v>80</v>
      </c>
      <c r="C148" s="275" t="s">
        <v>979</v>
      </c>
      <c r="D148" s="276" t="s">
        <v>949</v>
      </c>
      <c r="E148" s="277"/>
      <c r="F148" s="643" t="s">
        <v>848</v>
      </c>
      <c r="G148" s="425">
        <v>7</v>
      </c>
      <c r="H148" s="274"/>
      <c r="I148" s="280"/>
      <c r="J148" s="281"/>
      <c r="K148" s="90">
        <f t="shared" si="11"/>
        <v>7</v>
      </c>
      <c r="L148" s="18">
        <f t="shared" si="10"/>
        <v>1</v>
      </c>
      <c r="M148" s="82">
        <f t="shared" si="12"/>
        <v>2</v>
      </c>
    </row>
    <row r="149" spans="1:13" ht="14.4" x14ac:dyDescent="0.25">
      <c r="A149" s="12" t="str">
        <f t="shared" si="9"/>
        <v>80Ellie GilberdNoblewood Casablanca SR</v>
      </c>
      <c r="B149" s="13">
        <v>80</v>
      </c>
      <c r="C149" s="14" t="s">
        <v>541</v>
      </c>
      <c r="D149" s="285" t="s">
        <v>1105</v>
      </c>
      <c r="E149" s="20"/>
      <c r="F149" s="16" t="s">
        <v>813</v>
      </c>
      <c r="G149" s="272" t="s">
        <v>466</v>
      </c>
      <c r="H149" s="13"/>
      <c r="I149" s="31"/>
      <c r="J149" s="34"/>
      <c r="K149" s="90">
        <f t="shared" si="11"/>
        <v>0</v>
      </c>
      <c r="L149" s="18">
        <f t="shared" si="10"/>
        <v>0</v>
      </c>
      <c r="M149" s="82">
        <f t="shared" si="12"/>
        <v>0</v>
      </c>
    </row>
    <row r="150" spans="1:13" ht="14.4" x14ac:dyDescent="0.25">
      <c r="A150" s="12" t="str">
        <f t="shared" si="9"/>
        <v>80Imogen HillGeneral Comrade</v>
      </c>
      <c r="B150" s="13">
        <v>80</v>
      </c>
      <c r="C150" s="14" t="s">
        <v>894</v>
      </c>
      <c r="D150" s="15" t="s">
        <v>910</v>
      </c>
      <c r="E150" s="20"/>
      <c r="F150" s="16" t="s">
        <v>146</v>
      </c>
      <c r="G150" s="272">
        <v>5</v>
      </c>
      <c r="H150" s="13"/>
      <c r="I150" s="31"/>
      <c r="J150" s="34"/>
      <c r="K150" s="90">
        <f t="shared" si="11"/>
        <v>5</v>
      </c>
      <c r="L150" s="18">
        <f t="shared" si="10"/>
        <v>3</v>
      </c>
      <c r="M150" s="82">
        <f t="shared" si="12"/>
        <v>6</v>
      </c>
    </row>
    <row r="151" spans="1:13" ht="14.4" customHeight="1" x14ac:dyDescent="0.25">
      <c r="A151" s="12" t="str">
        <f t="shared" si="9"/>
        <v>80Vanessa DavisOkies Little Anya</v>
      </c>
      <c r="B151" s="13">
        <v>80</v>
      </c>
      <c r="C151" s="14" t="s">
        <v>141</v>
      </c>
      <c r="D151" s="15" t="s">
        <v>142</v>
      </c>
      <c r="E151" s="20"/>
      <c r="F151" s="16" t="s">
        <v>534</v>
      </c>
      <c r="G151" s="272">
        <v>1</v>
      </c>
      <c r="H151" s="13"/>
      <c r="I151" s="31"/>
      <c r="J151" s="34"/>
      <c r="K151" s="90">
        <f t="shared" si="11"/>
        <v>1</v>
      </c>
      <c r="L151" s="18">
        <f t="shared" si="10"/>
        <v>7</v>
      </c>
      <c r="M151" s="82">
        <f t="shared" si="12"/>
        <v>14</v>
      </c>
    </row>
    <row r="152" spans="1:13" ht="14.4" customHeight="1" x14ac:dyDescent="0.25">
      <c r="A152" s="12" t="str">
        <f t="shared" si="9"/>
        <v>80Ella MacgregorFour Needed Nz</v>
      </c>
      <c r="B152" s="13">
        <v>80</v>
      </c>
      <c r="C152" s="14" t="s">
        <v>776</v>
      </c>
      <c r="D152" s="15" t="s">
        <v>775</v>
      </c>
      <c r="E152" s="20"/>
      <c r="F152" s="16" t="s">
        <v>184</v>
      </c>
      <c r="G152" s="272">
        <v>7</v>
      </c>
      <c r="H152" s="13"/>
      <c r="I152" s="31"/>
      <c r="J152" s="34"/>
      <c r="K152" s="90">
        <f t="shared" si="11"/>
        <v>7</v>
      </c>
      <c r="L152" s="18">
        <f t="shared" si="10"/>
        <v>1</v>
      </c>
      <c r="M152" s="82">
        <f t="shared" si="12"/>
        <v>2</v>
      </c>
    </row>
    <row r="153" spans="1:13" ht="14.4" x14ac:dyDescent="0.25">
      <c r="A153" s="12" t="str">
        <f t="shared" si="9"/>
        <v>80Ruby Bruce-McginnThe Woolsack</v>
      </c>
      <c r="B153" s="13">
        <v>80</v>
      </c>
      <c r="C153" s="14" t="s">
        <v>956</v>
      </c>
      <c r="D153" s="15" t="s">
        <v>932</v>
      </c>
      <c r="E153" s="20"/>
      <c r="F153" s="16" t="s">
        <v>105</v>
      </c>
      <c r="G153" s="272">
        <v>7</v>
      </c>
      <c r="H153" s="13"/>
      <c r="I153" s="31"/>
      <c r="J153" s="34"/>
      <c r="K153" s="90">
        <f t="shared" si="11"/>
        <v>7</v>
      </c>
      <c r="L153" s="18">
        <f t="shared" si="10"/>
        <v>1</v>
      </c>
      <c r="M153" s="82">
        <f t="shared" si="12"/>
        <v>2</v>
      </c>
    </row>
    <row r="154" spans="1:13" ht="14.4" x14ac:dyDescent="0.25">
      <c r="A154" s="12" t="str">
        <f t="shared" si="9"/>
        <v>80Abigail HillBuckshot Flyer</v>
      </c>
      <c r="B154" s="13">
        <v>80</v>
      </c>
      <c r="C154" s="14" t="s">
        <v>995</v>
      </c>
      <c r="D154" s="15" t="s">
        <v>1041</v>
      </c>
      <c r="E154" s="20"/>
      <c r="F154" s="16" t="s">
        <v>263</v>
      </c>
      <c r="G154" s="272" t="s">
        <v>621</v>
      </c>
      <c r="H154" s="13"/>
      <c r="I154" s="31"/>
      <c r="J154" s="34"/>
      <c r="K154" s="90">
        <f t="shared" si="11"/>
        <v>0</v>
      </c>
      <c r="L154" s="18">
        <f t="shared" si="10"/>
        <v>0</v>
      </c>
      <c r="M154" s="82">
        <f t="shared" si="12"/>
        <v>0</v>
      </c>
    </row>
    <row r="155" spans="1:13" ht="14.4" x14ac:dyDescent="0.25">
      <c r="A155" s="12" t="str">
        <f t="shared" si="9"/>
        <v>80Mikayla OwenRebel Flight</v>
      </c>
      <c r="B155" s="13">
        <v>80</v>
      </c>
      <c r="C155" s="14" t="s">
        <v>131</v>
      </c>
      <c r="D155" s="15" t="s">
        <v>132</v>
      </c>
      <c r="E155" s="20"/>
      <c r="F155" s="16" t="s">
        <v>133</v>
      </c>
      <c r="G155" s="272">
        <v>7</v>
      </c>
      <c r="H155" s="13"/>
      <c r="I155" s="31"/>
      <c r="J155" s="34"/>
      <c r="K155" s="90">
        <f t="shared" si="11"/>
        <v>7</v>
      </c>
      <c r="L155" s="18">
        <f t="shared" si="10"/>
        <v>1</v>
      </c>
      <c r="M155" s="82">
        <f t="shared" si="12"/>
        <v>2</v>
      </c>
    </row>
    <row r="156" spans="1:13" ht="14.4" x14ac:dyDescent="0.25">
      <c r="A156" s="12" t="str">
        <f t="shared" si="9"/>
        <v>80Ashlee BlakeThiacan Donandra SR</v>
      </c>
      <c r="B156" s="13">
        <v>80</v>
      </c>
      <c r="C156" s="14" t="s">
        <v>889</v>
      </c>
      <c r="D156" s="285" t="s">
        <v>991</v>
      </c>
      <c r="E156" s="20"/>
      <c r="F156" s="16" t="s">
        <v>890</v>
      </c>
      <c r="G156" s="272">
        <v>4</v>
      </c>
      <c r="H156" s="13"/>
      <c r="I156" s="31"/>
      <c r="J156" s="34"/>
      <c r="K156" s="90">
        <f t="shared" si="11"/>
        <v>4</v>
      </c>
      <c r="L156" s="18">
        <f t="shared" si="10"/>
        <v>4</v>
      </c>
      <c r="M156" s="82">
        <f t="shared" si="12"/>
        <v>8</v>
      </c>
    </row>
    <row r="157" spans="1:13" ht="14.4" x14ac:dyDescent="0.25">
      <c r="A157" s="12" t="str">
        <f t="shared" si="9"/>
        <v>80Avarna McdonaldParkiarrup Bundarlee</v>
      </c>
      <c r="B157" s="13">
        <v>80</v>
      </c>
      <c r="C157" s="275" t="s">
        <v>642</v>
      </c>
      <c r="D157" s="276" t="s">
        <v>683</v>
      </c>
      <c r="E157" s="277"/>
      <c r="F157" s="278" t="s">
        <v>797</v>
      </c>
      <c r="G157" s="279" t="s">
        <v>845</v>
      </c>
      <c r="H157" s="274"/>
      <c r="I157" s="280"/>
      <c r="J157" s="281"/>
      <c r="K157" s="90">
        <f t="shared" si="11"/>
        <v>0</v>
      </c>
      <c r="L157" s="18">
        <f t="shared" si="10"/>
        <v>0</v>
      </c>
      <c r="M157" s="82">
        <f t="shared" si="12"/>
        <v>0</v>
      </c>
    </row>
    <row r="158" spans="1:13" ht="14.4" x14ac:dyDescent="0.25">
      <c r="A158" s="12" t="str">
        <f t="shared" si="9"/>
        <v>80Annika StoneDamaspia Park Emily's Gold</v>
      </c>
      <c r="B158" s="13">
        <v>80</v>
      </c>
      <c r="C158" s="275" t="s">
        <v>582</v>
      </c>
      <c r="D158" s="276" t="s">
        <v>1553</v>
      </c>
      <c r="E158" s="277"/>
      <c r="F158" s="278" t="s">
        <v>896</v>
      </c>
      <c r="G158" s="279">
        <v>2</v>
      </c>
      <c r="H158" s="274"/>
      <c r="I158" s="280"/>
      <c r="J158" s="281"/>
      <c r="K158" s="90">
        <f t="shared" si="11"/>
        <v>2</v>
      </c>
      <c r="L158" s="18">
        <f t="shared" si="10"/>
        <v>6</v>
      </c>
      <c r="M158" s="82">
        <f t="shared" si="12"/>
        <v>12</v>
      </c>
    </row>
    <row r="159" spans="1:13" ht="14.4" x14ac:dyDescent="0.25">
      <c r="A159" s="12" t="str">
        <f t="shared" si="9"/>
        <v>80Bailee StalteriJb Flying High SR</v>
      </c>
      <c r="B159" s="13">
        <v>80</v>
      </c>
      <c r="C159" s="275" t="s">
        <v>180</v>
      </c>
      <c r="D159" s="658" t="s">
        <v>988</v>
      </c>
      <c r="E159" s="277"/>
      <c r="F159" s="278" t="s">
        <v>162</v>
      </c>
      <c r="G159" s="279">
        <v>6</v>
      </c>
      <c r="H159" s="274"/>
      <c r="I159" s="280"/>
      <c r="J159" s="281"/>
      <c r="K159" s="90">
        <f t="shared" si="11"/>
        <v>6</v>
      </c>
      <c r="L159" s="18">
        <f t="shared" si="10"/>
        <v>2</v>
      </c>
      <c r="M159" s="82">
        <f t="shared" si="12"/>
        <v>4</v>
      </c>
    </row>
    <row r="160" spans="1:13" ht="14.4" x14ac:dyDescent="0.25">
      <c r="A160" s="12" t="str">
        <f t="shared" si="9"/>
        <v>80Matilda SteinhoffIvorstone Remington Rifle</v>
      </c>
      <c r="B160" s="13">
        <v>80</v>
      </c>
      <c r="C160" s="275" t="s">
        <v>928</v>
      </c>
      <c r="D160" s="276" t="s">
        <v>1049</v>
      </c>
      <c r="E160" s="277"/>
      <c r="F160" s="278" t="s">
        <v>133</v>
      </c>
      <c r="G160" s="279">
        <v>3</v>
      </c>
      <c r="H160" s="274"/>
      <c r="I160" s="280"/>
      <c r="J160" s="281"/>
      <c r="K160" s="90">
        <f t="shared" si="11"/>
        <v>3</v>
      </c>
      <c r="L160" s="18">
        <f t="shared" si="10"/>
        <v>5</v>
      </c>
      <c r="M160" s="82">
        <f t="shared" si="12"/>
        <v>10</v>
      </c>
    </row>
    <row r="161" spans="1:13" ht="14.4" x14ac:dyDescent="0.25">
      <c r="A161" s="12" t="str">
        <f t="shared" si="9"/>
        <v>80Taylah SmithTaju Nerada</v>
      </c>
      <c r="B161" s="13">
        <v>80</v>
      </c>
      <c r="C161" s="14" t="s">
        <v>884</v>
      </c>
      <c r="D161" s="15" t="s">
        <v>904</v>
      </c>
      <c r="E161" s="20"/>
      <c r="F161" s="16" t="s">
        <v>124</v>
      </c>
      <c r="G161" s="20"/>
      <c r="H161" s="13"/>
      <c r="I161" s="31"/>
      <c r="J161" s="34" t="s">
        <v>621</v>
      </c>
      <c r="K161" s="90">
        <f t="shared" si="11"/>
        <v>0</v>
      </c>
      <c r="L161" s="18">
        <f t="shared" si="10"/>
        <v>0</v>
      </c>
      <c r="M161" s="82">
        <f t="shared" si="12"/>
        <v>0</v>
      </c>
    </row>
    <row r="162" spans="1:13" ht="14.4" x14ac:dyDescent="0.25">
      <c r="A162" s="12" t="str">
        <f t="shared" si="9"/>
        <v>80Imogen O'HehirLuvash Cassie</v>
      </c>
      <c r="B162" s="13">
        <v>80</v>
      </c>
      <c r="C162" s="14" t="s">
        <v>733</v>
      </c>
      <c r="D162" s="15" t="s">
        <v>560</v>
      </c>
      <c r="E162" s="20"/>
      <c r="F162" s="16" t="s">
        <v>105</v>
      </c>
      <c r="G162" s="20"/>
      <c r="H162" s="13"/>
      <c r="I162" s="31"/>
      <c r="J162" s="34">
        <v>7</v>
      </c>
      <c r="K162" s="90">
        <f t="shared" si="11"/>
        <v>7</v>
      </c>
      <c r="L162" s="18">
        <f t="shared" si="10"/>
        <v>1</v>
      </c>
      <c r="M162" s="82">
        <f t="shared" si="12"/>
        <v>2</v>
      </c>
    </row>
    <row r="163" spans="1:13" ht="14.4" x14ac:dyDescent="0.25">
      <c r="A163" s="12" t="str">
        <f t="shared" si="9"/>
        <v>80Sophie IkenushiHappyvale Flynn Ryder</v>
      </c>
      <c r="B163" s="13">
        <v>80</v>
      </c>
      <c r="C163" s="14" t="s">
        <v>223</v>
      </c>
      <c r="D163" s="15" t="s">
        <v>933</v>
      </c>
      <c r="E163" s="20"/>
      <c r="F163" s="16" t="s">
        <v>797</v>
      </c>
      <c r="G163" s="20"/>
      <c r="H163" s="13"/>
      <c r="I163" s="31"/>
      <c r="J163" s="34">
        <v>7</v>
      </c>
      <c r="K163" s="90">
        <f t="shared" si="11"/>
        <v>7</v>
      </c>
      <c r="L163" s="18">
        <f t="shared" si="10"/>
        <v>1</v>
      </c>
      <c r="M163" s="82">
        <f t="shared" si="12"/>
        <v>2</v>
      </c>
    </row>
    <row r="164" spans="1:13" ht="14.4" x14ac:dyDescent="0.25">
      <c r="A164" s="12" t="str">
        <f t="shared" si="9"/>
        <v>80Ruby GilberdKirralea Cabaret</v>
      </c>
      <c r="B164" s="13">
        <v>80</v>
      </c>
      <c r="C164" s="14" t="s">
        <v>221</v>
      </c>
      <c r="D164" s="15" t="s">
        <v>222</v>
      </c>
      <c r="E164" s="20"/>
      <c r="F164" s="16" t="s">
        <v>115</v>
      </c>
      <c r="G164" s="20"/>
      <c r="H164" s="13"/>
      <c r="I164" s="31"/>
      <c r="J164" s="34" t="s">
        <v>621</v>
      </c>
      <c r="K164" s="90">
        <f t="shared" si="11"/>
        <v>0</v>
      </c>
      <c r="L164" s="18">
        <f t="shared" si="10"/>
        <v>0</v>
      </c>
      <c r="M164" s="82">
        <f t="shared" si="12"/>
        <v>0</v>
      </c>
    </row>
    <row r="165" spans="1:13" ht="14.4" x14ac:dyDescent="0.25">
      <c r="A165" s="12" t="str">
        <f t="shared" si="9"/>
        <v>80Millie HardmanCharisma Beethoven</v>
      </c>
      <c r="B165" s="638">
        <v>80</v>
      </c>
      <c r="C165" s="634" t="s">
        <v>998</v>
      </c>
      <c r="D165" s="635" t="s">
        <v>1050</v>
      </c>
      <c r="E165" s="636"/>
      <c r="F165" s="637" t="s">
        <v>1000</v>
      </c>
      <c r="G165" s="636"/>
      <c r="H165" s="638"/>
      <c r="I165" s="639"/>
      <c r="J165" s="640"/>
      <c r="K165" s="90">
        <f t="shared" si="11"/>
        <v>0</v>
      </c>
      <c r="L165" s="18">
        <f t="shared" si="10"/>
        <v>0</v>
      </c>
      <c r="M165" s="82">
        <f t="shared" si="12"/>
        <v>0</v>
      </c>
    </row>
    <row r="166" spans="1:13" ht="14.4" x14ac:dyDescent="0.25">
      <c r="A166" s="12" t="str">
        <f t="shared" si="9"/>
        <v>80Alice HansonCloudjumper</v>
      </c>
      <c r="B166" s="13">
        <v>80</v>
      </c>
      <c r="C166" s="14" t="s">
        <v>641</v>
      </c>
      <c r="D166" s="15" t="s">
        <v>682</v>
      </c>
      <c r="E166" s="20"/>
      <c r="F166" s="16" t="s">
        <v>563</v>
      </c>
      <c r="G166" s="20"/>
      <c r="H166" s="13"/>
      <c r="I166" s="31"/>
      <c r="J166" s="34">
        <v>7</v>
      </c>
      <c r="K166" s="90">
        <f t="shared" si="11"/>
        <v>7</v>
      </c>
      <c r="L166" s="18">
        <f t="shared" si="10"/>
        <v>1</v>
      </c>
      <c r="M166" s="82">
        <f t="shared" si="12"/>
        <v>2</v>
      </c>
    </row>
    <row r="167" spans="1:13" ht="14.4" x14ac:dyDescent="0.25">
      <c r="A167" s="12" t="str">
        <f t="shared" si="9"/>
        <v>80Stella BrownBrayside Forever After SR</v>
      </c>
      <c r="B167" s="13">
        <v>80</v>
      </c>
      <c r="C167" s="14" t="s">
        <v>629</v>
      </c>
      <c r="D167" s="285" t="s">
        <v>1097</v>
      </c>
      <c r="E167" s="20"/>
      <c r="F167" s="16" t="s">
        <v>115</v>
      </c>
      <c r="G167" s="20"/>
      <c r="H167" s="13"/>
      <c r="I167" s="31"/>
      <c r="J167" s="34">
        <v>7</v>
      </c>
      <c r="K167" s="90">
        <f t="shared" si="11"/>
        <v>7</v>
      </c>
      <c r="L167" s="18">
        <f t="shared" si="10"/>
        <v>1</v>
      </c>
      <c r="M167" s="82">
        <f t="shared" si="12"/>
        <v>2</v>
      </c>
    </row>
    <row r="168" spans="1:13" ht="14.4" x14ac:dyDescent="0.25">
      <c r="A168" s="12" t="str">
        <f t="shared" si="9"/>
        <v>80Willoughby SharpSenator Budweiser SR</v>
      </c>
      <c r="B168" s="13">
        <v>80</v>
      </c>
      <c r="C168" s="14" t="s">
        <v>979</v>
      </c>
      <c r="D168" s="285" t="s">
        <v>1101</v>
      </c>
      <c r="E168" s="20"/>
      <c r="F168" s="16" t="s">
        <v>848</v>
      </c>
      <c r="G168" s="20"/>
      <c r="H168" s="13"/>
      <c r="I168" s="31"/>
      <c r="J168" s="34">
        <v>7</v>
      </c>
      <c r="K168" s="90">
        <f t="shared" si="11"/>
        <v>7</v>
      </c>
      <c r="L168" s="18">
        <f t="shared" si="10"/>
        <v>1</v>
      </c>
      <c r="M168" s="82">
        <f t="shared" si="12"/>
        <v>2</v>
      </c>
    </row>
    <row r="169" spans="1:13" ht="14.4" x14ac:dyDescent="0.25">
      <c r="A169" s="12" t="str">
        <f t="shared" si="9"/>
        <v>80Jax ReillyApplewood Tia Maria</v>
      </c>
      <c r="B169" s="13">
        <v>80</v>
      </c>
      <c r="C169" s="14" t="s">
        <v>505</v>
      </c>
      <c r="D169" s="15" t="s">
        <v>520</v>
      </c>
      <c r="E169" s="20"/>
      <c r="F169" s="16" t="s">
        <v>925</v>
      </c>
      <c r="G169" s="20"/>
      <c r="H169" s="13"/>
      <c r="I169" s="31"/>
      <c r="J169" s="34">
        <v>3</v>
      </c>
      <c r="K169" s="90">
        <f t="shared" si="11"/>
        <v>3</v>
      </c>
      <c r="L169" s="18">
        <f t="shared" si="10"/>
        <v>5</v>
      </c>
      <c r="M169" s="82">
        <f t="shared" si="12"/>
        <v>10</v>
      </c>
    </row>
    <row r="170" spans="1:13" ht="14.4" x14ac:dyDescent="0.25">
      <c r="A170" s="12" t="str">
        <f t="shared" si="9"/>
        <v>80Tahni WilliamsHolland Park Riviera</v>
      </c>
      <c r="B170" s="638">
        <v>80</v>
      </c>
      <c r="C170" s="634" t="s">
        <v>999</v>
      </c>
      <c r="D170" s="635" t="s">
        <v>1051</v>
      </c>
      <c r="E170" s="636"/>
      <c r="F170" s="637" t="s">
        <v>797</v>
      </c>
      <c r="G170" s="636"/>
      <c r="H170" s="638"/>
      <c r="I170" s="639"/>
      <c r="J170" s="640"/>
      <c r="K170" s="90">
        <f t="shared" si="11"/>
        <v>0</v>
      </c>
      <c r="L170" s="18">
        <f t="shared" si="10"/>
        <v>0</v>
      </c>
      <c r="M170" s="82">
        <f t="shared" si="12"/>
        <v>0</v>
      </c>
    </row>
    <row r="171" spans="1:13" ht="14.4" x14ac:dyDescent="0.25">
      <c r="A171" s="12" t="str">
        <f t="shared" si="9"/>
        <v>80Ellie SteeleBryceana Wildest Dreams</v>
      </c>
      <c r="B171" s="13">
        <v>80</v>
      </c>
      <c r="C171" s="14" t="s">
        <v>164</v>
      </c>
      <c r="D171" s="15" t="s">
        <v>165</v>
      </c>
      <c r="E171" s="20"/>
      <c r="F171" s="16" t="s">
        <v>109</v>
      </c>
      <c r="G171" s="20"/>
      <c r="H171" s="13"/>
      <c r="I171" s="31"/>
      <c r="J171" s="34">
        <v>4</v>
      </c>
      <c r="K171" s="90">
        <f t="shared" si="11"/>
        <v>4</v>
      </c>
      <c r="L171" s="18">
        <f t="shared" si="10"/>
        <v>4</v>
      </c>
      <c r="M171" s="82">
        <f t="shared" si="12"/>
        <v>8</v>
      </c>
    </row>
    <row r="172" spans="1:13" ht="14.4" x14ac:dyDescent="0.25">
      <c r="A172" s="12" t="str">
        <f t="shared" si="9"/>
        <v>80Emmi KnealeMiss Miracle</v>
      </c>
      <c r="B172" s="13">
        <v>80</v>
      </c>
      <c r="C172" s="14" t="s">
        <v>192</v>
      </c>
      <c r="D172" s="15" t="s">
        <v>193</v>
      </c>
      <c r="E172" s="20"/>
      <c r="F172" s="16" t="s">
        <v>115</v>
      </c>
      <c r="G172" s="20"/>
      <c r="H172" s="13"/>
      <c r="I172" s="31"/>
      <c r="J172" s="34">
        <v>2</v>
      </c>
      <c r="K172" s="90">
        <f t="shared" si="11"/>
        <v>2</v>
      </c>
      <c r="L172" s="18">
        <f t="shared" si="10"/>
        <v>6</v>
      </c>
      <c r="M172" s="82">
        <f t="shared" si="12"/>
        <v>12</v>
      </c>
    </row>
    <row r="173" spans="1:13" ht="14.4" x14ac:dyDescent="0.25">
      <c r="A173" s="12" t="str">
        <f t="shared" si="9"/>
        <v>80Lily BennettKrystelle Park Impressive SR</v>
      </c>
      <c r="B173" s="13">
        <v>80</v>
      </c>
      <c r="C173" s="14" t="s">
        <v>116</v>
      </c>
      <c r="D173" s="285" t="s">
        <v>1098</v>
      </c>
      <c r="E173" s="20"/>
      <c r="F173" s="16" t="s">
        <v>109</v>
      </c>
      <c r="G173" s="20"/>
      <c r="H173" s="13"/>
      <c r="I173" s="31"/>
      <c r="J173" s="34">
        <v>6</v>
      </c>
      <c r="K173" s="90">
        <f t="shared" si="11"/>
        <v>6</v>
      </c>
      <c r="L173" s="18">
        <f t="shared" si="10"/>
        <v>2</v>
      </c>
      <c r="M173" s="82">
        <f t="shared" si="12"/>
        <v>4</v>
      </c>
    </row>
    <row r="174" spans="1:13" ht="14.4" x14ac:dyDescent="0.25">
      <c r="A174" s="12" t="str">
        <f t="shared" si="9"/>
        <v>80Tanaya PustkuchenSecret Mojito</v>
      </c>
      <c r="B174" s="13">
        <v>80</v>
      </c>
      <c r="C174" s="14" t="s">
        <v>638</v>
      </c>
      <c r="D174" s="15" t="s">
        <v>680</v>
      </c>
      <c r="E174" s="20"/>
      <c r="F174" s="16" t="s">
        <v>797</v>
      </c>
      <c r="G174" s="20"/>
      <c r="H174" s="13"/>
      <c r="I174" s="31"/>
      <c r="J174" s="34" t="s">
        <v>621</v>
      </c>
      <c r="K174" s="90">
        <f t="shared" si="11"/>
        <v>0</v>
      </c>
      <c r="L174" s="18">
        <f t="shared" si="10"/>
        <v>0</v>
      </c>
      <c r="M174" s="82">
        <f t="shared" si="12"/>
        <v>0</v>
      </c>
    </row>
    <row r="175" spans="1:13" ht="14.4" x14ac:dyDescent="0.25">
      <c r="A175" s="12" t="str">
        <f t="shared" si="9"/>
        <v>80Jasmine HodkinsonNorthern Range</v>
      </c>
      <c r="B175" s="13">
        <v>80</v>
      </c>
      <c r="C175" s="14" t="s">
        <v>514</v>
      </c>
      <c r="D175" s="15" t="s">
        <v>526</v>
      </c>
      <c r="E175" s="20"/>
      <c r="F175" s="16" t="s">
        <v>146</v>
      </c>
      <c r="G175" s="20"/>
      <c r="H175" s="13"/>
      <c r="I175" s="31"/>
      <c r="J175" s="34">
        <v>7</v>
      </c>
      <c r="K175" s="90">
        <f t="shared" si="11"/>
        <v>7</v>
      </c>
      <c r="L175" s="18">
        <f t="shared" si="10"/>
        <v>1</v>
      </c>
      <c r="M175" s="82">
        <f t="shared" si="12"/>
        <v>2</v>
      </c>
    </row>
    <row r="176" spans="1:13" ht="14.4" x14ac:dyDescent="0.25">
      <c r="A176" s="12" t="str">
        <f t="shared" si="9"/>
        <v>80Madelyn HarneyBravo</v>
      </c>
      <c r="B176" s="13">
        <v>80</v>
      </c>
      <c r="C176" s="14" t="s">
        <v>281</v>
      </c>
      <c r="D176" s="15" t="s">
        <v>282</v>
      </c>
      <c r="E176" s="20"/>
      <c r="F176" s="16" t="s">
        <v>109</v>
      </c>
      <c r="G176" s="20"/>
      <c r="H176" s="13"/>
      <c r="I176" s="31"/>
      <c r="J176" s="34">
        <v>7</v>
      </c>
      <c r="K176" s="90">
        <f t="shared" si="11"/>
        <v>7</v>
      </c>
      <c r="L176" s="18">
        <f t="shared" si="10"/>
        <v>1</v>
      </c>
      <c r="M176" s="82">
        <f t="shared" si="12"/>
        <v>2</v>
      </c>
    </row>
    <row r="177" spans="1:13" ht="14.4" x14ac:dyDescent="0.25">
      <c r="A177" s="12" t="str">
        <f t="shared" si="9"/>
        <v>80Pippa BlackTrapalanda Downs Pegasus</v>
      </c>
      <c r="B177" s="13">
        <v>80</v>
      </c>
      <c r="C177" s="14" t="s">
        <v>643</v>
      </c>
      <c r="D177" s="15" t="s">
        <v>684</v>
      </c>
      <c r="E177" s="20"/>
      <c r="F177" s="16" t="s">
        <v>146</v>
      </c>
      <c r="G177" s="20"/>
      <c r="H177" s="13"/>
      <c r="I177" s="31"/>
      <c r="J177" s="34">
        <v>1</v>
      </c>
      <c r="K177" s="90">
        <f t="shared" si="11"/>
        <v>1</v>
      </c>
      <c r="L177" s="18">
        <f t="shared" si="10"/>
        <v>7</v>
      </c>
      <c r="M177" s="82">
        <f t="shared" si="12"/>
        <v>14</v>
      </c>
    </row>
    <row r="178" spans="1:13" ht="14.4" x14ac:dyDescent="0.25">
      <c r="A178" s="12" t="str">
        <f t="shared" si="9"/>
        <v>80Michala GibsoneRemrah Rocher</v>
      </c>
      <c r="B178" s="13">
        <v>80</v>
      </c>
      <c r="C178" s="14" t="s">
        <v>561</v>
      </c>
      <c r="D178" s="15" t="s">
        <v>562</v>
      </c>
      <c r="E178" s="20"/>
      <c r="F178" s="16" t="s">
        <v>563</v>
      </c>
      <c r="G178" s="20"/>
      <c r="H178" s="13"/>
      <c r="I178" s="31"/>
      <c r="J178" s="34">
        <v>7</v>
      </c>
      <c r="K178" s="90">
        <f t="shared" si="11"/>
        <v>7</v>
      </c>
      <c r="L178" s="18">
        <f t="shared" si="10"/>
        <v>1</v>
      </c>
      <c r="M178" s="82">
        <f t="shared" si="12"/>
        <v>2</v>
      </c>
    </row>
    <row r="179" spans="1:13" ht="14.4" x14ac:dyDescent="0.25">
      <c r="A179" s="12" t="str">
        <f t="shared" si="9"/>
        <v>80Ruth ElsegoodKarlinda Ghusimmons</v>
      </c>
      <c r="B179" s="13">
        <v>80</v>
      </c>
      <c r="C179" s="14" t="s">
        <v>976</v>
      </c>
      <c r="D179" s="15" t="s">
        <v>1052</v>
      </c>
      <c r="E179" s="20"/>
      <c r="F179" s="16" t="s">
        <v>1001</v>
      </c>
      <c r="G179" s="20"/>
      <c r="H179" s="13"/>
      <c r="I179" s="31"/>
      <c r="J179" s="34">
        <v>5</v>
      </c>
      <c r="K179" s="90">
        <f t="shared" si="11"/>
        <v>5</v>
      </c>
      <c r="L179" s="18">
        <f t="shared" si="10"/>
        <v>3</v>
      </c>
      <c r="M179" s="82">
        <f t="shared" si="12"/>
        <v>6</v>
      </c>
    </row>
    <row r="180" spans="1:13" ht="14.4" x14ac:dyDescent="0.25">
      <c r="A180" s="12" t="str">
        <f t="shared" si="9"/>
        <v>80Savannah BeveridgeHillside William</v>
      </c>
      <c r="B180" s="638">
        <v>80</v>
      </c>
      <c r="C180" s="634" t="s">
        <v>1002</v>
      </c>
      <c r="D180" s="635" t="s">
        <v>1053</v>
      </c>
      <c r="E180" s="20"/>
      <c r="F180" s="637" t="s">
        <v>1005</v>
      </c>
      <c r="G180" s="636"/>
      <c r="H180" s="638"/>
      <c r="I180" s="639"/>
      <c r="J180" s="640"/>
      <c r="K180" s="90">
        <f t="shared" si="11"/>
        <v>0</v>
      </c>
      <c r="L180" s="18">
        <f t="shared" si="10"/>
        <v>0</v>
      </c>
      <c r="M180" s="82">
        <f t="shared" si="12"/>
        <v>0</v>
      </c>
    </row>
    <row r="181" spans="1:13" ht="14.4" x14ac:dyDescent="0.25">
      <c r="A181" s="12" t="str">
        <f t="shared" si="9"/>
        <v>80Ashlee BlakeThiacan Donandra</v>
      </c>
      <c r="B181" s="13">
        <v>80</v>
      </c>
      <c r="C181" s="14" t="s">
        <v>889</v>
      </c>
      <c r="D181" s="15" t="s">
        <v>906</v>
      </c>
      <c r="E181" s="20"/>
      <c r="F181" s="16" t="s">
        <v>890</v>
      </c>
      <c r="G181" s="20"/>
      <c r="H181" s="13"/>
      <c r="I181" s="31"/>
      <c r="J181" s="34">
        <v>1</v>
      </c>
      <c r="K181" s="90">
        <f t="shared" si="11"/>
        <v>1</v>
      </c>
      <c r="L181" s="18">
        <f t="shared" si="10"/>
        <v>7</v>
      </c>
      <c r="M181" s="82">
        <f t="shared" si="12"/>
        <v>14</v>
      </c>
    </row>
    <row r="182" spans="1:13" ht="14.4" x14ac:dyDescent="0.25">
      <c r="A182" s="12" t="str">
        <f t="shared" si="9"/>
        <v>80Sienna OwenMajestic Hunter</v>
      </c>
      <c r="B182" s="638">
        <v>80</v>
      </c>
      <c r="C182" s="634" t="s">
        <v>1003</v>
      </c>
      <c r="D182" s="635" t="s">
        <v>1054</v>
      </c>
      <c r="E182" s="20"/>
      <c r="F182" s="637" t="s">
        <v>133</v>
      </c>
      <c r="G182" s="20"/>
      <c r="H182" s="13"/>
      <c r="I182" s="31"/>
      <c r="J182" s="34"/>
      <c r="K182" s="90">
        <f t="shared" si="11"/>
        <v>0</v>
      </c>
      <c r="L182" s="18">
        <f t="shared" si="10"/>
        <v>0</v>
      </c>
      <c r="M182" s="82">
        <f t="shared" si="12"/>
        <v>0</v>
      </c>
    </row>
    <row r="183" spans="1:13" ht="14.4" x14ac:dyDescent="0.25">
      <c r="A183" s="12" t="str">
        <f t="shared" si="9"/>
        <v>80Caitlin WhitemanPennyroyal Tea</v>
      </c>
      <c r="B183" s="638">
        <v>80</v>
      </c>
      <c r="C183" s="634" t="s">
        <v>1004</v>
      </c>
      <c r="D183" s="635" t="s">
        <v>1055</v>
      </c>
      <c r="E183" s="20"/>
      <c r="F183" s="637" t="s">
        <v>124</v>
      </c>
      <c r="G183" s="20"/>
      <c r="H183" s="13"/>
      <c r="I183" s="31"/>
      <c r="J183" s="34"/>
      <c r="K183" s="90">
        <f t="shared" si="11"/>
        <v>0</v>
      </c>
      <c r="L183" s="18">
        <f t="shared" si="10"/>
        <v>0</v>
      </c>
      <c r="M183" s="82">
        <f t="shared" si="12"/>
        <v>0</v>
      </c>
    </row>
    <row r="184" spans="1:13" ht="14.4" x14ac:dyDescent="0.25">
      <c r="A184" s="12" t="str">
        <f t="shared" si="9"/>
        <v>80Sarah OfferCape Torokina</v>
      </c>
      <c r="B184" s="13">
        <v>80</v>
      </c>
      <c r="C184" s="14" t="s">
        <v>515</v>
      </c>
      <c r="D184" s="15" t="s">
        <v>527</v>
      </c>
      <c r="E184" s="20"/>
      <c r="F184" s="16" t="s">
        <v>539</v>
      </c>
      <c r="G184" s="20"/>
      <c r="H184" s="13"/>
      <c r="I184" s="31"/>
      <c r="J184" s="34">
        <v>7</v>
      </c>
      <c r="K184" s="90">
        <f t="shared" si="11"/>
        <v>7</v>
      </c>
      <c r="L184" s="18">
        <f t="shared" si="10"/>
        <v>1</v>
      </c>
      <c r="M184" s="82">
        <f t="shared" si="12"/>
        <v>2</v>
      </c>
    </row>
    <row r="185" spans="1:13" ht="14.4" x14ac:dyDescent="0.25">
      <c r="A185" s="12" t="str">
        <f t="shared" si="9"/>
        <v>80Matilda SteinhoffIvorstone Remington Rifle SR</v>
      </c>
      <c r="B185" s="13">
        <v>80</v>
      </c>
      <c r="C185" s="14" t="s">
        <v>928</v>
      </c>
      <c r="D185" s="285" t="s">
        <v>1104</v>
      </c>
      <c r="E185" s="20"/>
      <c r="F185" s="16" t="s">
        <v>133</v>
      </c>
      <c r="G185" s="20"/>
      <c r="H185" s="13"/>
      <c r="I185" s="31"/>
      <c r="J185" s="34">
        <v>4</v>
      </c>
      <c r="K185" s="90">
        <f t="shared" si="11"/>
        <v>4</v>
      </c>
      <c r="L185" s="18">
        <f t="shared" si="10"/>
        <v>4</v>
      </c>
      <c r="M185" s="82">
        <f t="shared" si="12"/>
        <v>8</v>
      </c>
    </row>
    <row r="186" spans="1:13" ht="14.4" x14ac:dyDescent="0.25">
      <c r="A186" s="12" t="str">
        <f t="shared" si="9"/>
        <v>80Annika StoneDamaspia Park Emilys Gold SR</v>
      </c>
      <c r="B186" s="13">
        <v>80</v>
      </c>
      <c r="C186" s="14" t="s">
        <v>582</v>
      </c>
      <c r="D186" s="285" t="s">
        <v>1103</v>
      </c>
      <c r="E186" s="20"/>
      <c r="F186" s="16" t="s">
        <v>99</v>
      </c>
      <c r="G186" s="20"/>
      <c r="H186" s="13"/>
      <c r="I186" s="31"/>
      <c r="J186" s="34">
        <v>5</v>
      </c>
      <c r="K186" s="90">
        <f t="shared" si="11"/>
        <v>5</v>
      </c>
      <c r="L186" s="18">
        <f t="shared" si="10"/>
        <v>3</v>
      </c>
      <c r="M186" s="82">
        <f t="shared" si="12"/>
        <v>6</v>
      </c>
    </row>
    <row r="187" spans="1:13" ht="14.4" x14ac:dyDescent="0.25">
      <c r="A187" s="12" t="str">
        <f t="shared" si="9"/>
        <v>80Meg FowlerBreezewater Mr Brown</v>
      </c>
      <c r="B187" s="13">
        <v>80</v>
      </c>
      <c r="C187" s="14" t="s">
        <v>891</v>
      </c>
      <c r="D187" s="15" t="s">
        <v>908</v>
      </c>
      <c r="E187" s="20"/>
      <c r="F187" s="16" t="s">
        <v>109</v>
      </c>
      <c r="G187" s="20"/>
      <c r="H187" s="13"/>
      <c r="I187" s="31"/>
      <c r="J187" s="34">
        <v>3</v>
      </c>
      <c r="K187" s="90">
        <f t="shared" si="11"/>
        <v>3</v>
      </c>
      <c r="L187" s="18">
        <f t="shared" si="10"/>
        <v>5</v>
      </c>
      <c r="M187" s="82">
        <f t="shared" si="12"/>
        <v>10</v>
      </c>
    </row>
    <row r="188" spans="1:13" ht="14.4" x14ac:dyDescent="0.25">
      <c r="A188" s="12" t="str">
        <f t="shared" si="9"/>
        <v>80Mikayla OwenRebel Flight SR</v>
      </c>
      <c r="B188" s="13">
        <v>80</v>
      </c>
      <c r="C188" s="14" t="s">
        <v>131</v>
      </c>
      <c r="D188" s="285" t="s">
        <v>1102</v>
      </c>
      <c r="E188" s="20"/>
      <c r="F188" s="16" t="s">
        <v>133</v>
      </c>
      <c r="G188" s="20"/>
      <c r="H188" s="13"/>
      <c r="I188" s="31"/>
      <c r="J188" s="34">
        <v>7</v>
      </c>
      <c r="K188" s="90">
        <f t="shared" si="11"/>
        <v>7</v>
      </c>
      <c r="L188" s="18">
        <f t="shared" si="10"/>
        <v>1</v>
      </c>
      <c r="M188" s="82">
        <f t="shared" si="12"/>
        <v>2</v>
      </c>
    </row>
    <row r="189" spans="1:13" ht="14.4" x14ac:dyDescent="0.25">
      <c r="A189" s="12" t="str">
        <f t="shared" si="9"/>
        <v>80Bailee StalteriJb Flying High</v>
      </c>
      <c r="B189" s="13">
        <v>80</v>
      </c>
      <c r="C189" s="14" t="s">
        <v>180</v>
      </c>
      <c r="D189" s="15" t="s">
        <v>907</v>
      </c>
      <c r="E189" s="20"/>
      <c r="F189" s="16" t="s">
        <v>162</v>
      </c>
      <c r="G189" s="20"/>
      <c r="H189" s="13"/>
      <c r="I189" s="31"/>
      <c r="J189" s="34">
        <v>2</v>
      </c>
      <c r="K189" s="90">
        <f t="shared" si="11"/>
        <v>2</v>
      </c>
      <c r="L189" s="18">
        <f t="shared" si="10"/>
        <v>6</v>
      </c>
      <c r="M189" s="82">
        <f t="shared" si="12"/>
        <v>12</v>
      </c>
    </row>
    <row r="190" spans="1:13" ht="14.4" x14ac:dyDescent="0.25">
      <c r="A190" s="12" t="str">
        <f t="shared" si="9"/>
        <v>80Ellie GilberdNoblewood Casablanca</v>
      </c>
      <c r="B190" s="13">
        <v>80</v>
      </c>
      <c r="C190" s="14" t="s">
        <v>541</v>
      </c>
      <c r="D190" s="15" t="s">
        <v>674</v>
      </c>
      <c r="E190" s="20"/>
      <c r="F190" s="16" t="s">
        <v>115</v>
      </c>
      <c r="G190" s="20"/>
      <c r="H190" s="13"/>
      <c r="I190" s="31"/>
      <c r="J190" s="34">
        <v>6</v>
      </c>
      <c r="K190" s="90">
        <f t="shared" si="11"/>
        <v>6</v>
      </c>
      <c r="L190" s="641">
        <f t="shared" si="10"/>
        <v>2</v>
      </c>
      <c r="M190" s="82">
        <f t="shared" si="12"/>
        <v>4</v>
      </c>
    </row>
    <row r="191" spans="1:13" ht="14.4" x14ac:dyDescent="0.25">
      <c r="A191" s="12" t="str">
        <f t="shared" si="9"/>
        <v>80Bella BarrHolland Park Vienna</v>
      </c>
      <c r="B191" s="13">
        <v>80</v>
      </c>
      <c r="C191" s="14" t="s">
        <v>716</v>
      </c>
      <c r="D191" s="15" t="s">
        <v>724</v>
      </c>
      <c r="E191" s="20"/>
      <c r="F191" s="16" t="s">
        <v>124</v>
      </c>
      <c r="G191" s="20"/>
      <c r="H191" s="13"/>
      <c r="I191" s="31"/>
      <c r="J191" s="34">
        <v>7</v>
      </c>
      <c r="K191" s="90">
        <f t="shared" si="11"/>
        <v>7</v>
      </c>
      <c r="L191" s="18">
        <f t="shared" si="10"/>
        <v>1</v>
      </c>
      <c r="M191" s="82">
        <f t="shared" si="12"/>
        <v>2</v>
      </c>
    </row>
    <row r="192" spans="1:13" ht="14.4" x14ac:dyDescent="0.25">
      <c r="A192" s="12" t="str">
        <f t="shared" si="9"/>
        <v>80Taiah CurtisEydis</v>
      </c>
      <c r="B192" s="13">
        <v>80</v>
      </c>
      <c r="C192" s="14" t="s">
        <v>926</v>
      </c>
      <c r="D192" s="15" t="s">
        <v>927</v>
      </c>
      <c r="E192" s="20"/>
      <c r="F192" s="16" t="s">
        <v>133</v>
      </c>
      <c r="G192" s="34"/>
      <c r="H192" s="13"/>
      <c r="I192" s="31"/>
      <c r="J192" s="34">
        <v>7</v>
      </c>
      <c r="K192" s="90">
        <f t="shared" si="11"/>
        <v>7</v>
      </c>
      <c r="L192" s="18">
        <f t="shared" si="10"/>
        <v>1</v>
      </c>
      <c r="M192" s="82">
        <f t="shared" si="12"/>
        <v>2</v>
      </c>
    </row>
    <row r="193" spans="1:13" ht="14.4" x14ac:dyDescent="0.25">
      <c r="A193" s="12" t="str">
        <f t="shared" si="9"/>
        <v>90Hannah SteinhoffThe Mighty Quinn</v>
      </c>
      <c r="B193" s="13">
        <v>90</v>
      </c>
      <c r="C193" s="14" t="s">
        <v>945</v>
      </c>
      <c r="D193" s="15" t="s">
        <v>946</v>
      </c>
      <c r="E193" s="20"/>
      <c r="F193" s="16" t="s">
        <v>133</v>
      </c>
      <c r="G193" s="34"/>
      <c r="H193" s="13"/>
      <c r="I193" s="31" t="s">
        <v>621</v>
      </c>
      <c r="J193" s="209"/>
      <c r="K193" s="90">
        <f t="shared" si="11"/>
        <v>0</v>
      </c>
      <c r="L193" s="18">
        <f t="shared" si="10"/>
        <v>0</v>
      </c>
      <c r="M193" s="82">
        <f t="shared" si="12"/>
        <v>0</v>
      </c>
    </row>
    <row r="194" spans="1:13" ht="14.4" x14ac:dyDescent="0.25">
      <c r="A194" s="12" t="str">
        <f t="shared" si="9"/>
        <v>90Campbell BlackMissy</v>
      </c>
      <c r="B194" s="13">
        <v>90</v>
      </c>
      <c r="C194" s="634" t="s">
        <v>996</v>
      </c>
      <c r="D194" s="635" t="s">
        <v>145</v>
      </c>
      <c r="E194" s="636"/>
      <c r="F194" s="637" t="s">
        <v>146</v>
      </c>
      <c r="G194" s="20"/>
      <c r="H194" s="13"/>
      <c r="I194" s="31"/>
      <c r="J194" s="209"/>
      <c r="K194" s="90">
        <f t="shared" si="11"/>
        <v>0</v>
      </c>
      <c r="L194" s="18">
        <f t="shared" si="10"/>
        <v>0</v>
      </c>
      <c r="M194" s="82">
        <f t="shared" si="12"/>
        <v>0</v>
      </c>
    </row>
    <row r="195" spans="1:13" ht="14.4" x14ac:dyDescent="0.25">
      <c r="A195" s="12" t="str">
        <f t="shared" si="9"/>
        <v>90Holly MccluneInverglen Topman</v>
      </c>
      <c r="B195" s="13">
        <v>90</v>
      </c>
      <c r="C195" s="634" t="s">
        <v>997</v>
      </c>
      <c r="D195" s="635" t="s">
        <v>1056</v>
      </c>
      <c r="E195" s="636"/>
      <c r="F195" s="637" t="s">
        <v>115</v>
      </c>
      <c r="G195" s="20"/>
      <c r="H195" s="13"/>
      <c r="I195" s="31"/>
      <c r="J195" s="209"/>
      <c r="K195" s="90">
        <f t="shared" si="11"/>
        <v>0</v>
      </c>
      <c r="L195" s="18">
        <f t="shared" si="10"/>
        <v>0</v>
      </c>
      <c r="M195" s="82">
        <f t="shared" si="12"/>
        <v>0</v>
      </c>
    </row>
    <row r="196" spans="1:13" ht="14.4" x14ac:dyDescent="0.25">
      <c r="A196" s="12" t="str">
        <f t="shared" si="9"/>
        <v>90Mikayla OwenRebel Flight</v>
      </c>
      <c r="B196" s="13">
        <v>90</v>
      </c>
      <c r="C196" s="14" t="s">
        <v>131</v>
      </c>
      <c r="D196" s="15" t="s">
        <v>132</v>
      </c>
      <c r="E196" s="20"/>
      <c r="F196" s="16" t="s">
        <v>133</v>
      </c>
      <c r="G196" s="34"/>
      <c r="H196" s="13"/>
      <c r="I196" s="31">
        <v>7</v>
      </c>
      <c r="J196" s="209"/>
      <c r="K196" s="90">
        <f t="shared" si="11"/>
        <v>7</v>
      </c>
      <c r="L196" s="18">
        <f t="shared" si="10"/>
        <v>1</v>
      </c>
      <c r="M196" s="82">
        <f t="shared" si="12"/>
        <v>2</v>
      </c>
    </row>
    <row r="197" spans="1:13" ht="14.4" x14ac:dyDescent="0.25">
      <c r="A197" s="12" t="str">
        <f t="shared" si="9"/>
        <v>90Penelope FreemanTiimli Enzo</v>
      </c>
      <c r="B197" s="13">
        <v>90</v>
      </c>
      <c r="C197" s="14" t="s">
        <v>940</v>
      </c>
      <c r="D197" s="15" t="s">
        <v>1048</v>
      </c>
      <c r="E197" s="20"/>
      <c r="F197" s="16" t="s">
        <v>797</v>
      </c>
      <c r="G197" s="34"/>
      <c r="H197" s="13"/>
      <c r="I197" s="31">
        <v>2</v>
      </c>
      <c r="J197" s="209"/>
      <c r="K197" s="90">
        <f t="shared" si="11"/>
        <v>2</v>
      </c>
      <c r="L197" s="18">
        <f t="shared" si="10"/>
        <v>6</v>
      </c>
      <c r="M197" s="82">
        <f t="shared" si="12"/>
        <v>12</v>
      </c>
    </row>
    <row r="198" spans="1:13" ht="14.4" x14ac:dyDescent="0.25">
      <c r="A198" s="12" t="str">
        <f t="shared" ref="A198:A261" si="13">CONCATENATE(B198,C198,D198)</f>
        <v>90Bill WieseThree Votes SR</v>
      </c>
      <c r="B198" s="13">
        <v>90</v>
      </c>
      <c r="C198" s="14" t="s">
        <v>952</v>
      </c>
      <c r="D198" s="285" t="s">
        <v>1106</v>
      </c>
      <c r="E198" s="20"/>
      <c r="F198" s="16" t="s">
        <v>196</v>
      </c>
      <c r="G198" s="34"/>
      <c r="H198" s="13"/>
      <c r="I198" s="31">
        <v>7</v>
      </c>
      <c r="J198" s="209"/>
      <c r="K198" s="90">
        <f t="shared" si="11"/>
        <v>7</v>
      </c>
      <c r="L198" s="18">
        <f t="shared" ref="L198:L243" si="14">IF(K198=1,7,IF(K198=2,6,IF(K198=3,5,IF(K198=4,4,IF(K198=5,3,IF(K198=6,2,IF(K198&gt;=6,1,0)))))))</f>
        <v>1</v>
      </c>
      <c r="M198" s="82">
        <f t="shared" si="12"/>
        <v>2</v>
      </c>
    </row>
    <row r="199" spans="1:13" ht="14.4" x14ac:dyDescent="0.25">
      <c r="A199" s="12" t="str">
        <f t="shared" si="13"/>
        <v>90Dan WieseBiara Flyer SR</v>
      </c>
      <c r="B199" s="13">
        <v>90</v>
      </c>
      <c r="C199" s="14" t="s">
        <v>954</v>
      </c>
      <c r="D199" s="285" t="s">
        <v>1107</v>
      </c>
      <c r="E199" s="20"/>
      <c r="F199" s="16" t="s">
        <v>196</v>
      </c>
      <c r="G199" s="34"/>
      <c r="H199" s="13"/>
      <c r="I199" s="31">
        <v>7</v>
      </c>
      <c r="J199" s="209"/>
      <c r="K199" s="90">
        <f t="shared" si="11"/>
        <v>7</v>
      </c>
      <c r="L199" s="18">
        <f t="shared" si="14"/>
        <v>1</v>
      </c>
      <c r="M199" s="82">
        <f t="shared" si="12"/>
        <v>2</v>
      </c>
    </row>
    <row r="200" spans="1:13" ht="14.4" x14ac:dyDescent="0.25">
      <c r="A200" s="12" t="str">
        <f t="shared" si="13"/>
        <v>90Sophie DebritoTiaja Park Folly</v>
      </c>
      <c r="B200" s="13">
        <v>90</v>
      </c>
      <c r="C200" s="14" t="s">
        <v>484</v>
      </c>
      <c r="D200" s="15" t="s">
        <v>156</v>
      </c>
      <c r="E200" s="20"/>
      <c r="F200" s="16" t="s">
        <v>105</v>
      </c>
      <c r="G200" s="34"/>
      <c r="H200" s="13"/>
      <c r="I200" s="31">
        <v>6</v>
      </c>
      <c r="J200" s="209"/>
      <c r="K200" s="90">
        <f t="shared" ref="K200:K263" si="15">SUM(G200:J200)</f>
        <v>6</v>
      </c>
      <c r="L200" s="18">
        <f t="shared" si="14"/>
        <v>2</v>
      </c>
      <c r="M200" s="82">
        <f t="shared" si="12"/>
        <v>4</v>
      </c>
    </row>
    <row r="201" spans="1:13" ht="14.4" x14ac:dyDescent="0.25">
      <c r="A201" s="12" t="str">
        <f t="shared" si="13"/>
        <v>90Lily BennettKrystelle Park Impressive</v>
      </c>
      <c r="B201" s="13">
        <v>90</v>
      </c>
      <c r="C201" s="14" t="s">
        <v>116</v>
      </c>
      <c r="D201" s="15" t="s">
        <v>166</v>
      </c>
      <c r="E201" s="20"/>
      <c r="F201" s="16" t="s">
        <v>109</v>
      </c>
      <c r="G201" s="34"/>
      <c r="H201" s="13"/>
      <c r="I201" s="31">
        <v>4</v>
      </c>
      <c r="J201" s="209"/>
      <c r="K201" s="90">
        <f t="shared" si="15"/>
        <v>4</v>
      </c>
      <c r="L201" s="18">
        <f t="shared" si="14"/>
        <v>4</v>
      </c>
      <c r="M201" s="82">
        <f t="shared" si="12"/>
        <v>8</v>
      </c>
    </row>
    <row r="202" spans="1:13" ht="14.4" x14ac:dyDescent="0.25">
      <c r="A202" s="12" t="str">
        <f t="shared" si="13"/>
        <v>90Penelope FreemanSpringwater Dustyn</v>
      </c>
      <c r="B202" s="13">
        <v>90</v>
      </c>
      <c r="C202" s="14" t="s">
        <v>940</v>
      </c>
      <c r="D202" s="15" t="s">
        <v>963</v>
      </c>
      <c r="E202" s="20"/>
      <c r="F202" s="16" t="s">
        <v>797</v>
      </c>
      <c r="G202" s="34"/>
      <c r="H202" s="13"/>
      <c r="I202" s="31" t="s">
        <v>621</v>
      </c>
      <c r="J202" s="209"/>
      <c r="K202" s="90">
        <f t="shared" si="15"/>
        <v>0</v>
      </c>
      <c r="L202" s="18">
        <f t="shared" si="14"/>
        <v>0</v>
      </c>
      <c r="M202" s="82">
        <f t="shared" si="12"/>
        <v>0</v>
      </c>
    </row>
    <row r="203" spans="1:13" ht="14.4" x14ac:dyDescent="0.25">
      <c r="A203" s="12" t="str">
        <f t="shared" si="13"/>
        <v>90Eva AnningThe Brass Bear SR</v>
      </c>
      <c r="B203" s="13">
        <v>90</v>
      </c>
      <c r="C203" s="14" t="s">
        <v>649</v>
      </c>
      <c r="D203" s="285" t="s">
        <v>1108</v>
      </c>
      <c r="E203" s="20"/>
      <c r="F203" s="16" t="s">
        <v>146</v>
      </c>
      <c r="G203" s="34"/>
      <c r="H203" s="13"/>
      <c r="I203" s="31">
        <v>5</v>
      </c>
      <c r="J203" s="209"/>
      <c r="K203" s="90">
        <f t="shared" si="15"/>
        <v>5</v>
      </c>
      <c r="L203" s="18">
        <f t="shared" si="14"/>
        <v>3</v>
      </c>
      <c r="M203" s="82">
        <f t="shared" si="12"/>
        <v>6</v>
      </c>
    </row>
    <row r="204" spans="1:13" ht="14.4" x14ac:dyDescent="0.25">
      <c r="A204" s="12" t="str">
        <f t="shared" si="13"/>
        <v>90Vanessa DavisOkies Little Anya</v>
      </c>
      <c r="B204" s="13">
        <v>90</v>
      </c>
      <c r="C204" s="14" t="s">
        <v>141</v>
      </c>
      <c r="D204" s="15" t="s">
        <v>142</v>
      </c>
      <c r="E204" s="20"/>
      <c r="F204" s="16" t="s">
        <v>534</v>
      </c>
      <c r="G204" s="34"/>
      <c r="H204" s="13"/>
      <c r="I204" s="31">
        <v>1</v>
      </c>
      <c r="J204" s="209"/>
      <c r="K204" s="90">
        <f t="shared" si="15"/>
        <v>1</v>
      </c>
      <c r="L204" s="18">
        <f t="shared" si="14"/>
        <v>7</v>
      </c>
      <c r="M204" s="82">
        <f t="shared" si="12"/>
        <v>14</v>
      </c>
    </row>
    <row r="205" spans="1:13" ht="14.4" x14ac:dyDescent="0.25">
      <c r="A205" s="12" t="str">
        <f t="shared" si="13"/>
        <v>90Eva AnningThe Brass Bear</v>
      </c>
      <c r="B205" s="13">
        <v>90</v>
      </c>
      <c r="C205" s="14" t="s">
        <v>649</v>
      </c>
      <c r="D205" s="15" t="s">
        <v>691</v>
      </c>
      <c r="E205" s="20"/>
      <c r="F205" s="16" t="s">
        <v>146</v>
      </c>
      <c r="G205" s="34"/>
      <c r="H205" s="13"/>
      <c r="I205" s="31"/>
      <c r="J205" s="34">
        <v>1</v>
      </c>
      <c r="K205" s="90">
        <f t="shared" si="15"/>
        <v>1</v>
      </c>
      <c r="L205" s="18">
        <f t="shared" si="14"/>
        <v>7</v>
      </c>
      <c r="M205" s="82">
        <f t="shared" si="12"/>
        <v>14</v>
      </c>
    </row>
    <row r="206" spans="1:13" ht="14.4" x14ac:dyDescent="0.25">
      <c r="A206" s="12" t="str">
        <f t="shared" si="13"/>
        <v>90Lahnee PozzebonSkippin Time</v>
      </c>
      <c r="B206" s="638">
        <v>90</v>
      </c>
      <c r="C206" s="634" t="s">
        <v>1023</v>
      </c>
      <c r="D206" s="635" t="s">
        <v>1057</v>
      </c>
      <c r="E206" s="636"/>
      <c r="F206" s="637" t="s">
        <v>115</v>
      </c>
      <c r="G206" s="640"/>
      <c r="H206" s="638"/>
      <c r="I206" s="639"/>
      <c r="J206" s="640"/>
      <c r="K206" s="90">
        <f t="shared" si="15"/>
        <v>0</v>
      </c>
      <c r="L206" s="18">
        <f t="shared" si="14"/>
        <v>0</v>
      </c>
      <c r="M206" s="82">
        <f t="shared" si="12"/>
        <v>0</v>
      </c>
    </row>
    <row r="207" spans="1:13" ht="14.4" x14ac:dyDescent="0.25">
      <c r="A207" s="12" t="str">
        <f t="shared" si="13"/>
        <v>90Nell HoworthFlirt With Hal</v>
      </c>
      <c r="B207" s="13">
        <v>90</v>
      </c>
      <c r="C207" s="14" t="s">
        <v>517</v>
      </c>
      <c r="D207" s="15" t="s">
        <v>529</v>
      </c>
      <c r="E207" s="20"/>
      <c r="F207" s="16" t="s">
        <v>115</v>
      </c>
      <c r="G207" s="34"/>
      <c r="H207" s="13"/>
      <c r="I207" s="31"/>
      <c r="J207" s="34" t="s">
        <v>621</v>
      </c>
      <c r="K207" s="90">
        <f t="shared" si="15"/>
        <v>0</v>
      </c>
      <c r="L207" s="18">
        <f t="shared" si="14"/>
        <v>0</v>
      </c>
      <c r="M207" s="82">
        <f t="shared" si="12"/>
        <v>0</v>
      </c>
    </row>
    <row r="208" spans="1:13" ht="14.4" x14ac:dyDescent="0.25">
      <c r="A208" s="12" t="str">
        <f t="shared" si="13"/>
        <v>90Campbell BlackMissy</v>
      </c>
      <c r="B208" s="13">
        <v>90</v>
      </c>
      <c r="C208" s="14" t="s">
        <v>996</v>
      </c>
      <c r="D208" s="15" t="s">
        <v>145</v>
      </c>
      <c r="E208" s="20"/>
      <c r="F208" s="16" t="s">
        <v>146</v>
      </c>
      <c r="G208" s="34"/>
      <c r="H208" s="13"/>
      <c r="I208" s="31">
        <v>7</v>
      </c>
      <c r="J208" s="34"/>
      <c r="K208" s="90">
        <f t="shared" si="15"/>
        <v>7</v>
      </c>
      <c r="L208" s="18">
        <f t="shared" si="14"/>
        <v>1</v>
      </c>
      <c r="M208" s="82">
        <f t="shared" si="12"/>
        <v>2</v>
      </c>
    </row>
    <row r="209" spans="1:13" ht="14.4" x14ac:dyDescent="0.25">
      <c r="A209" s="12" t="str">
        <f t="shared" si="13"/>
        <v>90Tiffani TongTamara Flaming Halo</v>
      </c>
      <c r="B209" s="638">
        <v>90</v>
      </c>
      <c r="C209" s="634" t="s">
        <v>1024</v>
      </c>
      <c r="D209" s="635" t="s">
        <v>1058</v>
      </c>
      <c r="E209" s="636"/>
      <c r="F209" s="637" t="s">
        <v>797</v>
      </c>
      <c r="G209" s="636"/>
      <c r="H209" s="638"/>
      <c r="I209" s="639"/>
      <c r="J209" s="640"/>
      <c r="K209" s="90">
        <f t="shared" si="15"/>
        <v>0</v>
      </c>
      <c r="L209" s="18">
        <f t="shared" si="14"/>
        <v>0</v>
      </c>
      <c r="M209" s="82">
        <f t="shared" si="12"/>
        <v>0</v>
      </c>
    </row>
    <row r="210" spans="1:13" ht="14.4" x14ac:dyDescent="0.25">
      <c r="A210" s="12" t="str">
        <f t="shared" si="13"/>
        <v>90Dan WieseBiara Flyer</v>
      </c>
      <c r="B210" s="13">
        <v>90</v>
      </c>
      <c r="C210" s="14" t="s">
        <v>954</v>
      </c>
      <c r="D210" s="15" t="s">
        <v>955</v>
      </c>
      <c r="E210" s="20"/>
      <c r="F210" s="16" t="s">
        <v>196</v>
      </c>
      <c r="G210" s="20"/>
      <c r="H210" s="13"/>
      <c r="I210" s="31"/>
      <c r="J210" s="34">
        <v>2</v>
      </c>
      <c r="K210" s="90">
        <f t="shared" si="15"/>
        <v>2</v>
      </c>
      <c r="L210" s="18">
        <f t="shared" si="14"/>
        <v>6</v>
      </c>
      <c r="M210" s="82">
        <f t="shared" si="12"/>
        <v>12</v>
      </c>
    </row>
    <row r="211" spans="1:13" ht="14.4" x14ac:dyDescent="0.25">
      <c r="A211" s="12" t="str">
        <f t="shared" si="13"/>
        <v>90Holly MccluneInverglen Topman</v>
      </c>
      <c r="B211" s="638">
        <v>90</v>
      </c>
      <c r="C211" s="634" t="s">
        <v>997</v>
      </c>
      <c r="D211" s="635" t="s">
        <v>1056</v>
      </c>
      <c r="E211" s="636"/>
      <c r="F211" s="637" t="s">
        <v>115</v>
      </c>
      <c r="G211" s="636"/>
      <c r="H211" s="638"/>
      <c r="I211" s="639"/>
      <c r="J211" s="640"/>
      <c r="K211" s="90">
        <f t="shared" si="15"/>
        <v>0</v>
      </c>
      <c r="L211" s="18">
        <f t="shared" si="14"/>
        <v>0</v>
      </c>
      <c r="M211" s="82">
        <f t="shared" ref="M211:M274" si="16">SUM(L211*$M$5)</f>
        <v>0</v>
      </c>
    </row>
    <row r="212" spans="1:13" ht="14.4" x14ac:dyDescent="0.25">
      <c r="A212" s="12" t="str">
        <f t="shared" si="13"/>
        <v>90Ella MacgregorFour Needed Nz</v>
      </c>
      <c r="B212" s="13">
        <v>90</v>
      </c>
      <c r="C212" s="14" t="s">
        <v>776</v>
      </c>
      <c r="D212" s="15" t="s">
        <v>775</v>
      </c>
      <c r="E212" s="20"/>
      <c r="F212" s="16" t="s">
        <v>184</v>
      </c>
      <c r="G212" s="20"/>
      <c r="H212" s="13"/>
      <c r="I212" s="31"/>
      <c r="J212" s="34">
        <v>4</v>
      </c>
      <c r="K212" s="90">
        <f t="shared" si="15"/>
        <v>4</v>
      </c>
      <c r="L212" s="18">
        <f t="shared" si="14"/>
        <v>4</v>
      </c>
      <c r="M212" s="82">
        <f t="shared" si="16"/>
        <v>8</v>
      </c>
    </row>
    <row r="213" spans="1:13" ht="14.4" x14ac:dyDescent="0.25">
      <c r="A213" s="12" t="str">
        <f t="shared" si="13"/>
        <v>90Lily BennettBelcam Cerento</v>
      </c>
      <c r="B213" s="13">
        <v>90</v>
      </c>
      <c r="C213" s="14" t="s">
        <v>116</v>
      </c>
      <c r="D213" s="15" t="s">
        <v>117</v>
      </c>
      <c r="E213" s="20"/>
      <c r="F213" s="16" t="s">
        <v>109</v>
      </c>
      <c r="G213" s="20"/>
      <c r="H213" s="13"/>
      <c r="I213" s="31"/>
      <c r="J213" s="34">
        <v>3</v>
      </c>
      <c r="K213" s="90">
        <f t="shared" si="15"/>
        <v>3</v>
      </c>
      <c r="L213" s="18">
        <f t="shared" si="14"/>
        <v>5</v>
      </c>
      <c r="M213" s="82">
        <f t="shared" si="16"/>
        <v>10</v>
      </c>
    </row>
    <row r="214" spans="1:13" ht="14.4" x14ac:dyDescent="0.25">
      <c r="A214" s="12" t="str">
        <f t="shared" si="13"/>
        <v>90Hannah SteinhoffThe Mighty Quinn</v>
      </c>
      <c r="B214" s="638">
        <v>90</v>
      </c>
      <c r="C214" s="634" t="s">
        <v>1025</v>
      </c>
      <c r="D214" s="635" t="s">
        <v>1059</v>
      </c>
      <c r="E214" s="636"/>
      <c r="F214" s="637" t="s">
        <v>1028</v>
      </c>
      <c r="G214" s="636"/>
      <c r="H214" s="638"/>
      <c r="I214" s="639"/>
      <c r="J214" s="640"/>
      <c r="K214" s="90">
        <f t="shared" si="15"/>
        <v>0</v>
      </c>
      <c r="L214" s="18">
        <f t="shared" si="14"/>
        <v>0</v>
      </c>
      <c r="M214" s="82">
        <f t="shared" si="16"/>
        <v>0</v>
      </c>
    </row>
    <row r="215" spans="1:13" ht="14.4" x14ac:dyDescent="0.25">
      <c r="A215" s="12" t="str">
        <f t="shared" si="13"/>
        <v>90Willoughby SharpSenator Budweiser</v>
      </c>
      <c r="B215" s="638">
        <v>90</v>
      </c>
      <c r="C215" s="634" t="s">
        <v>1026</v>
      </c>
      <c r="D215" s="635" t="s">
        <v>1060</v>
      </c>
      <c r="E215" s="636"/>
      <c r="F215" s="637" t="s">
        <v>1029</v>
      </c>
      <c r="G215" s="636"/>
      <c r="H215" s="638"/>
      <c r="I215" s="639"/>
      <c r="J215" s="640"/>
      <c r="K215" s="90">
        <f t="shared" si="15"/>
        <v>0</v>
      </c>
      <c r="L215" s="18">
        <f t="shared" si="14"/>
        <v>0</v>
      </c>
      <c r="M215" s="82">
        <f t="shared" si="16"/>
        <v>0</v>
      </c>
    </row>
    <row r="216" spans="1:13" ht="14.4" x14ac:dyDescent="0.25">
      <c r="A216" s="12" t="str">
        <f t="shared" si="13"/>
        <v>90Emily StampaliaThe Black Flash</v>
      </c>
      <c r="B216" s="638">
        <v>90</v>
      </c>
      <c r="C216" s="634" t="s">
        <v>1027</v>
      </c>
      <c r="D216" s="635" t="s">
        <v>1061</v>
      </c>
      <c r="E216" s="636"/>
      <c r="F216" s="637" t="s">
        <v>1030</v>
      </c>
      <c r="G216" s="636"/>
      <c r="H216" s="638"/>
      <c r="I216" s="639"/>
      <c r="J216" s="640"/>
      <c r="K216" s="90">
        <f t="shared" si="15"/>
        <v>0</v>
      </c>
      <c r="L216" s="18">
        <f t="shared" si="14"/>
        <v>0</v>
      </c>
      <c r="M216" s="82">
        <f t="shared" si="16"/>
        <v>0</v>
      </c>
    </row>
    <row r="217" spans="1:13" ht="14.4" x14ac:dyDescent="0.25">
      <c r="A217" s="12" t="str">
        <f t="shared" si="13"/>
        <v>100Grace JohnsonSolar Medal</v>
      </c>
      <c r="B217" s="13">
        <v>100</v>
      </c>
      <c r="C217" s="14" t="s">
        <v>218</v>
      </c>
      <c r="D217" s="15" t="s">
        <v>951</v>
      </c>
      <c r="E217" s="20"/>
      <c r="F217" s="16" t="s">
        <v>797</v>
      </c>
      <c r="G217" s="20"/>
      <c r="H217" s="13"/>
      <c r="I217" s="31">
        <v>2</v>
      </c>
      <c r="J217" s="209"/>
      <c r="K217" s="90">
        <f t="shared" si="15"/>
        <v>2</v>
      </c>
      <c r="L217" s="641">
        <f t="shared" si="14"/>
        <v>6</v>
      </c>
      <c r="M217" s="82">
        <f t="shared" si="16"/>
        <v>12</v>
      </c>
    </row>
    <row r="218" spans="1:13" ht="14.4" x14ac:dyDescent="0.25">
      <c r="A218" s="12" t="str">
        <f t="shared" si="13"/>
        <v>100Alexis WyllieBuffalo Soldier</v>
      </c>
      <c r="B218" s="13">
        <v>100</v>
      </c>
      <c r="C218" s="14" t="s">
        <v>122</v>
      </c>
      <c r="D218" s="15" t="s">
        <v>123</v>
      </c>
      <c r="E218" s="20"/>
      <c r="F218" s="16" t="s">
        <v>124</v>
      </c>
      <c r="G218" s="20"/>
      <c r="H218" s="13"/>
      <c r="I218" s="31">
        <v>4</v>
      </c>
      <c r="J218" s="209"/>
      <c r="K218" s="90">
        <f t="shared" si="15"/>
        <v>4</v>
      </c>
      <c r="L218" s="18">
        <f t="shared" si="14"/>
        <v>4</v>
      </c>
      <c r="M218" s="82">
        <f t="shared" si="16"/>
        <v>8</v>
      </c>
    </row>
    <row r="219" spans="1:13" ht="14.4" x14ac:dyDescent="0.25">
      <c r="A219" s="12" t="str">
        <f t="shared" si="13"/>
        <v>100Tessa EvansHollywood Rock</v>
      </c>
      <c r="B219" s="13">
        <v>100</v>
      </c>
      <c r="C219" s="14" t="s">
        <v>519</v>
      </c>
      <c r="D219" s="15" t="s">
        <v>531</v>
      </c>
      <c r="E219" s="20"/>
      <c r="F219" s="16" t="s">
        <v>539</v>
      </c>
      <c r="G219" s="20"/>
      <c r="H219" s="13"/>
      <c r="I219" s="31">
        <v>3</v>
      </c>
      <c r="J219" s="209"/>
      <c r="K219" s="90">
        <f t="shared" si="15"/>
        <v>3</v>
      </c>
      <c r="L219" s="641">
        <f t="shared" si="14"/>
        <v>5</v>
      </c>
      <c r="M219" s="82">
        <f t="shared" si="16"/>
        <v>10</v>
      </c>
    </row>
    <row r="220" spans="1:13" ht="14.4" x14ac:dyDescent="0.25">
      <c r="A220" s="12" t="str">
        <f t="shared" si="13"/>
        <v>100Charvelle MillerKendall Park Odin SR</v>
      </c>
      <c r="B220" s="13">
        <v>100</v>
      </c>
      <c r="C220" s="14" t="s">
        <v>125</v>
      </c>
      <c r="D220" s="285" t="s">
        <v>992</v>
      </c>
      <c r="E220" s="20"/>
      <c r="F220" s="16" t="s">
        <v>127</v>
      </c>
      <c r="G220" s="20"/>
      <c r="H220" s="13"/>
      <c r="I220" s="31">
        <v>5</v>
      </c>
      <c r="J220" s="209"/>
      <c r="K220" s="90">
        <f t="shared" si="15"/>
        <v>5</v>
      </c>
      <c r="L220" s="18">
        <f t="shared" si="14"/>
        <v>3</v>
      </c>
      <c r="M220" s="82">
        <f t="shared" si="16"/>
        <v>6</v>
      </c>
    </row>
    <row r="221" spans="1:13" ht="14.4" x14ac:dyDescent="0.25">
      <c r="A221" s="12" t="str">
        <f t="shared" si="13"/>
        <v>100Annika StoneIrlanda Fph</v>
      </c>
      <c r="B221" s="13">
        <v>100</v>
      </c>
      <c r="C221" s="14" t="s">
        <v>582</v>
      </c>
      <c r="D221" s="15" t="s">
        <v>593</v>
      </c>
      <c r="E221" s="20"/>
      <c r="F221" s="16" t="s">
        <v>99</v>
      </c>
      <c r="G221" s="20"/>
      <c r="H221" s="13"/>
      <c r="I221" s="31">
        <v>1</v>
      </c>
      <c r="J221" s="209"/>
      <c r="K221" s="90">
        <f t="shared" si="15"/>
        <v>1</v>
      </c>
      <c r="L221" s="18">
        <f t="shared" si="14"/>
        <v>7</v>
      </c>
      <c r="M221" s="82">
        <f t="shared" si="16"/>
        <v>14</v>
      </c>
    </row>
    <row r="222" spans="1:13" ht="14.4" x14ac:dyDescent="0.25">
      <c r="A222" s="12" t="str">
        <f t="shared" si="13"/>
        <v>100Jordyn BronkhorstThe Slayer SR</v>
      </c>
      <c r="B222" s="13">
        <v>100</v>
      </c>
      <c r="C222" s="14" t="s">
        <v>941</v>
      </c>
      <c r="D222" s="285" t="s">
        <v>1109</v>
      </c>
      <c r="E222" s="20"/>
      <c r="F222" s="16" t="s">
        <v>162</v>
      </c>
      <c r="G222" s="20"/>
      <c r="H222" s="13"/>
      <c r="I222" s="31">
        <v>6</v>
      </c>
      <c r="J222" s="209"/>
      <c r="K222" s="90">
        <f t="shared" si="15"/>
        <v>6</v>
      </c>
      <c r="L222" s="641">
        <f t="shared" si="14"/>
        <v>2</v>
      </c>
      <c r="M222" s="82">
        <f t="shared" si="16"/>
        <v>4</v>
      </c>
    </row>
    <row r="223" spans="1:13" ht="14.4" x14ac:dyDescent="0.25">
      <c r="A223" s="12" t="str">
        <f t="shared" si="13"/>
        <v>100Charvelle MillerKendall Park Odin</v>
      </c>
      <c r="B223" s="13">
        <v>100</v>
      </c>
      <c r="C223" s="14" t="s">
        <v>125</v>
      </c>
      <c r="D223" s="15" t="s">
        <v>126</v>
      </c>
      <c r="E223" s="20"/>
      <c r="F223" s="16" t="s">
        <v>127</v>
      </c>
      <c r="G223" s="20"/>
      <c r="H223" s="13"/>
      <c r="I223" s="31"/>
      <c r="J223" s="34">
        <v>2</v>
      </c>
      <c r="K223" s="90">
        <f t="shared" si="15"/>
        <v>2</v>
      </c>
      <c r="L223" s="18">
        <f t="shared" si="14"/>
        <v>6</v>
      </c>
      <c r="M223" s="82">
        <f t="shared" si="16"/>
        <v>12</v>
      </c>
    </row>
    <row r="224" spans="1:13" ht="14.4" x14ac:dyDescent="0.25">
      <c r="A224" s="12" t="str">
        <f t="shared" si="13"/>
        <v>100Emily StampaliaThe Black Flash</v>
      </c>
      <c r="B224" s="638">
        <v>100</v>
      </c>
      <c r="C224" s="634" t="s">
        <v>1027</v>
      </c>
      <c r="D224" s="635" t="s">
        <v>1061</v>
      </c>
      <c r="E224" s="636"/>
      <c r="F224" s="637" t="s">
        <v>1030</v>
      </c>
      <c r="G224" s="636"/>
      <c r="H224" s="638"/>
      <c r="I224" s="639"/>
      <c r="J224" s="640"/>
      <c r="K224" s="90">
        <f t="shared" si="15"/>
        <v>0</v>
      </c>
      <c r="L224" s="641">
        <f t="shared" si="14"/>
        <v>0</v>
      </c>
      <c r="M224" s="82">
        <f t="shared" si="16"/>
        <v>0</v>
      </c>
    </row>
    <row r="225" spans="1:13" ht="14.4" x14ac:dyDescent="0.25">
      <c r="A225" s="12" t="str">
        <f t="shared" si="13"/>
        <v>100Joanne LangeClare Downs Sultans Of Swi</v>
      </c>
      <c r="B225" s="13">
        <v>100</v>
      </c>
      <c r="C225" s="14" t="s">
        <v>101</v>
      </c>
      <c r="D225" s="15" t="s">
        <v>1063</v>
      </c>
      <c r="E225" s="20"/>
      <c r="F225" s="16" t="s">
        <v>102</v>
      </c>
      <c r="G225" s="20"/>
      <c r="H225" s="13"/>
      <c r="I225" s="31"/>
      <c r="J225" s="34">
        <v>3</v>
      </c>
      <c r="K225" s="90">
        <f t="shared" si="15"/>
        <v>3</v>
      </c>
      <c r="L225" s="18">
        <f t="shared" si="14"/>
        <v>5</v>
      </c>
      <c r="M225" s="82">
        <f t="shared" si="16"/>
        <v>10</v>
      </c>
    </row>
    <row r="226" spans="1:13" ht="14.4" x14ac:dyDescent="0.25">
      <c r="A226" s="12" t="str">
        <f t="shared" si="13"/>
        <v>100Jordyn BronkhorstThe Slayer</v>
      </c>
      <c r="B226" s="13">
        <v>100</v>
      </c>
      <c r="C226" s="14" t="s">
        <v>941</v>
      </c>
      <c r="D226" s="15" t="s">
        <v>1062</v>
      </c>
      <c r="E226" s="20"/>
      <c r="F226" s="16" t="s">
        <v>162</v>
      </c>
      <c r="G226" s="20"/>
      <c r="H226" s="13"/>
      <c r="I226" s="31"/>
      <c r="J226" s="34">
        <v>1</v>
      </c>
      <c r="K226" s="90">
        <f t="shared" si="15"/>
        <v>1</v>
      </c>
      <c r="L226" s="18">
        <f t="shared" si="14"/>
        <v>7</v>
      </c>
      <c r="M226" s="82">
        <f t="shared" si="16"/>
        <v>14</v>
      </c>
    </row>
    <row r="227" spans="1:13" ht="14.4" x14ac:dyDescent="0.25">
      <c r="A227" s="12" t="str">
        <f t="shared" si="13"/>
        <v>100Nell HoworthFlirt With Hal</v>
      </c>
      <c r="B227" s="13">
        <v>100</v>
      </c>
      <c r="C227" s="14" t="s">
        <v>517</v>
      </c>
      <c r="D227" s="15" t="s">
        <v>529</v>
      </c>
      <c r="E227" s="20"/>
      <c r="F227" s="16" t="s">
        <v>115</v>
      </c>
      <c r="G227" s="20"/>
      <c r="H227" s="13"/>
      <c r="I227" s="31"/>
      <c r="J227" s="34">
        <v>6</v>
      </c>
      <c r="K227" s="90">
        <f t="shared" si="15"/>
        <v>6</v>
      </c>
      <c r="L227" s="18">
        <f t="shared" si="14"/>
        <v>2</v>
      </c>
      <c r="M227" s="82">
        <f t="shared" si="16"/>
        <v>4</v>
      </c>
    </row>
    <row r="228" spans="1:13" ht="14.4" x14ac:dyDescent="0.25">
      <c r="A228" s="12" t="str">
        <f t="shared" si="13"/>
        <v>100Dan WieseBiara Flyer</v>
      </c>
      <c r="B228" s="13">
        <v>100</v>
      </c>
      <c r="C228" s="14" t="s">
        <v>954</v>
      </c>
      <c r="D228" s="15" t="s">
        <v>955</v>
      </c>
      <c r="E228" s="20"/>
      <c r="F228" s="16" t="s">
        <v>196</v>
      </c>
      <c r="G228" s="20"/>
      <c r="H228" s="13"/>
      <c r="I228" s="31"/>
      <c r="J228" s="34">
        <v>4</v>
      </c>
      <c r="K228" s="90">
        <f t="shared" si="15"/>
        <v>4</v>
      </c>
      <c r="L228" s="18">
        <f t="shared" si="14"/>
        <v>4</v>
      </c>
      <c r="M228" s="82">
        <f t="shared" si="16"/>
        <v>8</v>
      </c>
    </row>
    <row r="229" spans="1:13" ht="14.4" x14ac:dyDescent="0.25">
      <c r="A229" s="12" t="str">
        <f t="shared" si="13"/>
        <v>100Lahnee PozzebonSkippin Time</v>
      </c>
      <c r="B229" s="638">
        <v>100</v>
      </c>
      <c r="C229" s="634" t="s">
        <v>1023</v>
      </c>
      <c r="D229" s="635" t="s">
        <v>1057</v>
      </c>
      <c r="E229" s="636"/>
      <c r="F229" s="637" t="s">
        <v>115</v>
      </c>
      <c r="G229" s="636"/>
      <c r="H229" s="638"/>
      <c r="I229" s="639"/>
      <c r="J229" s="640"/>
      <c r="K229" s="90">
        <f t="shared" si="15"/>
        <v>0</v>
      </c>
      <c r="L229" s="641">
        <f t="shared" si="14"/>
        <v>0</v>
      </c>
      <c r="M229" s="82">
        <f t="shared" si="16"/>
        <v>0</v>
      </c>
    </row>
    <row r="230" spans="1:13" ht="14.4" x14ac:dyDescent="0.25">
      <c r="A230" s="12" t="str">
        <f t="shared" si="13"/>
        <v>100Bill WieseThree Votes</v>
      </c>
      <c r="B230" s="13">
        <v>100</v>
      </c>
      <c r="C230" s="14" t="s">
        <v>952</v>
      </c>
      <c r="D230" s="15" t="s">
        <v>953</v>
      </c>
      <c r="E230" s="20"/>
      <c r="F230" s="16" t="s">
        <v>196</v>
      </c>
      <c r="G230" s="20"/>
      <c r="H230" s="13"/>
      <c r="I230" s="31"/>
      <c r="J230" s="34">
        <v>5</v>
      </c>
      <c r="K230" s="90">
        <f t="shared" si="15"/>
        <v>5</v>
      </c>
      <c r="L230" s="18">
        <f t="shared" si="14"/>
        <v>3</v>
      </c>
      <c r="M230" s="82">
        <f t="shared" si="16"/>
        <v>6</v>
      </c>
    </row>
    <row r="231" spans="1:13" ht="14.4" x14ac:dyDescent="0.25">
      <c r="A231" s="12" t="str">
        <f t="shared" si="13"/>
        <v>105Tiffani TongShippyshippybangbang SR</v>
      </c>
      <c r="B231" s="13">
        <v>105</v>
      </c>
      <c r="C231" s="14" t="s">
        <v>93</v>
      </c>
      <c r="D231" s="285" t="s">
        <v>993</v>
      </c>
      <c r="E231" s="20"/>
      <c r="F231" s="16" t="s">
        <v>797</v>
      </c>
      <c r="G231" s="20"/>
      <c r="H231" s="13"/>
      <c r="I231" s="31"/>
      <c r="J231" s="34">
        <v>5</v>
      </c>
      <c r="K231" s="90">
        <f t="shared" si="15"/>
        <v>5</v>
      </c>
      <c r="L231" s="18">
        <f t="shared" si="14"/>
        <v>3</v>
      </c>
      <c r="M231" s="82">
        <f t="shared" si="16"/>
        <v>6</v>
      </c>
    </row>
    <row r="232" spans="1:13" ht="14.4" x14ac:dyDescent="0.25">
      <c r="A232" s="12" t="str">
        <f t="shared" si="13"/>
        <v>105Annika StoneIrlanda Fph</v>
      </c>
      <c r="B232" s="13">
        <v>105</v>
      </c>
      <c r="C232" s="14" t="s">
        <v>582</v>
      </c>
      <c r="D232" s="15" t="s">
        <v>593</v>
      </c>
      <c r="E232" s="20"/>
      <c r="F232" s="16" t="s">
        <v>99</v>
      </c>
      <c r="G232" s="20"/>
      <c r="H232" s="13"/>
      <c r="I232" s="31"/>
      <c r="J232" s="34">
        <v>4</v>
      </c>
      <c r="K232" s="90">
        <f t="shared" si="15"/>
        <v>4</v>
      </c>
      <c r="L232" s="18">
        <f t="shared" si="14"/>
        <v>4</v>
      </c>
      <c r="M232" s="82">
        <f t="shared" si="16"/>
        <v>8</v>
      </c>
    </row>
    <row r="233" spans="1:13" ht="14.4" x14ac:dyDescent="0.25">
      <c r="A233" s="12" t="str">
        <f t="shared" si="13"/>
        <v>105Bill WieseThree Votes</v>
      </c>
      <c r="B233" s="13">
        <v>105</v>
      </c>
      <c r="C233" s="14" t="s">
        <v>952</v>
      </c>
      <c r="D233" s="15" t="s">
        <v>953</v>
      </c>
      <c r="E233" s="20"/>
      <c r="F233" s="16" t="s">
        <v>196</v>
      </c>
      <c r="G233" s="20"/>
      <c r="H233" s="13"/>
      <c r="I233" s="31"/>
      <c r="J233" s="34">
        <v>6</v>
      </c>
      <c r="K233" s="90">
        <f t="shared" si="15"/>
        <v>6</v>
      </c>
      <c r="L233" s="18">
        <f t="shared" si="14"/>
        <v>2</v>
      </c>
      <c r="M233" s="82">
        <f t="shared" si="16"/>
        <v>4</v>
      </c>
    </row>
    <row r="234" spans="1:13" ht="14.4" x14ac:dyDescent="0.25">
      <c r="A234" s="12" t="str">
        <f t="shared" si="13"/>
        <v>105Jorja BrownParty Time SR</v>
      </c>
      <c r="B234" s="13">
        <v>105</v>
      </c>
      <c r="C234" s="14" t="s">
        <v>942</v>
      </c>
      <c r="D234" s="285" t="s">
        <v>1110</v>
      </c>
      <c r="E234" s="20"/>
      <c r="F234" s="16" t="s">
        <v>109</v>
      </c>
      <c r="G234" s="20"/>
      <c r="H234" s="13"/>
      <c r="I234" s="31"/>
      <c r="J234" s="34">
        <v>2</v>
      </c>
      <c r="K234" s="90">
        <f t="shared" si="15"/>
        <v>2</v>
      </c>
      <c r="L234" s="18">
        <f t="shared" si="14"/>
        <v>6</v>
      </c>
      <c r="M234" s="82">
        <f t="shared" si="16"/>
        <v>12</v>
      </c>
    </row>
    <row r="235" spans="1:13" ht="14.4" x14ac:dyDescent="0.25">
      <c r="A235" s="12" t="str">
        <f t="shared" si="13"/>
        <v>105Matilda MarchMaximouse</v>
      </c>
      <c r="B235" s="13">
        <v>105</v>
      </c>
      <c r="C235" s="14" t="s">
        <v>113</v>
      </c>
      <c r="D235" s="15" t="s">
        <v>114</v>
      </c>
      <c r="E235" s="20"/>
      <c r="F235" s="16" t="s">
        <v>115</v>
      </c>
      <c r="G235" s="20"/>
      <c r="H235" s="13"/>
      <c r="I235" s="31"/>
      <c r="J235" s="34">
        <v>1</v>
      </c>
      <c r="K235" s="90">
        <f t="shared" si="15"/>
        <v>1</v>
      </c>
      <c r="L235" s="18">
        <f t="shared" si="14"/>
        <v>7</v>
      </c>
      <c r="M235" s="82">
        <f t="shared" si="16"/>
        <v>14</v>
      </c>
    </row>
    <row r="236" spans="1:13" ht="14.4" x14ac:dyDescent="0.25">
      <c r="A236" s="12" t="str">
        <f t="shared" si="13"/>
        <v>105Tessa EvansHollywood Rock</v>
      </c>
      <c r="B236" s="13">
        <v>105</v>
      </c>
      <c r="C236" s="14" t="s">
        <v>519</v>
      </c>
      <c r="D236" s="15" t="s">
        <v>531</v>
      </c>
      <c r="E236" s="20"/>
      <c r="F236" s="16" t="s">
        <v>539</v>
      </c>
      <c r="G236" s="20"/>
      <c r="H236" s="13"/>
      <c r="I236" s="31"/>
      <c r="J236" s="34">
        <v>3</v>
      </c>
      <c r="K236" s="90">
        <f t="shared" si="15"/>
        <v>3</v>
      </c>
      <c r="L236" s="641">
        <f t="shared" si="14"/>
        <v>5</v>
      </c>
      <c r="M236" s="82">
        <f t="shared" si="16"/>
        <v>10</v>
      </c>
    </row>
    <row r="237" spans="1:13" ht="14.4" x14ac:dyDescent="0.25">
      <c r="A237" s="12" t="str">
        <f t="shared" si="13"/>
        <v>110Tiffani TongShippyshippybangbang</v>
      </c>
      <c r="B237" s="13">
        <v>110</v>
      </c>
      <c r="C237" s="14" t="s">
        <v>93</v>
      </c>
      <c r="D237" s="15" t="s">
        <v>94</v>
      </c>
      <c r="E237" s="20"/>
      <c r="F237" s="16" t="s">
        <v>797</v>
      </c>
      <c r="G237" s="20"/>
      <c r="H237" s="13"/>
      <c r="I237" s="31"/>
      <c r="J237" s="34">
        <v>1</v>
      </c>
      <c r="K237" s="90">
        <f t="shared" si="15"/>
        <v>1</v>
      </c>
      <c r="L237" s="18">
        <f t="shared" si="14"/>
        <v>7</v>
      </c>
      <c r="M237" s="82">
        <f t="shared" si="16"/>
        <v>14</v>
      </c>
    </row>
    <row r="238" spans="1:13" ht="14.4" x14ac:dyDescent="0.25">
      <c r="A238" s="12" t="str">
        <f t="shared" si="13"/>
        <v>110Siena StasiwKung Fu Master Gp</v>
      </c>
      <c r="B238" s="13">
        <v>110</v>
      </c>
      <c r="C238" s="14" t="s">
        <v>981</v>
      </c>
      <c r="D238" s="15" t="s">
        <v>1065</v>
      </c>
      <c r="E238" s="20"/>
      <c r="F238" s="16" t="s">
        <v>213</v>
      </c>
      <c r="G238" s="20"/>
      <c r="H238" s="13"/>
      <c r="I238" s="31"/>
      <c r="J238" s="34" t="s">
        <v>621</v>
      </c>
      <c r="K238" s="90">
        <f t="shared" si="15"/>
        <v>0</v>
      </c>
      <c r="L238" s="18">
        <f t="shared" si="14"/>
        <v>0</v>
      </c>
      <c r="M238" s="82">
        <f t="shared" si="16"/>
        <v>0</v>
      </c>
    </row>
    <row r="239" spans="1:13" ht="14.4" x14ac:dyDescent="0.25">
      <c r="A239" s="12" t="str">
        <f t="shared" si="13"/>
        <v>110Siena StasiwGlenbaile Half Pint</v>
      </c>
      <c r="B239" s="13">
        <v>110</v>
      </c>
      <c r="C239" s="14" t="s">
        <v>981</v>
      </c>
      <c r="D239" s="15" t="s">
        <v>1066</v>
      </c>
      <c r="E239" s="20"/>
      <c r="F239" s="16" t="s">
        <v>213</v>
      </c>
      <c r="G239" s="20"/>
      <c r="H239" s="13"/>
      <c r="I239" s="31"/>
      <c r="J239" s="34">
        <v>3</v>
      </c>
      <c r="K239" s="90">
        <f t="shared" si="15"/>
        <v>3</v>
      </c>
      <c r="L239" s="18">
        <f t="shared" si="14"/>
        <v>5</v>
      </c>
      <c r="M239" s="82">
        <f t="shared" si="16"/>
        <v>10</v>
      </c>
    </row>
    <row r="240" spans="1:13" ht="14.4" x14ac:dyDescent="0.25">
      <c r="A240" s="12" t="str">
        <f t="shared" si="13"/>
        <v>110Jorja BrownParty Time</v>
      </c>
      <c r="B240" s="13">
        <v>110</v>
      </c>
      <c r="C240" s="14" t="s">
        <v>942</v>
      </c>
      <c r="D240" s="15" t="s">
        <v>1064</v>
      </c>
      <c r="E240" s="20"/>
      <c r="F240" s="16" t="s">
        <v>109</v>
      </c>
      <c r="G240" s="20"/>
      <c r="H240" s="13"/>
      <c r="I240" s="31"/>
      <c r="J240" s="34">
        <v>2</v>
      </c>
      <c r="K240" s="90">
        <f t="shared" si="15"/>
        <v>2</v>
      </c>
      <c r="L240" s="18">
        <f t="shared" si="14"/>
        <v>6</v>
      </c>
      <c r="M240" s="82">
        <f t="shared" si="16"/>
        <v>12</v>
      </c>
    </row>
    <row r="241" spans="1:13" ht="14.4" x14ac:dyDescent="0.25">
      <c r="A241" s="12" t="str">
        <f t="shared" si="13"/>
        <v/>
      </c>
      <c r="B241" s="274"/>
      <c r="C241" s="275" t="s">
        <v>43</v>
      </c>
      <c r="D241" s="276" t="s">
        <v>43</v>
      </c>
      <c r="E241" s="277"/>
      <c r="F241" s="642"/>
      <c r="G241" s="425"/>
      <c r="H241" s="274"/>
      <c r="I241" s="280"/>
      <c r="J241" s="281"/>
      <c r="K241" s="90">
        <f t="shared" si="15"/>
        <v>0</v>
      </c>
      <c r="L241" s="18">
        <f t="shared" si="14"/>
        <v>0</v>
      </c>
      <c r="M241" s="82">
        <f t="shared" si="16"/>
        <v>0</v>
      </c>
    </row>
    <row r="242" spans="1:13" ht="14.4" x14ac:dyDescent="0.25">
      <c r="A242" s="12" t="str">
        <f t="shared" si="13"/>
        <v/>
      </c>
      <c r="B242" s="13"/>
      <c r="C242" s="14" t="s">
        <v>43</v>
      </c>
      <c r="D242" s="15" t="s">
        <v>43</v>
      </c>
      <c r="E242" s="20"/>
      <c r="F242" s="16"/>
      <c r="G242" s="296"/>
      <c r="H242" s="13"/>
      <c r="I242" s="31"/>
      <c r="J242" s="34"/>
      <c r="K242" s="90">
        <f t="shared" si="15"/>
        <v>0</v>
      </c>
      <c r="L242" s="18">
        <f t="shared" si="14"/>
        <v>0</v>
      </c>
      <c r="M242" s="82">
        <f t="shared" si="16"/>
        <v>0</v>
      </c>
    </row>
    <row r="243" spans="1:13" ht="14.4" x14ac:dyDescent="0.25">
      <c r="A243" s="12" t="str">
        <f t="shared" si="13"/>
        <v/>
      </c>
      <c r="B243" s="274"/>
      <c r="C243" s="275" t="s">
        <v>43</v>
      </c>
      <c r="D243" s="276" t="s">
        <v>43</v>
      </c>
      <c r="E243" s="277"/>
      <c r="F243" s="278"/>
      <c r="G243" s="279"/>
      <c r="H243" s="274"/>
      <c r="I243" s="280"/>
      <c r="J243" s="281"/>
      <c r="K243" s="90">
        <f t="shared" si="15"/>
        <v>0</v>
      </c>
      <c r="L243" s="18">
        <f t="shared" si="14"/>
        <v>0</v>
      </c>
      <c r="M243" s="82">
        <f t="shared" si="16"/>
        <v>0</v>
      </c>
    </row>
    <row r="244" spans="1:13" ht="14.4" x14ac:dyDescent="0.25">
      <c r="A244" s="12" t="str">
        <f t="shared" si="13"/>
        <v/>
      </c>
      <c r="B244" s="13"/>
      <c r="C244" s="14" t="s">
        <v>43</v>
      </c>
      <c r="D244" s="15" t="s">
        <v>43</v>
      </c>
      <c r="E244" s="20"/>
      <c r="F244" s="16"/>
      <c r="G244" s="20"/>
      <c r="H244" s="13"/>
      <c r="I244" s="31"/>
      <c r="J244" s="34"/>
      <c r="K244" s="90">
        <f t="shared" si="15"/>
        <v>0</v>
      </c>
      <c r="L244" s="18">
        <f t="shared" ref="L244:L274" si="17">IF(K244=1,7,IF(K244=2,6,IF(K244=3,5,IF(K244=4,4,IF(K244=5,3,IF(K244=6,2,IF(K244&gt;=6,1,0)))))))</f>
        <v>0</v>
      </c>
      <c r="M244" s="82">
        <f t="shared" si="16"/>
        <v>0</v>
      </c>
    </row>
    <row r="245" spans="1:13" ht="14.4" x14ac:dyDescent="0.25">
      <c r="A245" s="12" t="str">
        <f t="shared" si="13"/>
        <v/>
      </c>
      <c r="B245" s="13"/>
      <c r="C245" s="14" t="s">
        <v>43</v>
      </c>
      <c r="D245" s="15" t="s">
        <v>43</v>
      </c>
      <c r="E245" s="20"/>
      <c r="F245" s="16"/>
      <c r="G245" s="20"/>
      <c r="H245" s="13"/>
      <c r="I245" s="31"/>
      <c r="J245" s="34"/>
      <c r="K245" s="90">
        <f t="shared" si="15"/>
        <v>0</v>
      </c>
      <c r="L245" s="18">
        <f t="shared" si="17"/>
        <v>0</v>
      </c>
      <c r="M245" s="82">
        <f t="shared" si="16"/>
        <v>0</v>
      </c>
    </row>
    <row r="246" spans="1:13" ht="14.4" x14ac:dyDescent="0.25">
      <c r="A246" s="12" t="str">
        <f t="shared" si="13"/>
        <v/>
      </c>
      <c r="B246" s="13"/>
      <c r="C246" s="14" t="s">
        <v>43</v>
      </c>
      <c r="D246" s="15" t="s">
        <v>43</v>
      </c>
      <c r="E246" s="20"/>
      <c r="F246" s="16"/>
      <c r="G246" s="20"/>
      <c r="H246" s="13"/>
      <c r="I246" s="31"/>
      <c r="J246" s="34"/>
      <c r="K246" s="90">
        <f t="shared" si="15"/>
        <v>0</v>
      </c>
      <c r="L246" s="18">
        <f t="shared" si="17"/>
        <v>0</v>
      </c>
      <c r="M246" s="82">
        <f t="shared" si="16"/>
        <v>0</v>
      </c>
    </row>
    <row r="247" spans="1:13" ht="14.4" x14ac:dyDescent="0.25">
      <c r="A247" s="12" t="str">
        <f t="shared" si="13"/>
        <v/>
      </c>
      <c r="B247" s="13"/>
      <c r="C247" s="14" t="s">
        <v>43</v>
      </c>
      <c r="D247" s="15" t="s">
        <v>43</v>
      </c>
      <c r="E247" s="20"/>
      <c r="F247" s="16"/>
      <c r="G247" s="20"/>
      <c r="H247" s="13"/>
      <c r="I247" s="31"/>
      <c r="J247" s="34"/>
      <c r="K247" s="90">
        <f t="shared" si="15"/>
        <v>0</v>
      </c>
      <c r="L247" s="18">
        <f t="shared" si="17"/>
        <v>0</v>
      </c>
      <c r="M247" s="82">
        <f t="shared" si="16"/>
        <v>0</v>
      </c>
    </row>
    <row r="248" spans="1:13" ht="14.4" x14ac:dyDescent="0.25">
      <c r="A248" s="12" t="str">
        <f t="shared" si="13"/>
        <v/>
      </c>
      <c r="B248" s="13"/>
      <c r="C248" s="14" t="s">
        <v>43</v>
      </c>
      <c r="D248" s="15" t="s">
        <v>43</v>
      </c>
      <c r="E248" s="20"/>
      <c r="F248" s="16"/>
      <c r="G248" s="20"/>
      <c r="H248" s="13"/>
      <c r="I248" s="31"/>
      <c r="J248" s="34"/>
      <c r="K248" s="90">
        <f t="shared" si="15"/>
        <v>0</v>
      </c>
      <c r="L248" s="18">
        <f t="shared" si="17"/>
        <v>0</v>
      </c>
      <c r="M248" s="82">
        <f t="shared" si="16"/>
        <v>0</v>
      </c>
    </row>
    <row r="249" spans="1:13" ht="14.4" x14ac:dyDescent="0.25">
      <c r="A249" s="12" t="str">
        <f t="shared" si="13"/>
        <v/>
      </c>
      <c r="B249" s="13"/>
      <c r="C249" s="14" t="s">
        <v>43</v>
      </c>
      <c r="D249" s="15" t="s">
        <v>43</v>
      </c>
      <c r="E249" s="20"/>
      <c r="F249" s="16"/>
      <c r="G249" s="20"/>
      <c r="H249" s="13"/>
      <c r="I249" s="31"/>
      <c r="J249" s="34"/>
      <c r="K249" s="90">
        <f t="shared" si="15"/>
        <v>0</v>
      </c>
      <c r="L249" s="18">
        <f t="shared" si="17"/>
        <v>0</v>
      </c>
      <c r="M249" s="82">
        <f t="shared" si="16"/>
        <v>0</v>
      </c>
    </row>
    <row r="250" spans="1:13" ht="14.4" x14ac:dyDescent="0.25">
      <c r="A250" s="12" t="str">
        <f t="shared" si="13"/>
        <v/>
      </c>
      <c r="B250" s="13"/>
      <c r="C250" s="14" t="s">
        <v>43</v>
      </c>
      <c r="D250" s="15" t="s">
        <v>43</v>
      </c>
      <c r="E250" s="20"/>
      <c r="F250" s="16"/>
      <c r="G250" s="20"/>
      <c r="H250" s="13"/>
      <c r="I250" s="31"/>
      <c r="J250" s="34"/>
      <c r="K250" s="90">
        <f t="shared" si="15"/>
        <v>0</v>
      </c>
      <c r="L250" s="18">
        <f t="shared" si="17"/>
        <v>0</v>
      </c>
      <c r="M250" s="82">
        <f t="shared" si="16"/>
        <v>0</v>
      </c>
    </row>
    <row r="251" spans="1:13" ht="14.4" x14ac:dyDescent="0.25">
      <c r="A251" s="12" t="str">
        <f t="shared" si="13"/>
        <v/>
      </c>
      <c r="B251" s="13"/>
      <c r="C251" s="14" t="s">
        <v>43</v>
      </c>
      <c r="D251" s="15" t="s">
        <v>43</v>
      </c>
      <c r="E251" s="20"/>
      <c r="F251" s="16"/>
      <c r="G251" s="20"/>
      <c r="H251" s="13"/>
      <c r="I251" s="31"/>
      <c r="J251" s="34"/>
      <c r="K251" s="90">
        <f t="shared" si="15"/>
        <v>0</v>
      </c>
      <c r="L251" s="18">
        <f t="shared" si="17"/>
        <v>0</v>
      </c>
      <c r="M251" s="82">
        <f t="shared" si="16"/>
        <v>0</v>
      </c>
    </row>
    <row r="252" spans="1:13" ht="14.4" x14ac:dyDescent="0.25">
      <c r="A252" s="12" t="str">
        <f t="shared" si="13"/>
        <v/>
      </c>
      <c r="B252" s="13"/>
      <c r="C252" s="14" t="s">
        <v>43</v>
      </c>
      <c r="D252" s="15" t="s">
        <v>43</v>
      </c>
      <c r="E252" s="20"/>
      <c r="F252" s="16"/>
      <c r="G252" s="20"/>
      <c r="H252" s="13"/>
      <c r="I252" s="31"/>
      <c r="J252" s="34"/>
      <c r="K252" s="90">
        <f t="shared" si="15"/>
        <v>0</v>
      </c>
      <c r="L252" s="18">
        <f t="shared" si="17"/>
        <v>0</v>
      </c>
      <c r="M252" s="82">
        <f t="shared" si="16"/>
        <v>0</v>
      </c>
    </row>
    <row r="253" spans="1:13" ht="14.4" x14ac:dyDescent="0.25">
      <c r="A253" s="12" t="str">
        <f t="shared" si="13"/>
        <v/>
      </c>
      <c r="B253" s="13"/>
      <c r="C253" s="14" t="s">
        <v>43</v>
      </c>
      <c r="D253" s="15" t="s">
        <v>43</v>
      </c>
      <c r="E253" s="20"/>
      <c r="F253" s="16"/>
      <c r="G253" s="20"/>
      <c r="H253" s="13"/>
      <c r="I253" s="31"/>
      <c r="J253" s="34"/>
      <c r="K253" s="90">
        <f t="shared" si="15"/>
        <v>0</v>
      </c>
      <c r="L253" s="18">
        <f t="shared" si="17"/>
        <v>0</v>
      </c>
      <c r="M253" s="82">
        <f t="shared" si="16"/>
        <v>0</v>
      </c>
    </row>
    <row r="254" spans="1:13" ht="14.4" x14ac:dyDescent="0.25">
      <c r="A254" s="12" t="str">
        <f t="shared" si="13"/>
        <v/>
      </c>
      <c r="B254" s="13"/>
      <c r="C254" s="14" t="s">
        <v>43</v>
      </c>
      <c r="D254" s="15" t="s">
        <v>43</v>
      </c>
      <c r="E254" s="20"/>
      <c r="F254" s="16"/>
      <c r="G254" s="20"/>
      <c r="H254" s="13"/>
      <c r="I254" s="31"/>
      <c r="J254" s="34"/>
      <c r="K254" s="90">
        <f t="shared" si="15"/>
        <v>0</v>
      </c>
      <c r="L254" s="18">
        <f t="shared" si="17"/>
        <v>0</v>
      </c>
      <c r="M254" s="82">
        <f t="shared" si="16"/>
        <v>0</v>
      </c>
    </row>
    <row r="255" spans="1:13" ht="14.4" x14ac:dyDescent="0.25">
      <c r="A255" s="12" t="str">
        <f t="shared" si="13"/>
        <v/>
      </c>
      <c r="B255" s="13"/>
      <c r="C255" s="14" t="s">
        <v>43</v>
      </c>
      <c r="D255" s="15" t="s">
        <v>43</v>
      </c>
      <c r="E255" s="20"/>
      <c r="F255" s="16"/>
      <c r="G255" s="20"/>
      <c r="H255" s="13"/>
      <c r="I255" s="31"/>
      <c r="J255" s="34"/>
      <c r="K255" s="90">
        <f t="shared" si="15"/>
        <v>0</v>
      </c>
      <c r="L255" s="18">
        <f t="shared" si="17"/>
        <v>0</v>
      </c>
      <c r="M255" s="82">
        <f t="shared" si="16"/>
        <v>0</v>
      </c>
    </row>
    <row r="256" spans="1:13" ht="14.4" x14ac:dyDescent="0.25">
      <c r="A256" s="12" t="str">
        <f t="shared" si="13"/>
        <v/>
      </c>
      <c r="B256" s="13"/>
      <c r="C256" s="14" t="s">
        <v>43</v>
      </c>
      <c r="D256" s="15" t="s">
        <v>43</v>
      </c>
      <c r="E256" s="20"/>
      <c r="F256" s="16"/>
      <c r="G256" s="20"/>
      <c r="H256" s="13"/>
      <c r="I256" s="31"/>
      <c r="J256" s="34"/>
      <c r="K256" s="90">
        <f t="shared" si="15"/>
        <v>0</v>
      </c>
      <c r="L256" s="18">
        <f t="shared" si="17"/>
        <v>0</v>
      </c>
      <c r="M256" s="82">
        <f t="shared" si="16"/>
        <v>0</v>
      </c>
    </row>
    <row r="257" spans="1:13" ht="14.4" x14ac:dyDescent="0.25">
      <c r="A257" s="12" t="str">
        <f t="shared" si="13"/>
        <v/>
      </c>
      <c r="B257" s="13"/>
      <c r="C257" s="14" t="s">
        <v>43</v>
      </c>
      <c r="D257" s="15" t="s">
        <v>43</v>
      </c>
      <c r="E257" s="20"/>
      <c r="F257" s="16"/>
      <c r="G257" s="20"/>
      <c r="H257" s="13"/>
      <c r="I257" s="31"/>
      <c r="J257" s="34"/>
      <c r="K257" s="90">
        <f t="shared" si="15"/>
        <v>0</v>
      </c>
      <c r="L257" s="18">
        <f t="shared" si="17"/>
        <v>0</v>
      </c>
      <c r="M257" s="82">
        <f t="shared" si="16"/>
        <v>0</v>
      </c>
    </row>
    <row r="258" spans="1:13" ht="14.4" x14ac:dyDescent="0.25">
      <c r="A258" s="12" t="str">
        <f t="shared" si="13"/>
        <v/>
      </c>
      <c r="B258" s="13"/>
      <c r="C258" s="14" t="s">
        <v>43</v>
      </c>
      <c r="D258" s="15" t="s">
        <v>43</v>
      </c>
      <c r="E258" s="20"/>
      <c r="F258" s="16"/>
      <c r="G258" s="20"/>
      <c r="H258" s="13"/>
      <c r="I258" s="31"/>
      <c r="J258" s="34"/>
      <c r="K258" s="90">
        <f t="shared" si="15"/>
        <v>0</v>
      </c>
      <c r="L258" s="18">
        <f t="shared" si="17"/>
        <v>0</v>
      </c>
      <c r="M258" s="82">
        <f t="shared" si="16"/>
        <v>0</v>
      </c>
    </row>
    <row r="259" spans="1:13" ht="14.4" x14ac:dyDescent="0.25">
      <c r="A259" s="12" t="str">
        <f t="shared" si="13"/>
        <v/>
      </c>
      <c r="B259" s="13"/>
      <c r="C259" s="14" t="s">
        <v>43</v>
      </c>
      <c r="D259" s="15" t="s">
        <v>43</v>
      </c>
      <c r="E259" s="20"/>
      <c r="F259" s="16"/>
      <c r="G259" s="20"/>
      <c r="H259" s="13"/>
      <c r="I259" s="31"/>
      <c r="J259" s="34"/>
      <c r="K259" s="90">
        <f t="shared" si="15"/>
        <v>0</v>
      </c>
      <c r="L259" s="18">
        <f t="shared" si="17"/>
        <v>0</v>
      </c>
      <c r="M259" s="82">
        <f t="shared" si="16"/>
        <v>0</v>
      </c>
    </row>
    <row r="260" spans="1:13" ht="14.4" x14ac:dyDescent="0.25">
      <c r="A260" s="12" t="str">
        <f t="shared" si="13"/>
        <v/>
      </c>
      <c r="B260" s="13"/>
      <c r="C260" s="14" t="s">
        <v>43</v>
      </c>
      <c r="D260" s="15" t="s">
        <v>43</v>
      </c>
      <c r="E260" s="20"/>
      <c r="F260" s="16"/>
      <c r="G260" s="20"/>
      <c r="H260" s="13"/>
      <c r="I260" s="31"/>
      <c r="J260" s="34"/>
      <c r="K260" s="90">
        <f t="shared" si="15"/>
        <v>0</v>
      </c>
      <c r="L260" s="18">
        <f t="shared" si="17"/>
        <v>0</v>
      </c>
      <c r="M260" s="82">
        <f t="shared" si="16"/>
        <v>0</v>
      </c>
    </row>
    <row r="261" spans="1:13" ht="14.4" x14ac:dyDescent="0.25">
      <c r="A261" s="12" t="str">
        <f t="shared" si="13"/>
        <v/>
      </c>
      <c r="B261" s="13"/>
      <c r="C261" s="14" t="s">
        <v>43</v>
      </c>
      <c r="D261" s="15" t="s">
        <v>43</v>
      </c>
      <c r="E261" s="20"/>
      <c r="F261" s="16"/>
      <c r="G261" s="20"/>
      <c r="H261" s="13"/>
      <c r="I261" s="31"/>
      <c r="J261" s="34"/>
      <c r="K261" s="90">
        <f t="shared" si="15"/>
        <v>0</v>
      </c>
      <c r="L261" s="18">
        <f t="shared" si="17"/>
        <v>0</v>
      </c>
      <c r="M261" s="82">
        <f t="shared" si="16"/>
        <v>0</v>
      </c>
    </row>
    <row r="262" spans="1:13" ht="14.4" x14ac:dyDescent="0.25">
      <c r="A262" s="12" t="str">
        <f t="shared" ref="A262:A325" si="18">CONCATENATE(B262,C262,D262)</f>
        <v/>
      </c>
      <c r="B262" s="13"/>
      <c r="C262" s="14" t="s">
        <v>43</v>
      </c>
      <c r="D262" s="15" t="s">
        <v>43</v>
      </c>
      <c r="E262" s="20"/>
      <c r="F262" s="16"/>
      <c r="G262" s="20"/>
      <c r="H262" s="13"/>
      <c r="I262" s="31"/>
      <c r="J262" s="34"/>
      <c r="K262" s="90">
        <f t="shared" si="15"/>
        <v>0</v>
      </c>
      <c r="L262" s="18">
        <f t="shared" si="17"/>
        <v>0</v>
      </c>
      <c r="M262" s="82">
        <f t="shared" si="16"/>
        <v>0</v>
      </c>
    </row>
    <row r="263" spans="1:13" ht="14.4" x14ac:dyDescent="0.25">
      <c r="A263" s="12" t="str">
        <f t="shared" si="18"/>
        <v/>
      </c>
      <c r="B263" s="13"/>
      <c r="C263" s="14" t="s">
        <v>43</v>
      </c>
      <c r="D263" s="15" t="s">
        <v>43</v>
      </c>
      <c r="E263" s="20"/>
      <c r="F263" s="16"/>
      <c r="G263" s="20"/>
      <c r="H263" s="13"/>
      <c r="I263" s="31"/>
      <c r="J263" s="34"/>
      <c r="K263" s="90">
        <f t="shared" si="15"/>
        <v>0</v>
      </c>
      <c r="L263" s="18">
        <f t="shared" si="17"/>
        <v>0</v>
      </c>
      <c r="M263" s="82">
        <f t="shared" si="16"/>
        <v>0</v>
      </c>
    </row>
    <row r="264" spans="1:13" ht="14.4" x14ac:dyDescent="0.25">
      <c r="A264" s="12" t="str">
        <f t="shared" si="18"/>
        <v/>
      </c>
      <c r="B264" s="13"/>
      <c r="C264" s="14" t="s">
        <v>43</v>
      </c>
      <c r="D264" s="15" t="s">
        <v>43</v>
      </c>
      <c r="E264" s="20"/>
      <c r="F264" s="16"/>
      <c r="G264" s="20"/>
      <c r="H264" s="13"/>
      <c r="I264" s="31"/>
      <c r="J264" s="34"/>
      <c r="K264" s="90">
        <f t="shared" ref="K264:K311" si="19">SUM(G264:J264)</f>
        <v>0</v>
      </c>
      <c r="L264" s="18">
        <f t="shared" si="17"/>
        <v>0</v>
      </c>
      <c r="M264" s="82">
        <f t="shared" si="16"/>
        <v>0</v>
      </c>
    </row>
    <row r="265" spans="1:13" ht="14.4" x14ac:dyDescent="0.25">
      <c r="A265" s="12" t="str">
        <f t="shared" si="18"/>
        <v/>
      </c>
      <c r="B265" s="13"/>
      <c r="C265" s="14" t="s">
        <v>43</v>
      </c>
      <c r="D265" s="15" t="s">
        <v>43</v>
      </c>
      <c r="E265" s="20"/>
      <c r="F265" s="16"/>
      <c r="G265" s="20"/>
      <c r="H265" s="13"/>
      <c r="I265" s="31"/>
      <c r="J265" s="34"/>
      <c r="K265" s="90">
        <f t="shared" si="19"/>
        <v>0</v>
      </c>
      <c r="L265" s="18">
        <f t="shared" si="17"/>
        <v>0</v>
      </c>
      <c r="M265" s="82">
        <f t="shared" si="16"/>
        <v>0</v>
      </c>
    </row>
    <row r="266" spans="1:13" ht="14.4" x14ac:dyDescent="0.25">
      <c r="A266" s="12" t="str">
        <f t="shared" si="18"/>
        <v/>
      </c>
      <c r="B266" s="13"/>
      <c r="C266" s="14" t="s">
        <v>43</v>
      </c>
      <c r="D266" s="15" t="s">
        <v>43</v>
      </c>
      <c r="E266" s="20"/>
      <c r="F266" s="16"/>
      <c r="G266" s="20"/>
      <c r="H266" s="13"/>
      <c r="I266" s="31"/>
      <c r="J266" s="34"/>
      <c r="K266" s="90">
        <f t="shared" si="19"/>
        <v>0</v>
      </c>
      <c r="L266" s="18">
        <f t="shared" si="17"/>
        <v>0</v>
      </c>
      <c r="M266" s="82">
        <f t="shared" si="16"/>
        <v>0</v>
      </c>
    </row>
    <row r="267" spans="1:13" ht="14.4" x14ac:dyDescent="0.25">
      <c r="A267" s="12" t="str">
        <f t="shared" si="18"/>
        <v/>
      </c>
      <c r="B267" s="13"/>
      <c r="C267" s="14" t="s">
        <v>43</v>
      </c>
      <c r="D267" s="15" t="s">
        <v>43</v>
      </c>
      <c r="E267" s="20"/>
      <c r="F267" s="16"/>
      <c r="G267" s="20"/>
      <c r="H267" s="13"/>
      <c r="I267" s="31"/>
      <c r="J267" s="34"/>
      <c r="K267" s="90">
        <f t="shared" si="19"/>
        <v>0</v>
      </c>
      <c r="L267" s="18">
        <f t="shared" si="17"/>
        <v>0</v>
      </c>
      <c r="M267" s="82">
        <f t="shared" si="16"/>
        <v>0</v>
      </c>
    </row>
    <row r="268" spans="1:13" ht="14.4" x14ac:dyDescent="0.25">
      <c r="A268" s="12" t="str">
        <f t="shared" si="18"/>
        <v/>
      </c>
      <c r="B268" s="13"/>
      <c r="C268" s="14" t="s">
        <v>43</v>
      </c>
      <c r="D268" s="15" t="s">
        <v>43</v>
      </c>
      <c r="E268" s="20"/>
      <c r="F268" s="16"/>
      <c r="G268" s="20"/>
      <c r="H268" s="13"/>
      <c r="I268" s="31"/>
      <c r="J268" s="34"/>
      <c r="K268" s="90">
        <f t="shared" si="19"/>
        <v>0</v>
      </c>
      <c r="L268" s="18">
        <f t="shared" si="17"/>
        <v>0</v>
      </c>
      <c r="M268" s="82">
        <f t="shared" si="16"/>
        <v>0</v>
      </c>
    </row>
    <row r="269" spans="1:13" ht="14.4" x14ac:dyDescent="0.25">
      <c r="A269" s="12" t="str">
        <f t="shared" si="18"/>
        <v/>
      </c>
      <c r="B269" s="13"/>
      <c r="C269" s="14" t="s">
        <v>43</v>
      </c>
      <c r="D269" s="15" t="s">
        <v>43</v>
      </c>
      <c r="E269" s="20"/>
      <c r="F269" s="16"/>
      <c r="G269" s="20"/>
      <c r="H269" s="13"/>
      <c r="I269" s="31"/>
      <c r="J269" s="34"/>
      <c r="K269" s="90">
        <f t="shared" si="19"/>
        <v>0</v>
      </c>
      <c r="L269" s="18">
        <f t="shared" si="17"/>
        <v>0</v>
      </c>
      <c r="M269" s="82">
        <f t="shared" si="16"/>
        <v>0</v>
      </c>
    </row>
    <row r="270" spans="1:13" ht="14.4" x14ac:dyDescent="0.25">
      <c r="A270" s="12" t="str">
        <f t="shared" si="18"/>
        <v/>
      </c>
      <c r="B270" s="13"/>
      <c r="C270" s="14" t="s">
        <v>43</v>
      </c>
      <c r="D270" s="15" t="s">
        <v>43</v>
      </c>
      <c r="E270" s="20"/>
      <c r="F270" s="16"/>
      <c r="G270" s="20"/>
      <c r="H270" s="13"/>
      <c r="I270" s="31"/>
      <c r="J270" s="34"/>
      <c r="K270" s="90">
        <f t="shared" si="19"/>
        <v>0</v>
      </c>
      <c r="L270" s="18">
        <f t="shared" si="17"/>
        <v>0</v>
      </c>
      <c r="M270" s="82">
        <f t="shared" si="16"/>
        <v>0</v>
      </c>
    </row>
    <row r="271" spans="1:13" ht="14.4" x14ac:dyDescent="0.25">
      <c r="A271" s="12" t="str">
        <f t="shared" si="18"/>
        <v/>
      </c>
      <c r="B271" s="13"/>
      <c r="C271" s="14" t="s">
        <v>43</v>
      </c>
      <c r="D271" s="15" t="s">
        <v>43</v>
      </c>
      <c r="E271" s="20"/>
      <c r="F271" s="16"/>
      <c r="G271" s="20"/>
      <c r="H271" s="13"/>
      <c r="I271" s="31"/>
      <c r="J271" s="34"/>
      <c r="K271" s="90">
        <f t="shared" si="19"/>
        <v>0</v>
      </c>
      <c r="L271" s="18">
        <f t="shared" si="17"/>
        <v>0</v>
      </c>
      <c r="M271" s="82">
        <f t="shared" si="16"/>
        <v>0</v>
      </c>
    </row>
    <row r="272" spans="1:13" ht="14.4" x14ac:dyDescent="0.25">
      <c r="A272" s="12" t="str">
        <f t="shared" si="18"/>
        <v/>
      </c>
      <c r="B272" s="13"/>
      <c r="C272" s="14" t="s">
        <v>43</v>
      </c>
      <c r="D272" s="15" t="s">
        <v>43</v>
      </c>
      <c r="E272" s="20"/>
      <c r="F272" s="16"/>
      <c r="G272" s="20"/>
      <c r="H272" s="13"/>
      <c r="I272" s="31"/>
      <c r="J272" s="34"/>
      <c r="K272" s="90">
        <f t="shared" si="19"/>
        <v>0</v>
      </c>
      <c r="L272" s="18">
        <f t="shared" si="17"/>
        <v>0</v>
      </c>
      <c r="M272" s="82">
        <f t="shared" si="16"/>
        <v>0</v>
      </c>
    </row>
    <row r="273" spans="1:13" ht="14.4" x14ac:dyDescent="0.25">
      <c r="A273" s="12" t="str">
        <f t="shared" si="18"/>
        <v/>
      </c>
      <c r="B273" s="13"/>
      <c r="C273" s="14" t="s">
        <v>43</v>
      </c>
      <c r="D273" s="15" t="s">
        <v>43</v>
      </c>
      <c r="E273" s="20"/>
      <c r="F273" s="16"/>
      <c r="G273" s="20"/>
      <c r="H273" s="13"/>
      <c r="I273" s="31"/>
      <c r="J273" s="34"/>
      <c r="K273" s="90">
        <f t="shared" si="19"/>
        <v>0</v>
      </c>
      <c r="L273" s="18">
        <f t="shared" si="17"/>
        <v>0</v>
      </c>
      <c r="M273" s="82">
        <f t="shared" si="16"/>
        <v>0</v>
      </c>
    </row>
    <row r="274" spans="1:13" ht="14.4" x14ac:dyDescent="0.25">
      <c r="A274" s="12" t="str">
        <f t="shared" si="18"/>
        <v/>
      </c>
      <c r="B274" s="13"/>
      <c r="C274" s="14" t="s">
        <v>43</v>
      </c>
      <c r="D274" s="15" t="s">
        <v>43</v>
      </c>
      <c r="E274" s="20"/>
      <c r="F274" s="16"/>
      <c r="G274" s="20"/>
      <c r="H274" s="13"/>
      <c r="I274" s="31"/>
      <c r="J274" s="34"/>
      <c r="K274" s="90">
        <f t="shared" si="19"/>
        <v>0</v>
      </c>
      <c r="L274" s="18">
        <f t="shared" si="17"/>
        <v>0</v>
      </c>
      <c r="M274" s="82">
        <f t="shared" si="16"/>
        <v>0</v>
      </c>
    </row>
    <row r="275" spans="1:13" ht="14.4" x14ac:dyDescent="0.25">
      <c r="A275" s="12" t="str">
        <f t="shared" si="18"/>
        <v/>
      </c>
      <c r="B275" s="13"/>
      <c r="C275" s="14" t="s">
        <v>43</v>
      </c>
      <c r="D275" s="15" t="s">
        <v>43</v>
      </c>
      <c r="E275" s="20"/>
      <c r="F275" s="16"/>
      <c r="G275" s="20"/>
      <c r="H275" s="13"/>
      <c r="I275" s="31"/>
      <c r="J275" s="34"/>
      <c r="K275" s="90">
        <f t="shared" si="19"/>
        <v>0</v>
      </c>
      <c r="L275" s="18">
        <f t="shared" ref="L275:L332" si="20">IF(K275=1,7,IF(K275=2,6,IF(K275=3,5,IF(K275=4,4,IF(K275=5,3,IF(K275=6,2,IF(K275&gt;=6,1,0)))))))</f>
        <v>0</v>
      </c>
      <c r="M275" s="82">
        <f t="shared" ref="M275:M332" si="21">SUM(L275*$M$5)</f>
        <v>0</v>
      </c>
    </row>
    <row r="276" spans="1:13" ht="14.4" x14ac:dyDescent="0.25">
      <c r="A276" s="12" t="str">
        <f t="shared" si="18"/>
        <v/>
      </c>
      <c r="B276" s="13"/>
      <c r="C276" s="14" t="s">
        <v>43</v>
      </c>
      <c r="D276" s="15" t="s">
        <v>43</v>
      </c>
      <c r="E276" s="20"/>
      <c r="F276" s="16"/>
      <c r="G276" s="20"/>
      <c r="H276" s="13"/>
      <c r="I276" s="31"/>
      <c r="J276" s="34"/>
      <c r="K276" s="90">
        <f t="shared" si="19"/>
        <v>0</v>
      </c>
      <c r="L276" s="18">
        <f t="shared" si="20"/>
        <v>0</v>
      </c>
      <c r="M276" s="82">
        <f t="shared" si="21"/>
        <v>0</v>
      </c>
    </row>
    <row r="277" spans="1:13" ht="14.4" x14ac:dyDescent="0.25">
      <c r="A277" s="12" t="str">
        <f t="shared" si="18"/>
        <v/>
      </c>
      <c r="B277" s="13"/>
      <c r="C277" s="14" t="s">
        <v>43</v>
      </c>
      <c r="D277" s="15" t="s">
        <v>43</v>
      </c>
      <c r="E277" s="20"/>
      <c r="F277" s="16"/>
      <c r="G277" s="20"/>
      <c r="H277" s="13"/>
      <c r="I277" s="31"/>
      <c r="J277" s="34"/>
      <c r="K277" s="90">
        <f t="shared" si="19"/>
        <v>0</v>
      </c>
      <c r="L277" s="18">
        <f t="shared" si="20"/>
        <v>0</v>
      </c>
      <c r="M277" s="82">
        <f t="shared" si="21"/>
        <v>0</v>
      </c>
    </row>
    <row r="278" spans="1:13" ht="14.4" x14ac:dyDescent="0.25">
      <c r="A278" s="12" t="str">
        <f t="shared" si="18"/>
        <v/>
      </c>
      <c r="B278" s="13"/>
      <c r="C278" s="14" t="s">
        <v>43</v>
      </c>
      <c r="D278" s="15" t="s">
        <v>43</v>
      </c>
      <c r="E278" s="20"/>
      <c r="F278" s="16"/>
      <c r="G278" s="20"/>
      <c r="H278" s="13"/>
      <c r="I278" s="31"/>
      <c r="J278" s="34"/>
      <c r="K278" s="90">
        <f t="shared" si="19"/>
        <v>0</v>
      </c>
      <c r="L278" s="18">
        <f t="shared" si="20"/>
        <v>0</v>
      </c>
      <c r="M278" s="82">
        <f t="shared" si="21"/>
        <v>0</v>
      </c>
    </row>
    <row r="279" spans="1:13" ht="14.4" x14ac:dyDescent="0.25">
      <c r="A279" s="12" t="str">
        <f t="shared" si="18"/>
        <v/>
      </c>
      <c r="B279" s="13"/>
      <c r="C279" s="14" t="s">
        <v>43</v>
      </c>
      <c r="D279" s="15" t="s">
        <v>43</v>
      </c>
      <c r="E279" s="20"/>
      <c r="F279" s="16"/>
      <c r="G279" s="20"/>
      <c r="H279" s="13"/>
      <c r="I279" s="31"/>
      <c r="J279" s="34"/>
      <c r="K279" s="90">
        <f t="shared" si="19"/>
        <v>0</v>
      </c>
      <c r="L279" s="18">
        <f t="shared" si="20"/>
        <v>0</v>
      </c>
      <c r="M279" s="82">
        <f t="shared" si="21"/>
        <v>0</v>
      </c>
    </row>
    <row r="280" spans="1:13" ht="14.4" x14ac:dyDescent="0.25">
      <c r="A280" s="12" t="str">
        <f t="shared" si="18"/>
        <v/>
      </c>
      <c r="B280" s="13"/>
      <c r="C280" s="14" t="s">
        <v>43</v>
      </c>
      <c r="D280" s="15" t="s">
        <v>43</v>
      </c>
      <c r="E280" s="20"/>
      <c r="F280" s="16"/>
      <c r="G280" s="20"/>
      <c r="H280" s="13"/>
      <c r="I280" s="31"/>
      <c r="J280" s="34"/>
      <c r="K280" s="90">
        <f t="shared" si="19"/>
        <v>0</v>
      </c>
      <c r="L280" s="18">
        <f t="shared" si="20"/>
        <v>0</v>
      </c>
      <c r="M280" s="82">
        <f t="shared" si="21"/>
        <v>0</v>
      </c>
    </row>
    <row r="281" spans="1:13" ht="14.4" x14ac:dyDescent="0.25">
      <c r="A281" s="12" t="str">
        <f t="shared" si="18"/>
        <v/>
      </c>
      <c r="B281" s="13"/>
      <c r="C281" s="14" t="s">
        <v>43</v>
      </c>
      <c r="D281" s="15" t="s">
        <v>43</v>
      </c>
      <c r="E281" s="20"/>
      <c r="F281" s="16"/>
      <c r="G281" s="20"/>
      <c r="H281" s="13"/>
      <c r="I281" s="31"/>
      <c r="J281" s="34"/>
      <c r="K281" s="90">
        <f t="shared" si="19"/>
        <v>0</v>
      </c>
      <c r="L281" s="18">
        <f t="shared" si="20"/>
        <v>0</v>
      </c>
      <c r="M281" s="82">
        <f t="shared" si="21"/>
        <v>0</v>
      </c>
    </row>
    <row r="282" spans="1:13" ht="14.4" x14ac:dyDescent="0.25">
      <c r="A282" s="12" t="str">
        <f t="shared" si="18"/>
        <v/>
      </c>
      <c r="B282" s="13"/>
      <c r="C282" s="14"/>
      <c r="D282" s="15" t="s">
        <v>43</v>
      </c>
      <c r="E282" s="20"/>
      <c r="F282" s="16"/>
      <c r="G282" s="20"/>
      <c r="H282" s="13"/>
      <c r="I282" s="31"/>
      <c r="J282" s="34"/>
      <c r="K282" s="90">
        <f t="shared" si="19"/>
        <v>0</v>
      </c>
      <c r="L282" s="18">
        <f t="shared" si="20"/>
        <v>0</v>
      </c>
      <c r="M282" s="82">
        <f t="shared" si="21"/>
        <v>0</v>
      </c>
    </row>
    <row r="283" spans="1:13" ht="14.4" x14ac:dyDescent="0.25">
      <c r="A283" s="12" t="str">
        <f t="shared" si="18"/>
        <v/>
      </c>
      <c r="B283" s="13"/>
      <c r="C283" s="14"/>
      <c r="D283" s="15" t="s">
        <v>43</v>
      </c>
      <c r="E283" s="20"/>
      <c r="F283" s="16"/>
      <c r="G283" s="20"/>
      <c r="H283" s="13"/>
      <c r="I283" s="31"/>
      <c r="J283" s="34"/>
      <c r="K283" s="90">
        <f t="shared" si="19"/>
        <v>0</v>
      </c>
      <c r="L283" s="18">
        <f t="shared" si="20"/>
        <v>0</v>
      </c>
      <c r="M283" s="82">
        <f t="shared" si="21"/>
        <v>0</v>
      </c>
    </row>
    <row r="284" spans="1:13" ht="14.4" x14ac:dyDescent="0.25">
      <c r="A284" s="12" t="str">
        <f t="shared" si="18"/>
        <v/>
      </c>
      <c r="B284" s="13"/>
      <c r="C284" s="14"/>
      <c r="D284" s="15" t="s">
        <v>43</v>
      </c>
      <c r="E284" s="20"/>
      <c r="F284" s="16"/>
      <c r="G284" s="20"/>
      <c r="H284" s="13"/>
      <c r="I284" s="31"/>
      <c r="J284" s="34"/>
      <c r="K284" s="90">
        <f t="shared" si="19"/>
        <v>0</v>
      </c>
      <c r="L284" s="18">
        <f t="shared" si="20"/>
        <v>0</v>
      </c>
      <c r="M284" s="82">
        <f t="shared" si="21"/>
        <v>0</v>
      </c>
    </row>
    <row r="285" spans="1:13" ht="14.4" x14ac:dyDescent="0.25">
      <c r="A285" s="12" t="str">
        <f t="shared" si="18"/>
        <v/>
      </c>
      <c r="B285" s="13"/>
      <c r="C285" s="14"/>
      <c r="D285" s="15" t="s">
        <v>43</v>
      </c>
      <c r="E285" s="20"/>
      <c r="F285" s="16"/>
      <c r="G285" s="20"/>
      <c r="H285" s="13"/>
      <c r="I285" s="31"/>
      <c r="J285" s="34"/>
      <c r="K285" s="90">
        <f t="shared" si="19"/>
        <v>0</v>
      </c>
      <c r="L285" s="18">
        <f t="shared" si="20"/>
        <v>0</v>
      </c>
      <c r="M285" s="82">
        <f t="shared" si="21"/>
        <v>0</v>
      </c>
    </row>
    <row r="286" spans="1:13" ht="14.4" x14ac:dyDescent="0.25">
      <c r="A286" s="12" t="str">
        <f t="shared" si="18"/>
        <v/>
      </c>
      <c r="B286" s="13"/>
      <c r="C286" s="14"/>
      <c r="D286" s="15" t="s">
        <v>43</v>
      </c>
      <c r="E286" s="20"/>
      <c r="F286" s="16"/>
      <c r="G286" s="20"/>
      <c r="H286" s="13"/>
      <c r="I286" s="31"/>
      <c r="J286" s="34"/>
      <c r="K286" s="90">
        <f t="shared" si="19"/>
        <v>0</v>
      </c>
      <c r="L286" s="18">
        <f t="shared" si="20"/>
        <v>0</v>
      </c>
      <c r="M286" s="82">
        <f t="shared" si="21"/>
        <v>0</v>
      </c>
    </row>
    <row r="287" spans="1:13" ht="14.4" x14ac:dyDescent="0.25">
      <c r="A287" s="12" t="str">
        <f t="shared" si="18"/>
        <v/>
      </c>
      <c r="B287" s="13"/>
      <c r="C287" s="14"/>
      <c r="D287" s="15" t="s">
        <v>43</v>
      </c>
      <c r="E287" s="20"/>
      <c r="F287" s="16"/>
      <c r="G287" s="20"/>
      <c r="H287" s="13"/>
      <c r="I287" s="31"/>
      <c r="J287" s="34"/>
      <c r="K287" s="90">
        <f t="shared" si="19"/>
        <v>0</v>
      </c>
      <c r="L287" s="18">
        <f t="shared" si="20"/>
        <v>0</v>
      </c>
      <c r="M287" s="82">
        <f t="shared" si="21"/>
        <v>0</v>
      </c>
    </row>
    <row r="288" spans="1:13" ht="14.4" x14ac:dyDescent="0.25">
      <c r="A288" s="12" t="str">
        <f t="shared" si="18"/>
        <v/>
      </c>
      <c r="B288" s="13"/>
      <c r="C288" s="14"/>
      <c r="D288" s="15" t="s">
        <v>43</v>
      </c>
      <c r="E288" s="20"/>
      <c r="F288" s="16"/>
      <c r="G288" s="20"/>
      <c r="H288" s="13"/>
      <c r="I288" s="31"/>
      <c r="J288" s="34"/>
      <c r="K288" s="90">
        <f t="shared" si="19"/>
        <v>0</v>
      </c>
      <c r="L288" s="18">
        <f t="shared" si="20"/>
        <v>0</v>
      </c>
      <c r="M288" s="82">
        <f t="shared" si="21"/>
        <v>0</v>
      </c>
    </row>
    <row r="289" spans="1:13" ht="14.4" x14ac:dyDescent="0.25">
      <c r="A289" s="12" t="str">
        <f t="shared" si="18"/>
        <v/>
      </c>
      <c r="B289" s="13"/>
      <c r="C289" s="14"/>
      <c r="D289" s="15" t="s">
        <v>43</v>
      </c>
      <c r="E289" s="20"/>
      <c r="F289" s="16"/>
      <c r="G289" s="20"/>
      <c r="H289" s="13"/>
      <c r="I289" s="31"/>
      <c r="J289" s="34"/>
      <c r="K289" s="90">
        <f t="shared" si="19"/>
        <v>0</v>
      </c>
      <c r="L289" s="18">
        <f t="shared" si="20"/>
        <v>0</v>
      </c>
      <c r="M289" s="82">
        <f t="shared" si="21"/>
        <v>0</v>
      </c>
    </row>
    <row r="290" spans="1:13" ht="14.4" x14ac:dyDescent="0.25">
      <c r="A290" s="12" t="str">
        <f t="shared" si="18"/>
        <v/>
      </c>
      <c r="B290" s="13"/>
      <c r="C290" s="14"/>
      <c r="D290" s="15" t="s">
        <v>43</v>
      </c>
      <c r="E290" s="20"/>
      <c r="F290" s="16"/>
      <c r="G290" s="20"/>
      <c r="H290" s="13"/>
      <c r="I290" s="31"/>
      <c r="J290" s="34"/>
      <c r="K290" s="90">
        <f t="shared" si="19"/>
        <v>0</v>
      </c>
      <c r="L290" s="18">
        <f t="shared" si="20"/>
        <v>0</v>
      </c>
      <c r="M290" s="82">
        <f t="shared" si="21"/>
        <v>0</v>
      </c>
    </row>
    <row r="291" spans="1:13" ht="14.4" x14ac:dyDescent="0.25">
      <c r="A291" s="12" t="str">
        <f t="shared" si="18"/>
        <v/>
      </c>
      <c r="B291" s="13"/>
      <c r="C291" s="14"/>
      <c r="D291" s="15" t="s">
        <v>43</v>
      </c>
      <c r="E291" s="20"/>
      <c r="F291" s="16"/>
      <c r="G291" s="20"/>
      <c r="H291" s="13"/>
      <c r="I291" s="31"/>
      <c r="J291" s="34"/>
      <c r="K291" s="90">
        <f t="shared" si="19"/>
        <v>0</v>
      </c>
      <c r="L291" s="18">
        <f t="shared" si="20"/>
        <v>0</v>
      </c>
      <c r="M291" s="82">
        <f t="shared" si="21"/>
        <v>0</v>
      </c>
    </row>
    <row r="292" spans="1:13" ht="14.4" x14ac:dyDescent="0.25">
      <c r="A292" s="12" t="str">
        <f t="shared" si="18"/>
        <v/>
      </c>
      <c r="B292" s="13"/>
      <c r="C292" s="14"/>
      <c r="D292" s="15" t="s">
        <v>43</v>
      </c>
      <c r="E292" s="20"/>
      <c r="F292" s="16"/>
      <c r="G292" s="20"/>
      <c r="H292" s="13"/>
      <c r="I292" s="31"/>
      <c r="J292" s="34"/>
      <c r="K292" s="90">
        <f t="shared" si="19"/>
        <v>0</v>
      </c>
      <c r="L292" s="18">
        <f t="shared" si="20"/>
        <v>0</v>
      </c>
      <c r="M292" s="82">
        <f t="shared" si="21"/>
        <v>0</v>
      </c>
    </row>
    <row r="293" spans="1:13" ht="14.4" x14ac:dyDescent="0.25">
      <c r="A293" s="12" t="str">
        <f t="shared" si="18"/>
        <v/>
      </c>
      <c r="B293" s="13"/>
      <c r="C293" s="14"/>
      <c r="D293" s="15" t="s">
        <v>43</v>
      </c>
      <c r="E293" s="20"/>
      <c r="F293" s="16"/>
      <c r="G293" s="20"/>
      <c r="H293" s="13"/>
      <c r="I293" s="31"/>
      <c r="J293" s="34"/>
      <c r="K293" s="90">
        <f t="shared" si="19"/>
        <v>0</v>
      </c>
      <c r="L293" s="18">
        <f t="shared" si="20"/>
        <v>0</v>
      </c>
      <c r="M293" s="82">
        <f t="shared" si="21"/>
        <v>0</v>
      </c>
    </row>
    <row r="294" spans="1:13" ht="14.4" x14ac:dyDescent="0.25">
      <c r="A294" s="12" t="str">
        <f t="shared" si="18"/>
        <v/>
      </c>
      <c r="B294" s="13"/>
      <c r="C294" s="14"/>
      <c r="D294" s="15" t="s">
        <v>43</v>
      </c>
      <c r="E294" s="20"/>
      <c r="F294" s="16"/>
      <c r="G294" s="20"/>
      <c r="H294" s="13"/>
      <c r="I294" s="31"/>
      <c r="J294" s="34"/>
      <c r="K294" s="90">
        <f t="shared" si="19"/>
        <v>0</v>
      </c>
      <c r="L294" s="18">
        <f t="shared" si="20"/>
        <v>0</v>
      </c>
      <c r="M294" s="82">
        <f t="shared" si="21"/>
        <v>0</v>
      </c>
    </row>
    <row r="295" spans="1:13" ht="14.4" x14ac:dyDescent="0.25">
      <c r="A295" s="12" t="str">
        <f t="shared" si="18"/>
        <v/>
      </c>
      <c r="B295" s="13"/>
      <c r="C295" s="14"/>
      <c r="D295" s="15" t="s">
        <v>43</v>
      </c>
      <c r="E295" s="20"/>
      <c r="F295" s="16"/>
      <c r="G295" s="20"/>
      <c r="H295" s="13"/>
      <c r="I295" s="31"/>
      <c r="J295" s="34"/>
      <c r="K295" s="90">
        <f t="shared" si="19"/>
        <v>0</v>
      </c>
      <c r="L295" s="18">
        <f t="shared" si="20"/>
        <v>0</v>
      </c>
      <c r="M295" s="82">
        <f t="shared" si="21"/>
        <v>0</v>
      </c>
    </row>
    <row r="296" spans="1:13" ht="14.4" x14ac:dyDescent="0.25">
      <c r="A296" s="12" t="str">
        <f t="shared" si="18"/>
        <v/>
      </c>
      <c r="B296" s="13"/>
      <c r="C296" s="14"/>
      <c r="D296" s="15" t="s">
        <v>43</v>
      </c>
      <c r="E296" s="20"/>
      <c r="F296" s="16"/>
      <c r="G296" s="20"/>
      <c r="H296" s="13"/>
      <c r="I296" s="31"/>
      <c r="J296" s="34"/>
      <c r="K296" s="90">
        <f t="shared" si="19"/>
        <v>0</v>
      </c>
      <c r="L296" s="18">
        <f t="shared" si="20"/>
        <v>0</v>
      </c>
      <c r="M296" s="82">
        <f t="shared" si="21"/>
        <v>0</v>
      </c>
    </row>
    <row r="297" spans="1:13" ht="14.4" x14ac:dyDescent="0.25">
      <c r="A297" s="12" t="str">
        <f t="shared" si="18"/>
        <v/>
      </c>
      <c r="B297" s="13"/>
      <c r="C297" s="14"/>
      <c r="D297" s="15" t="s">
        <v>43</v>
      </c>
      <c r="E297" s="20"/>
      <c r="F297" s="16"/>
      <c r="G297" s="20"/>
      <c r="H297" s="13"/>
      <c r="I297" s="31"/>
      <c r="J297" s="34"/>
      <c r="K297" s="90">
        <f t="shared" si="19"/>
        <v>0</v>
      </c>
      <c r="L297" s="18">
        <f t="shared" si="20"/>
        <v>0</v>
      </c>
      <c r="M297" s="82">
        <f t="shared" si="21"/>
        <v>0</v>
      </c>
    </row>
    <row r="298" spans="1:13" ht="14.4" x14ac:dyDescent="0.25">
      <c r="A298" s="12" t="str">
        <f t="shared" si="18"/>
        <v/>
      </c>
      <c r="B298" s="13"/>
      <c r="C298" s="14"/>
      <c r="D298" s="15" t="s">
        <v>43</v>
      </c>
      <c r="E298" s="20"/>
      <c r="F298" s="16"/>
      <c r="G298" s="20"/>
      <c r="H298" s="13"/>
      <c r="I298" s="31"/>
      <c r="J298" s="34"/>
      <c r="K298" s="90">
        <f t="shared" si="19"/>
        <v>0</v>
      </c>
      <c r="L298" s="18">
        <f t="shared" si="20"/>
        <v>0</v>
      </c>
      <c r="M298" s="82">
        <f t="shared" si="21"/>
        <v>0</v>
      </c>
    </row>
    <row r="299" spans="1:13" ht="14.4" x14ac:dyDescent="0.25">
      <c r="A299" s="12" t="str">
        <f t="shared" si="18"/>
        <v/>
      </c>
      <c r="B299" s="13"/>
      <c r="C299" s="14"/>
      <c r="D299" s="15" t="s">
        <v>43</v>
      </c>
      <c r="E299" s="20"/>
      <c r="F299" s="16"/>
      <c r="G299" s="20"/>
      <c r="H299" s="13"/>
      <c r="I299" s="31"/>
      <c r="J299" s="34"/>
      <c r="K299" s="90">
        <f t="shared" si="19"/>
        <v>0</v>
      </c>
      <c r="L299" s="18">
        <f t="shared" si="20"/>
        <v>0</v>
      </c>
      <c r="M299" s="82">
        <f t="shared" si="21"/>
        <v>0</v>
      </c>
    </row>
    <row r="300" spans="1:13" ht="14.4" x14ac:dyDescent="0.25">
      <c r="A300" s="12" t="str">
        <f t="shared" si="18"/>
        <v/>
      </c>
      <c r="B300" s="13"/>
      <c r="C300" s="14"/>
      <c r="D300" s="15" t="s">
        <v>43</v>
      </c>
      <c r="E300" s="20"/>
      <c r="F300" s="16"/>
      <c r="G300" s="20"/>
      <c r="H300" s="13"/>
      <c r="I300" s="31"/>
      <c r="J300" s="34"/>
      <c r="K300" s="90">
        <f t="shared" si="19"/>
        <v>0</v>
      </c>
      <c r="L300" s="18">
        <f t="shared" si="20"/>
        <v>0</v>
      </c>
      <c r="M300" s="82">
        <f t="shared" si="21"/>
        <v>0</v>
      </c>
    </row>
    <row r="301" spans="1:13" ht="14.4" x14ac:dyDescent="0.25">
      <c r="A301" s="12" t="str">
        <f t="shared" si="18"/>
        <v/>
      </c>
      <c r="B301" s="13"/>
      <c r="C301" s="14"/>
      <c r="D301" s="15" t="s">
        <v>43</v>
      </c>
      <c r="E301" s="20"/>
      <c r="F301" s="16"/>
      <c r="G301" s="20"/>
      <c r="H301" s="13"/>
      <c r="I301" s="31"/>
      <c r="J301" s="34"/>
      <c r="K301" s="90">
        <f t="shared" si="19"/>
        <v>0</v>
      </c>
      <c r="L301" s="18">
        <f t="shared" si="20"/>
        <v>0</v>
      </c>
      <c r="M301" s="82">
        <f t="shared" si="21"/>
        <v>0</v>
      </c>
    </row>
    <row r="302" spans="1:13" ht="14.4" x14ac:dyDescent="0.25">
      <c r="A302" s="12" t="str">
        <f t="shared" si="18"/>
        <v/>
      </c>
      <c r="B302" s="13"/>
      <c r="C302" s="14"/>
      <c r="D302" s="15" t="s">
        <v>43</v>
      </c>
      <c r="E302" s="20"/>
      <c r="F302" s="16"/>
      <c r="G302" s="20"/>
      <c r="H302" s="13"/>
      <c r="I302" s="31"/>
      <c r="J302" s="34"/>
      <c r="K302" s="90">
        <f t="shared" si="19"/>
        <v>0</v>
      </c>
      <c r="L302" s="18">
        <f t="shared" si="20"/>
        <v>0</v>
      </c>
      <c r="M302" s="82">
        <f t="shared" si="21"/>
        <v>0</v>
      </c>
    </row>
    <row r="303" spans="1:13" ht="14.4" x14ac:dyDescent="0.25">
      <c r="A303" s="12" t="str">
        <f t="shared" si="18"/>
        <v/>
      </c>
      <c r="B303" s="13"/>
      <c r="C303" s="14"/>
      <c r="D303" s="15" t="s">
        <v>43</v>
      </c>
      <c r="E303" s="20"/>
      <c r="F303" s="16"/>
      <c r="G303" s="20"/>
      <c r="H303" s="13"/>
      <c r="I303" s="31"/>
      <c r="J303" s="34"/>
      <c r="K303" s="90">
        <f t="shared" si="19"/>
        <v>0</v>
      </c>
      <c r="L303" s="18">
        <f t="shared" si="20"/>
        <v>0</v>
      </c>
      <c r="M303" s="82">
        <f t="shared" si="21"/>
        <v>0</v>
      </c>
    </row>
    <row r="304" spans="1:13" ht="14.4" x14ac:dyDescent="0.25">
      <c r="A304" s="12" t="str">
        <f t="shared" si="18"/>
        <v/>
      </c>
      <c r="B304" s="13"/>
      <c r="C304" s="14"/>
      <c r="D304" s="15" t="s">
        <v>43</v>
      </c>
      <c r="E304" s="20"/>
      <c r="F304" s="16"/>
      <c r="G304" s="20"/>
      <c r="H304" s="13"/>
      <c r="I304" s="31"/>
      <c r="J304" s="34"/>
      <c r="K304" s="90">
        <f t="shared" si="19"/>
        <v>0</v>
      </c>
      <c r="L304" s="18">
        <f t="shared" si="20"/>
        <v>0</v>
      </c>
      <c r="M304" s="82">
        <f t="shared" si="21"/>
        <v>0</v>
      </c>
    </row>
    <row r="305" spans="1:13" ht="14.4" x14ac:dyDescent="0.25">
      <c r="A305" s="12" t="str">
        <f t="shared" si="18"/>
        <v/>
      </c>
      <c r="B305" s="13"/>
      <c r="C305" s="14"/>
      <c r="D305" s="15" t="s">
        <v>43</v>
      </c>
      <c r="E305" s="20"/>
      <c r="F305" s="16"/>
      <c r="G305" s="20"/>
      <c r="H305" s="13"/>
      <c r="I305" s="31"/>
      <c r="J305" s="34"/>
      <c r="K305" s="90">
        <f t="shared" si="19"/>
        <v>0</v>
      </c>
      <c r="L305" s="18">
        <f t="shared" si="20"/>
        <v>0</v>
      </c>
      <c r="M305" s="82">
        <f t="shared" si="21"/>
        <v>0</v>
      </c>
    </row>
    <row r="306" spans="1:13" ht="14.4" x14ac:dyDescent="0.25">
      <c r="A306" s="12" t="str">
        <f t="shared" si="18"/>
        <v/>
      </c>
      <c r="B306" s="13"/>
      <c r="C306" s="14"/>
      <c r="D306" s="15" t="s">
        <v>43</v>
      </c>
      <c r="E306" s="20"/>
      <c r="F306" s="16"/>
      <c r="G306" s="20"/>
      <c r="H306" s="13"/>
      <c r="I306" s="31"/>
      <c r="J306" s="34"/>
      <c r="K306" s="90">
        <f t="shared" si="19"/>
        <v>0</v>
      </c>
      <c r="L306" s="18">
        <f t="shared" si="20"/>
        <v>0</v>
      </c>
      <c r="M306" s="82">
        <f t="shared" si="21"/>
        <v>0</v>
      </c>
    </row>
    <row r="307" spans="1:13" ht="14.4" x14ac:dyDescent="0.25">
      <c r="A307" s="12" t="str">
        <f t="shared" si="18"/>
        <v/>
      </c>
      <c r="B307" s="13"/>
      <c r="C307" s="14"/>
      <c r="D307" s="15" t="s">
        <v>43</v>
      </c>
      <c r="E307" s="20"/>
      <c r="F307" s="16"/>
      <c r="G307" s="20"/>
      <c r="H307" s="13"/>
      <c r="I307" s="31"/>
      <c r="J307" s="34"/>
      <c r="K307" s="90">
        <f t="shared" si="19"/>
        <v>0</v>
      </c>
      <c r="L307" s="18">
        <f t="shared" si="20"/>
        <v>0</v>
      </c>
      <c r="M307" s="82">
        <f t="shared" si="21"/>
        <v>0</v>
      </c>
    </row>
    <row r="308" spans="1:13" ht="14.4" x14ac:dyDescent="0.25">
      <c r="A308" s="12" t="str">
        <f t="shared" si="18"/>
        <v/>
      </c>
      <c r="B308" s="13"/>
      <c r="C308" s="14"/>
      <c r="D308" s="15" t="s">
        <v>43</v>
      </c>
      <c r="E308" s="20"/>
      <c r="F308" s="16"/>
      <c r="G308" s="20"/>
      <c r="H308" s="13"/>
      <c r="I308" s="31"/>
      <c r="J308" s="34"/>
      <c r="K308" s="90">
        <f t="shared" si="19"/>
        <v>0</v>
      </c>
      <c r="L308" s="18">
        <f t="shared" si="20"/>
        <v>0</v>
      </c>
      <c r="M308" s="82">
        <f t="shared" si="21"/>
        <v>0</v>
      </c>
    </row>
    <row r="309" spans="1:13" ht="14.4" x14ac:dyDescent="0.25">
      <c r="A309" s="12" t="str">
        <f t="shared" si="18"/>
        <v/>
      </c>
      <c r="B309" s="13"/>
      <c r="C309" s="14"/>
      <c r="D309" s="15" t="s">
        <v>43</v>
      </c>
      <c r="E309" s="20"/>
      <c r="F309" s="16"/>
      <c r="G309" s="20"/>
      <c r="H309" s="13"/>
      <c r="I309" s="31"/>
      <c r="J309" s="34"/>
      <c r="K309" s="90">
        <f t="shared" si="19"/>
        <v>0</v>
      </c>
      <c r="L309" s="18">
        <f t="shared" si="20"/>
        <v>0</v>
      </c>
      <c r="M309" s="82">
        <f t="shared" si="21"/>
        <v>0</v>
      </c>
    </row>
    <row r="310" spans="1:13" ht="14.4" x14ac:dyDescent="0.25">
      <c r="A310" s="12" t="str">
        <f t="shared" si="18"/>
        <v/>
      </c>
      <c r="B310" s="13"/>
      <c r="C310" s="14"/>
      <c r="D310" s="15" t="s">
        <v>43</v>
      </c>
      <c r="E310" s="20"/>
      <c r="F310" s="16"/>
      <c r="G310" s="20"/>
      <c r="H310" s="13"/>
      <c r="I310" s="31"/>
      <c r="J310" s="34"/>
      <c r="K310" s="90">
        <f t="shared" si="19"/>
        <v>0</v>
      </c>
      <c r="L310" s="18">
        <f t="shared" si="20"/>
        <v>0</v>
      </c>
      <c r="M310" s="82">
        <f t="shared" si="21"/>
        <v>0</v>
      </c>
    </row>
    <row r="311" spans="1:13" ht="14.4" x14ac:dyDescent="0.25">
      <c r="A311" s="12" t="str">
        <f t="shared" si="18"/>
        <v/>
      </c>
      <c r="B311" s="13"/>
      <c r="C311" s="14"/>
      <c r="D311" s="15" t="s">
        <v>43</v>
      </c>
      <c r="E311" s="20"/>
      <c r="F311" s="16"/>
      <c r="G311" s="20"/>
      <c r="H311" s="13"/>
      <c r="I311" s="31"/>
      <c r="J311" s="34"/>
      <c r="K311" s="90">
        <f t="shared" si="19"/>
        <v>0</v>
      </c>
      <c r="L311" s="18">
        <f t="shared" si="20"/>
        <v>0</v>
      </c>
      <c r="M311" s="82">
        <f t="shared" si="21"/>
        <v>0</v>
      </c>
    </row>
    <row r="312" spans="1:13" ht="14.4" x14ac:dyDescent="0.25">
      <c r="A312" s="12" t="str">
        <f t="shared" si="18"/>
        <v/>
      </c>
      <c r="B312" s="13"/>
      <c r="C312" s="14"/>
      <c r="D312" s="15" t="s">
        <v>43</v>
      </c>
      <c r="E312" s="20"/>
      <c r="F312" s="16"/>
      <c r="G312" s="20"/>
      <c r="H312" s="13"/>
      <c r="I312" s="31"/>
      <c r="J312" s="34"/>
      <c r="K312" s="17">
        <f t="shared" ref="K312:K332" si="22">SUM(G312:J312)</f>
        <v>0</v>
      </c>
      <c r="L312" s="18">
        <f t="shared" si="20"/>
        <v>0</v>
      </c>
      <c r="M312" s="82">
        <f t="shared" si="21"/>
        <v>0</v>
      </c>
    </row>
    <row r="313" spans="1:13" ht="14.4" x14ac:dyDescent="0.25">
      <c r="A313" s="12" t="str">
        <f t="shared" si="18"/>
        <v/>
      </c>
      <c r="B313" s="13"/>
      <c r="C313" s="14"/>
      <c r="D313" s="15" t="s">
        <v>43</v>
      </c>
      <c r="E313" s="20"/>
      <c r="F313" s="16"/>
      <c r="G313" s="20"/>
      <c r="H313" s="13"/>
      <c r="I313" s="31"/>
      <c r="J313" s="34"/>
      <c r="K313" s="17">
        <f t="shared" si="22"/>
        <v>0</v>
      </c>
      <c r="L313" s="18">
        <f t="shared" si="20"/>
        <v>0</v>
      </c>
      <c r="M313" s="82">
        <f t="shared" si="21"/>
        <v>0</v>
      </c>
    </row>
    <row r="314" spans="1:13" ht="14.4" x14ac:dyDescent="0.25">
      <c r="A314" s="12" t="str">
        <f t="shared" si="18"/>
        <v/>
      </c>
      <c r="B314" s="13"/>
      <c r="C314" s="14"/>
      <c r="D314" s="15" t="s">
        <v>43</v>
      </c>
      <c r="E314" s="20"/>
      <c r="F314" s="16"/>
      <c r="G314" s="20"/>
      <c r="H314" s="13"/>
      <c r="I314" s="31"/>
      <c r="J314" s="34"/>
      <c r="K314" s="17">
        <f t="shared" si="22"/>
        <v>0</v>
      </c>
      <c r="L314" s="18">
        <f t="shared" si="20"/>
        <v>0</v>
      </c>
      <c r="M314" s="82">
        <f t="shared" si="21"/>
        <v>0</v>
      </c>
    </row>
    <row r="315" spans="1:13" ht="14.4" x14ac:dyDescent="0.25">
      <c r="A315" s="12" t="str">
        <f t="shared" si="18"/>
        <v/>
      </c>
      <c r="B315" s="13"/>
      <c r="C315" s="14"/>
      <c r="D315" s="15" t="s">
        <v>43</v>
      </c>
      <c r="E315" s="20"/>
      <c r="F315" s="16"/>
      <c r="G315" s="20"/>
      <c r="H315" s="13"/>
      <c r="I315" s="31"/>
      <c r="J315" s="34"/>
      <c r="K315" s="17">
        <f t="shared" si="22"/>
        <v>0</v>
      </c>
      <c r="L315" s="18">
        <f t="shared" si="20"/>
        <v>0</v>
      </c>
      <c r="M315" s="82">
        <f t="shared" si="21"/>
        <v>0</v>
      </c>
    </row>
    <row r="316" spans="1:13" ht="14.4" x14ac:dyDescent="0.25">
      <c r="A316" s="12" t="str">
        <f t="shared" si="18"/>
        <v/>
      </c>
      <c r="B316" s="13"/>
      <c r="C316" s="14"/>
      <c r="D316" s="15" t="s">
        <v>43</v>
      </c>
      <c r="E316" s="20"/>
      <c r="F316" s="16"/>
      <c r="G316" s="20"/>
      <c r="H316" s="13"/>
      <c r="I316" s="31"/>
      <c r="J316" s="34"/>
      <c r="K316" s="17">
        <f t="shared" si="22"/>
        <v>0</v>
      </c>
      <c r="L316" s="18">
        <f t="shared" si="20"/>
        <v>0</v>
      </c>
      <c r="M316" s="82">
        <f t="shared" si="21"/>
        <v>0</v>
      </c>
    </row>
    <row r="317" spans="1:13" ht="14.4" x14ac:dyDescent="0.25">
      <c r="A317" s="12" t="str">
        <f t="shared" si="18"/>
        <v/>
      </c>
      <c r="B317" s="13"/>
      <c r="C317" s="14"/>
      <c r="D317" s="15" t="s">
        <v>43</v>
      </c>
      <c r="E317" s="20"/>
      <c r="F317" s="16"/>
      <c r="G317" s="20"/>
      <c r="H317" s="13"/>
      <c r="I317" s="31"/>
      <c r="J317" s="34"/>
      <c r="K317" s="17">
        <f t="shared" si="22"/>
        <v>0</v>
      </c>
      <c r="L317" s="18">
        <f t="shared" si="20"/>
        <v>0</v>
      </c>
      <c r="M317" s="82">
        <f t="shared" si="21"/>
        <v>0</v>
      </c>
    </row>
    <row r="318" spans="1:13" ht="14.4" x14ac:dyDescent="0.25">
      <c r="A318" s="12" t="str">
        <f t="shared" si="18"/>
        <v/>
      </c>
      <c r="B318" s="13"/>
      <c r="C318" s="14"/>
      <c r="D318" s="15" t="s">
        <v>43</v>
      </c>
      <c r="E318" s="20"/>
      <c r="F318" s="16"/>
      <c r="G318" s="20"/>
      <c r="H318" s="13"/>
      <c r="I318" s="31"/>
      <c r="J318" s="34"/>
      <c r="K318" s="17">
        <f t="shared" si="22"/>
        <v>0</v>
      </c>
      <c r="L318" s="18">
        <f t="shared" si="20"/>
        <v>0</v>
      </c>
      <c r="M318" s="82">
        <f t="shared" si="21"/>
        <v>0</v>
      </c>
    </row>
    <row r="319" spans="1:13" ht="14.4" x14ac:dyDescent="0.25">
      <c r="A319" s="12" t="str">
        <f t="shared" si="18"/>
        <v/>
      </c>
      <c r="B319" s="13"/>
      <c r="C319" s="14"/>
      <c r="D319" s="15" t="s">
        <v>43</v>
      </c>
      <c r="E319" s="20"/>
      <c r="F319" s="16"/>
      <c r="G319" s="20"/>
      <c r="H319" s="13"/>
      <c r="I319" s="31"/>
      <c r="J319" s="34"/>
      <c r="K319" s="17">
        <f t="shared" si="22"/>
        <v>0</v>
      </c>
      <c r="L319" s="18">
        <f t="shared" si="20"/>
        <v>0</v>
      </c>
      <c r="M319" s="82">
        <f t="shared" si="21"/>
        <v>0</v>
      </c>
    </row>
    <row r="320" spans="1:13" ht="14.4" x14ac:dyDescent="0.25">
      <c r="A320" s="12" t="str">
        <f t="shared" si="18"/>
        <v/>
      </c>
      <c r="B320" s="13"/>
      <c r="C320" s="14"/>
      <c r="D320" s="15"/>
      <c r="E320" s="20"/>
      <c r="F320" s="16"/>
      <c r="G320" s="20"/>
      <c r="H320" s="13"/>
      <c r="I320" s="31"/>
      <c r="J320" s="34"/>
      <c r="K320" s="17">
        <f t="shared" si="22"/>
        <v>0</v>
      </c>
      <c r="L320" s="18">
        <f t="shared" si="20"/>
        <v>0</v>
      </c>
      <c r="M320" s="82">
        <f t="shared" si="21"/>
        <v>0</v>
      </c>
    </row>
    <row r="321" spans="1:13" ht="14.4" x14ac:dyDescent="0.25">
      <c r="A321" s="12" t="str">
        <f t="shared" si="18"/>
        <v/>
      </c>
      <c r="B321" s="13"/>
      <c r="C321" s="14"/>
      <c r="D321" s="15"/>
      <c r="E321" s="20"/>
      <c r="F321" s="16"/>
      <c r="G321" s="20"/>
      <c r="H321" s="13"/>
      <c r="I321" s="31"/>
      <c r="J321" s="34"/>
      <c r="K321" s="17">
        <f t="shared" si="22"/>
        <v>0</v>
      </c>
      <c r="L321" s="18">
        <f t="shared" si="20"/>
        <v>0</v>
      </c>
      <c r="M321" s="82">
        <f t="shared" si="21"/>
        <v>0</v>
      </c>
    </row>
    <row r="322" spans="1:13" ht="14.4" x14ac:dyDescent="0.25">
      <c r="A322" s="12" t="str">
        <f t="shared" si="18"/>
        <v/>
      </c>
      <c r="B322" s="13"/>
      <c r="C322" s="14"/>
      <c r="D322" s="15"/>
      <c r="E322" s="20"/>
      <c r="F322" s="16"/>
      <c r="G322" s="20"/>
      <c r="H322" s="13"/>
      <c r="I322" s="31"/>
      <c r="J322" s="34"/>
      <c r="K322" s="17">
        <f t="shared" si="22"/>
        <v>0</v>
      </c>
      <c r="L322" s="18">
        <f t="shared" si="20"/>
        <v>0</v>
      </c>
      <c r="M322" s="82">
        <f t="shared" si="21"/>
        <v>0</v>
      </c>
    </row>
    <row r="323" spans="1:13" ht="14.4" x14ac:dyDescent="0.25">
      <c r="A323" s="12" t="str">
        <f t="shared" si="18"/>
        <v/>
      </c>
      <c r="B323" s="13"/>
      <c r="C323" s="14"/>
      <c r="D323" s="15"/>
      <c r="E323" s="20"/>
      <c r="F323" s="16"/>
      <c r="G323" s="20"/>
      <c r="H323" s="13"/>
      <c r="I323" s="31"/>
      <c r="J323" s="34"/>
      <c r="K323" s="17">
        <f t="shared" si="22"/>
        <v>0</v>
      </c>
      <c r="L323" s="18">
        <f t="shared" si="20"/>
        <v>0</v>
      </c>
      <c r="M323" s="82">
        <f t="shared" si="21"/>
        <v>0</v>
      </c>
    </row>
    <row r="324" spans="1:13" ht="14.4" x14ac:dyDescent="0.25">
      <c r="A324" s="12" t="str">
        <f t="shared" si="18"/>
        <v/>
      </c>
      <c r="B324" s="13"/>
      <c r="C324" s="14"/>
      <c r="D324" s="15"/>
      <c r="E324" s="20"/>
      <c r="F324" s="16"/>
      <c r="G324" s="20"/>
      <c r="H324" s="13"/>
      <c r="I324" s="31"/>
      <c r="J324" s="34"/>
      <c r="K324" s="17">
        <f t="shared" si="22"/>
        <v>0</v>
      </c>
      <c r="L324" s="18">
        <f t="shared" si="20"/>
        <v>0</v>
      </c>
      <c r="M324" s="82">
        <f t="shared" si="21"/>
        <v>0</v>
      </c>
    </row>
    <row r="325" spans="1:13" ht="14.4" x14ac:dyDescent="0.25">
      <c r="A325" s="12" t="str">
        <f t="shared" si="18"/>
        <v/>
      </c>
      <c r="B325" s="13"/>
      <c r="C325" s="14"/>
      <c r="D325" s="15"/>
      <c r="E325" s="20"/>
      <c r="F325" s="16"/>
      <c r="G325" s="20"/>
      <c r="H325" s="13"/>
      <c r="I325" s="31"/>
      <c r="J325" s="34"/>
      <c r="K325" s="17">
        <f t="shared" si="22"/>
        <v>0</v>
      </c>
      <c r="L325" s="18">
        <f t="shared" si="20"/>
        <v>0</v>
      </c>
      <c r="M325" s="82">
        <f t="shared" si="21"/>
        <v>0</v>
      </c>
    </row>
    <row r="326" spans="1:13" ht="14.4" x14ac:dyDescent="0.25">
      <c r="A326" s="12" t="str">
        <f t="shared" ref="A326:A332" si="23">CONCATENATE(B326,C326,D326)</f>
        <v/>
      </c>
      <c r="B326" s="13"/>
      <c r="C326" s="14"/>
      <c r="D326" s="15"/>
      <c r="E326" s="20"/>
      <c r="F326" s="16"/>
      <c r="G326" s="20"/>
      <c r="H326" s="13"/>
      <c r="I326" s="31"/>
      <c r="J326" s="34"/>
      <c r="K326" s="17">
        <f t="shared" si="22"/>
        <v>0</v>
      </c>
      <c r="L326" s="18">
        <f t="shared" si="20"/>
        <v>0</v>
      </c>
      <c r="M326" s="82">
        <f t="shared" si="21"/>
        <v>0</v>
      </c>
    </row>
    <row r="327" spans="1:13" ht="14.4" x14ac:dyDescent="0.25">
      <c r="A327" s="12" t="str">
        <f t="shared" si="23"/>
        <v/>
      </c>
      <c r="B327" s="13"/>
      <c r="C327" s="14"/>
      <c r="D327" s="15"/>
      <c r="E327" s="20"/>
      <c r="F327" s="16"/>
      <c r="G327" s="20"/>
      <c r="H327" s="13"/>
      <c r="I327" s="31"/>
      <c r="J327" s="34"/>
      <c r="K327" s="17">
        <f t="shared" si="22"/>
        <v>0</v>
      </c>
      <c r="L327" s="18">
        <f t="shared" si="20"/>
        <v>0</v>
      </c>
      <c r="M327" s="82">
        <f t="shared" si="21"/>
        <v>0</v>
      </c>
    </row>
    <row r="328" spans="1:13" ht="14.4" x14ac:dyDescent="0.25">
      <c r="A328" s="12" t="str">
        <f t="shared" si="23"/>
        <v/>
      </c>
      <c r="B328" s="13"/>
      <c r="C328" s="14"/>
      <c r="D328" s="15"/>
      <c r="E328" s="20"/>
      <c r="F328" s="16"/>
      <c r="G328" s="20"/>
      <c r="H328" s="13"/>
      <c r="I328" s="31"/>
      <c r="J328" s="34"/>
      <c r="K328" s="17">
        <f t="shared" si="22"/>
        <v>0</v>
      </c>
      <c r="L328" s="18">
        <f t="shared" si="20"/>
        <v>0</v>
      </c>
      <c r="M328" s="82">
        <f t="shared" si="21"/>
        <v>0</v>
      </c>
    </row>
    <row r="329" spans="1:13" ht="14.4" x14ac:dyDescent="0.25">
      <c r="A329" s="12" t="str">
        <f t="shared" si="23"/>
        <v/>
      </c>
      <c r="B329" s="13"/>
      <c r="C329" s="14"/>
      <c r="D329" s="15"/>
      <c r="E329" s="20"/>
      <c r="F329" s="16"/>
      <c r="G329" s="20"/>
      <c r="H329" s="13"/>
      <c r="I329" s="31"/>
      <c r="J329" s="34"/>
      <c r="K329" s="17">
        <f t="shared" si="22"/>
        <v>0</v>
      </c>
      <c r="L329" s="18">
        <f t="shared" si="20"/>
        <v>0</v>
      </c>
      <c r="M329" s="82">
        <f t="shared" si="21"/>
        <v>0</v>
      </c>
    </row>
    <row r="330" spans="1:13" ht="14.4" x14ac:dyDescent="0.25">
      <c r="A330" s="12" t="str">
        <f t="shared" si="23"/>
        <v/>
      </c>
      <c r="B330" s="13"/>
      <c r="C330" s="14"/>
      <c r="D330" s="15"/>
      <c r="E330" s="20"/>
      <c r="F330" s="16"/>
      <c r="G330" s="20"/>
      <c r="H330" s="13"/>
      <c r="I330" s="31"/>
      <c r="J330" s="34"/>
      <c r="K330" s="17">
        <f t="shared" si="22"/>
        <v>0</v>
      </c>
      <c r="L330" s="18">
        <f t="shared" si="20"/>
        <v>0</v>
      </c>
      <c r="M330" s="82">
        <f t="shared" si="21"/>
        <v>0</v>
      </c>
    </row>
    <row r="331" spans="1:13" ht="14.4" x14ac:dyDescent="0.25">
      <c r="A331" s="12" t="str">
        <f t="shared" si="23"/>
        <v/>
      </c>
      <c r="B331" s="13"/>
      <c r="C331" s="14"/>
      <c r="D331" s="15"/>
      <c r="E331" s="20"/>
      <c r="F331" s="16"/>
      <c r="G331" s="20"/>
      <c r="H331" s="13"/>
      <c r="I331" s="31"/>
      <c r="J331" s="34"/>
      <c r="K331" s="17">
        <f t="shared" si="22"/>
        <v>0</v>
      </c>
      <c r="L331" s="18">
        <f t="shared" si="20"/>
        <v>0</v>
      </c>
      <c r="M331" s="82">
        <f t="shared" si="21"/>
        <v>0</v>
      </c>
    </row>
    <row r="332" spans="1:13" ht="14.4" x14ac:dyDescent="0.25">
      <c r="A332" s="12" t="str">
        <f t="shared" si="23"/>
        <v/>
      </c>
      <c r="B332" s="13"/>
      <c r="C332" s="14"/>
      <c r="D332" s="15"/>
      <c r="E332" s="20"/>
      <c r="F332" s="16"/>
      <c r="G332" s="20"/>
      <c r="H332" s="13"/>
      <c r="I332" s="31"/>
      <c r="J332" s="34"/>
      <c r="K332" s="17">
        <f t="shared" si="22"/>
        <v>0</v>
      </c>
      <c r="L332" s="18">
        <f t="shared" si="20"/>
        <v>0</v>
      </c>
      <c r="M332" s="82">
        <f t="shared" si="21"/>
        <v>0</v>
      </c>
    </row>
  </sheetData>
  <autoFilter ref="A6:P6" xr:uid="{3EC881E7-8909-49C6-9A77-99A3CC3979B8}"/>
  <sortState xmlns:xlrd2="http://schemas.microsoft.com/office/spreadsheetml/2017/richdata2" ref="B8:J279">
    <sortCondition ref="B8:B279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phoneticPr fontId="13" type="noConversion"/>
  <conditionalFormatting sqref="C1:D5">
    <cfRule type="duplicateValues" dxfId="46" priority="1198"/>
  </conditionalFormatting>
  <conditionalFormatting sqref="C11:D33">
    <cfRule type="duplicateValues" dxfId="45" priority="7"/>
  </conditionalFormatting>
  <conditionalFormatting sqref="C34:D51 C95:D99">
    <cfRule type="duplicateValues" dxfId="44" priority="5"/>
  </conditionalFormatting>
  <conditionalFormatting sqref="C131:D192">
    <cfRule type="duplicateValues" dxfId="43" priority="3"/>
  </conditionalFormatting>
  <conditionalFormatting sqref="C193:D230">
    <cfRule type="duplicateValues" dxfId="42" priority="2"/>
  </conditionalFormatting>
  <conditionalFormatting sqref="C231:D240">
    <cfRule type="duplicateValues" dxfId="41" priority="1"/>
  </conditionalFormatting>
  <conditionalFormatting sqref="C8:E130">
    <cfRule type="duplicateValues" dxfId="40" priority="4"/>
  </conditionalFormatting>
  <conditionalFormatting sqref="D52:D94 B68:C69 C52:C67 C70:C94 B70:B98">
    <cfRule type="duplicateValues" dxfId="39" priority="6"/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58111-F161-43D8-B93B-B45B30F5EF70}">
  <sheetPr codeName="Sheet29">
    <tabColor theme="8" tint="0.39997558519241921"/>
  </sheetPr>
  <dimension ref="A1:P53"/>
  <sheetViews>
    <sheetView zoomScale="80" zoomScaleNormal="80" workbookViewId="0">
      <selection activeCell="M5" sqref="M5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43.4414062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  <col min="16" max="16" width="9.109375" style="322"/>
  </cols>
  <sheetData>
    <row r="1" spans="1:16" s="9" customFormat="1" ht="22.5" customHeight="1" thickBot="1" x14ac:dyDescent="0.3">
      <c r="A1" s="71">
        <f>SUM(A2-1)</f>
        <v>31</v>
      </c>
      <c r="B1" s="901" t="s">
        <v>401</v>
      </c>
      <c r="C1" s="902"/>
      <c r="D1" s="7" t="s">
        <v>497</v>
      </c>
      <c r="E1" s="881" t="s">
        <v>498</v>
      </c>
      <c r="F1" s="882"/>
      <c r="G1" s="882"/>
      <c r="H1" s="882"/>
      <c r="I1" s="882"/>
      <c r="J1" s="8" t="s">
        <v>404</v>
      </c>
      <c r="K1" s="905">
        <v>45495</v>
      </c>
      <c r="L1" s="904"/>
      <c r="M1" s="8" t="s">
        <v>405</v>
      </c>
      <c r="P1" s="319"/>
    </row>
    <row r="2" spans="1:16" s="9" customFormat="1" ht="22.5" customHeight="1" thickBot="1" x14ac:dyDescent="0.3">
      <c r="A2" s="1">
        <f>COUNTA(_xlfn.UNIQUE(D8:D92))</f>
        <v>32</v>
      </c>
      <c r="B2" s="885"/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  <c r="P2" s="319"/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  <c r="P3" s="319"/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  <c r="P4" s="319"/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v>0</v>
      </c>
      <c r="P5" s="319"/>
    </row>
    <row r="6" spans="1:16" ht="14.4" x14ac:dyDescent="0.25">
      <c r="A6" s="72" t="str">
        <f t="shared" ref="A6:A53" si="0">CONCATENATE(B6,C6,D6)</f>
        <v>60Aleska WearneBertie De Lux</v>
      </c>
      <c r="B6" s="234">
        <v>60</v>
      </c>
      <c r="C6" s="235" t="s">
        <v>237</v>
      </c>
      <c r="D6" s="325" t="s">
        <v>772</v>
      </c>
      <c r="E6" s="328">
        <v>6027376</v>
      </c>
      <c r="F6" s="329" t="s">
        <v>748</v>
      </c>
      <c r="G6" s="236">
        <v>1</v>
      </c>
      <c r="H6" s="234"/>
      <c r="I6" s="238"/>
      <c r="J6" s="239"/>
      <c r="K6" s="71">
        <v>1</v>
      </c>
      <c r="L6" s="240">
        <f t="shared" ref="L6:L53" si="1">IF(K6=1,7,IF(K6=2,6,IF(K6=3,5,IF(K6=4,4,IF(K6=5,3,IF(K6=6,2,IF(K6&gt;=6,1,0)))))))</f>
        <v>7</v>
      </c>
      <c r="M6" s="241">
        <f t="shared" ref="M6:M53" si="2">SUM(L6+$M$5)</f>
        <v>7</v>
      </c>
      <c r="N6" s="30"/>
      <c r="O6" s="30"/>
      <c r="P6" s="320"/>
    </row>
    <row r="7" spans="1:16" ht="14.4" x14ac:dyDescent="0.25">
      <c r="A7" s="12" t="str">
        <f t="shared" si="0"/>
        <v>60Ava StephensShilo</v>
      </c>
      <c r="B7" s="13">
        <v>60</v>
      </c>
      <c r="C7" s="14" t="s">
        <v>299</v>
      </c>
      <c r="D7" s="326" t="s">
        <v>300</v>
      </c>
      <c r="E7" s="244">
        <v>9106952</v>
      </c>
      <c r="F7" s="209" t="s">
        <v>748</v>
      </c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19">
        <f t="shared" si="2"/>
        <v>6</v>
      </c>
      <c r="N7" s="30"/>
      <c r="O7" s="30"/>
      <c r="P7" s="320"/>
    </row>
    <row r="8" spans="1:16" ht="14.4" x14ac:dyDescent="0.25">
      <c r="A8" s="12" t="str">
        <f t="shared" si="0"/>
        <v>60Gabrielle AxiakBarnstormer</v>
      </c>
      <c r="B8" s="13">
        <v>60</v>
      </c>
      <c r="C8" s="14" t="s">
        <v>801</v>
      </c>
      <c r="D8" s="318" t="s">
        <v>814</v>
      </c>
      <c r="E8" s="229">
        <v>9118396</v>
      </c>
      <c r="F8" s="193" t="s">
        <v>802</v>
      </c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  <c r="N8" s="30"/>
      <c r="O8" s="30"/>
      <c r="P8" s="320"/>
    </row>
    <row r="9" spans="1:16" ht="14.4" x14ac:dyDescent="0.25">
      <c r="A9" s="12" t="str">
        <f t="shared" si="0"/>
        <v>60Olivia StephensCimmeron Pocket Rocket</v>
      </c>
      <c r="B9" s="13">
        <v>60</v>
      </c>
      <c r="C9" s="14" t="s">
        <v>297</v>
      </c>
      <c r="D9" s="318" t="s">
        <v>298</v>
      </c>
      <c r="E9" s="229">
        <v>9106953</v>
      </c>
      <c r="F9" s="193" t="s">
        <v>748</v>
      </c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  <c r="N9" s="30"/>
      <c r="O9" s="30"/>
      <c r="P9" s="320"/>
    </row>
    <row r="10" spans="1:16" ht="14.4" x14ac:dyDescent="0.25">
      <c r="A10" s="12" t="str">
        <f t="shared" si="0"/>
        <v>60Isabella ChapmanAstra Sr</v>
      </c>
      <c r="B10" s="13">
        <v>60</v>
      </c>
      <c r="C10" s="14" t="s">
        <v>782</v>
      </c>
      <c r="D10" s="318" t="s">
        <v>815</v>
      </c>
      <c r="E10" s="229">
        <v>9102495</v>
      </c>
      <c r="F10" s="193" t="s">
        <v>752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  <c r="N10" s="30"/>
      <c r="O10" s="30"/>
      <c r="P10" s="320"/>
    </row>
    <row r="11" spans="1:16" ht="14.4" x14ac:dyDescent="0.25">
      <c r="A11" s="12" t="str">
        <f t="shared" si="0"/>
        <v>60Mia StephensHolland Park Geneva</v>
      </c>
      <c r="B11" s="13">
        <v>60</v>
      </c>
      <c r="C11" s="14" t="s">
        <v>295</v>
      </c>
      <c r="D11" s="318" t="s">
        <v>296</v>
      </c>
      <c r="E11" s="229">
        <v>9114813</v>
      </c>
      <c r="F11" s="193" t="s">
        <v>748</v>
      </c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  <c r="N11" s="30"/>
      <c r="O11" s="30"/>
      <c r="P11" s="320"/>
    </row>
    <row r="12" spans="1:16" ht="14.4" x14ac:dyDescent="0.25">
      <c r="A12" s="12" t="str">
        <f t="shared" si="0"/>
        <v>60Alyssa O'NeilDude</v>
      </c>
      <c r="B12" s="13">
        <v>60</v>
      </c>
      <c r="C12" s="14" t="s">
        <v>787</v>
      </c>
      <c r="D12" s="318" t="s">
        <v>788</v>
      </c>
      <c r="E12" s="229">
        <v>9120495</v>
      </c>
      <c r="F12" s="193" t="s">
        <v>752</v>
      </c>
      <c r="G12" s="20">
        <v>7</v>
      </c>
      <c r="H12" s="13"/>
      <c r="I12" s="31"/>
      <c r="J12" s="34"/>
      <c r="K12" s="17">
        <v>7</v>
      </c>
      <c r="L12" s="18">
        <f t="shared" si="1"/>
        <v>1</v>
      </c>
      <c r="M12" s="19">
        <f t="shared" si="2"/>
        <v>1</v>
      </c>
      <c r="N12" s="30"/>
      <c r="O12" s="30"/>
      <c r="P12" s="320"/>
    </row>
    <row r="13" spans="1:16" ht="14.4" x14ac:dyDescent="0.25">
      <c r="A13" s="12" t="str">
        <f t="shared" si="0"/>
        <v>60Mia TollarzoDelta Of Ebony Park</v>
      </c>
      <c r="B13" s="13">
        <v>60</v>
      </c>
      <c r="C13" s="14" t="s">
        <v>755</v>
      </c>
      <c r="D13" s="318" t="s">
        <v>773</v>
      </c>
      <c r="E13" s="229">
        <v>6011292</v>
      </c>
      <c r="F13" s="193" t="s">
        <v>757</v>
      </c>
      <c r="G13" s="20">
        <v>6</v>
      </c>
      <c r="H13" s="13"/>
      <c r="I13" s="31"/>
      <c r="J13" s="34"/>
      <c r="K13" s="17">
        <v>6</v>
      </c>
      <c r="L13" s="18">
        <f t="shared" si="1"/>
        <v>2</v>
      </c>
      <c r="M13" s="19">
        <f t="shared" si="2"/>
        <v>2</v>
      </c>
      <c r="N13" s="30"/>
      <c r="O13" s="30"/>
      <c r="P13" s="320"/>
    </row>
    <row r="14" spans="1:16" ht="14.4" x14ac:dyDescent="0.25">
      <c r="A14" s="12" t="str">
        <f t="shared" si="0"/>
        <v>60Maniah-Rose FrearNed Sr</v>
      </c>
      <c r="B14" s="13">
        <v>60</v>
      </c>
      <c r="C14" s="14" t="s">
        <v>803</v>
      </c>
      <c r="D14" s="318" t="s">
        <v>816</v>
      </c>
      <c r="E14" s="229">
        <v>6020429</v>
      </c>
      <c r="F14" s="193" t="s">
        <v>752</v>
      </c>
      <c r="G14" s="20">
        <v>5</v>
      </c>
      <c r="H14" s="13"/>
      <c r="I14" s="31"/>
      <c r="J14" s="34"/>
      <c r="K14" s="17">
        <v>5</v>
      </c>
      <c r="L14" s="18">
        <f t="shared" si="1"/>
        <v>3</v>
      </c>
      <c r="M14" s="19">
        <f t="shared" si="2"/>
        <v>3</v>
      </c>
      <c r="N14" s="30"/>
      <c r="O14" s="30"/>
      <c r="P14" s="320"/>
    </row>
    <row r="15" spans="1:16" ht="14.4" x14ac:dyDescent="0.25">
      <c r="A15" s="12" t="str">
        <f t="shared" si="0"/>
        <v>60Hailey O'NeilFusion</v>
      </c>
      <c r="B15" s="13">
        <v>60</v>
      </c>
      <c r="C15" s="14" t="s">
        <v>758</v>
      </c>
      <c r="D15" s="318" t="s">
        <v>759</v>
      </c>
      <c r="E15" s="229">
        <v>1049068</v>
      </c>
      <c r="F15" s="193" t="s">
        <v>752</v>
      </c>
      <c r="G15" s="20">
        <v>4</v>
      </c>
      <c r="H15" s="13"/>
      <c r="I15" s="31"/>
      <c r="J15" s="34"/>
      <c r="K15" s="17">
        <v>4</v>
      </c>
      <c r="L15" s="18">
        <f t="shared" si="1"/>
        <v>4</v>
      </c>
      <c r="M15" s="19">
        <f t="shared" si="2"/>
        <v>4</v>
      </c>
      <c r="N15" s="30"/>
    </row>
    <row r="16" spans="1:16" ht="14.4" x14ac:dyDescent="0.25">
      <c r="A16" s="12" t="str">
        <f t="shared" si="0"/>
        <v>65Madison KainPc Sonic</v>
      </c>
      <c r="B16" s="13">
        <v>65</v>
      </c>
      <c r="C16" s="14" t="s">
        <v>235</v>
      </c>
      <c r="D16" s="318" t="s">
        <v>609</v>
      </c>
      <c r="E16" s="229">
        <v>6022060</v>
      </c>
      <c r="F16" s="193" t="s">
        <v>748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N16" s="30"/>
    </row>
    <row r="17" spans="1:13" ht="14.4" x14ac:dyDescent="0.25">
      <c r="A17" s="12" t="str">
        <f t="shared" si="0"/>
        <v>65Celeste CasottiSnow</v>
      </c>
      <c r="B17" s="13">
        <v>65</v>
      </c>
      <c r="C17" s="14" t="s">
        <v>792</v>
      </c>
      <c r="D17" s="327" t="s">
        <v>793</v>
      </c>
      <c r="E17" s="229">
        <v>1048855</v>
      </c>
      <c r="F17" s="193" t="s">
        <v>748</v>
      </c>
      <c r="G17" s="20">
        <v>2</v>
      </c>
      <c r="H17" s="13"/>
      <c r="I17" s="31"/>
      <c r="J17" s="34"/>
      <c r="K17" s="17">
        <v>2</v>
      </c>
      <c r="L17" s="18">
        <f t="shared" si="1"/>
        <v>6</v>
      </c>
      <c r="M17" s="19">
        <f t="shared" si="2"/>
        <v>6</v>
      </c>
    </row>
    <row r="18" spans="1:13" ht="14.4" x14ac:dyDescent="0.25">
      <c r="A18" s="12" t="str">
        <f t="shared" si="0"/>
        <v>65Aleska WearneBertie De Lux Sr</v>
      </c>
      <c r="B18" s="13">
        <v>65</v>
      </c>
      <c r="C18" s="295" t="s">
        <v>237</v>
      </c>
      <c r="D18" s="318" t="s">
        <v>817</v>
      </c>
      <c r="E18" s="229">
        <v>6027376</v>
      </c>
      <c r="F18" s="193" t="s">
        <v>748</v>
      </c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</row>
    <row r="19" spans="1:13" ht="14.4" x14ac:dyDescent="0.25">
      <c r="A19" s="12" t="str">
        <f t="shared" si="0"/>
        <v>65Charlee CrispinRowen Bee Gee</v>
      </c>
      <c r="B19" s="13">
        <v>65</v>
      </c>
      <c r="C19" s="295" t="s">
        <v>762</v>
      </c>
      <c r="D19" s="318" t="s">
        <v>763</v>
      </c>
      <c r="E19" s="229">
        <v>6020575</v>
      </c>
      <c r="F19" s="193" t="s">
        <v>752</v>
      </c>
      <c r="G19" s="20">
        <v>4</v>
      </c>
      <c r="H19" s="13"/>
      <c r="I19" s="31"/>
      <c r="J19" s="34"/>
      <c r="K19" s="17">
        <v>4</v>
      </c>
      <c r="L19" s="18">
        <f t="shared" si="1"/>
        <v>4</v>
      </c>
      <c r="M19" s="19">
        <f t="shared" si="2"/>
        <v>4</v>
      </c>
    </row>
    <row r="20" spans="1:13" ht="14.4" x14ac:dyDescent="0.25">
      <c r="A20" s="12" t="str">
        <f t="shared" si="0"/>
        <v>65Isabella ChapmanAstra</v>
      </c>
      <c r="B20" s="13">
        <v>65</v>
      </c>
      <c r="C20" s="14" t="s">
        <v>782</v>
      </c>
      <c r="D20" s="318" t="s">
        <v>751</v>
      </c>
      <c r="E20" s="229">
        <v>9102495</v>
      </c>
      <c r="F20" s="193" t="s">
        <v>752</v>
      </c>
      <c r="G20" s="20">
        <v>5</v>
      </c>
      <c r="H20" s="13"/>
      <c r="I20" s="31"/>
      <c r="J20" s="34"/>
      <c r="K20" s="17">
        <v>5</v>
      </c>
      <c r="L20" s="18">
        <f t="shared" si="1"/>
        <v>3</v>
      </c>
      <c r="M20" s="19">
        <f t="shared" si="2"/>
        <v>3</v>
      </c>
    </row>
    <row r="21" spans="1:13" ht="14.4" x14ac:dyDescent="0.25">
      <c r="A21" s="12" t="str">
        <f t="shared" si="0"/>
        <v>65Jess TooheyDuke</v>
      </c>
      <c r="B21" s="13">
        <v>65</v>
      </c>
      <c r="C21" s="14" t="s">
        <v>764</v>
      </c>
      <c r="D21" s="318" t="s">
        <v>765</v>
      </c>
      <c r="E21" s="229">
        <v>9101628</v>
      </c>
      <c r="F21" s="193" t="s">
        <v>748</v>
      </c>
      <c r="G21" s="20">
        <v>1</v>
      </c>
      <c r="H21" s="13"/>
      <c r="I21" s="31"/>
      <c r="J21" s="34"/>
      <c r="K21" s="17">
        <v>1</v>
      </c>
      <c r="L21" s="18">
        <f t="shared" si="1"/>
        <v>7</v>
      </c>
      <c r="M21" s="19">
        <f t="shared" si="2"/>
        <v>7</v>
      </c>
    </row>
    <row r="22" spans="1:13" ht="14.4" x14ac:dyDescent="0.25">
      <c r="A22" s="12" t="str">
        <f t="shared" si="0"/>
        <v>65Hayley DagnallFor Our Nic</v>
      </c>
      <c r="B22" s="13">
        <v>65</v>
      </c>
      <c r="C22" s="14" t="s">
        <v>766</v>
      </c>
      <c r="D22" s="318" t="s">
        <v>818</v>
      </c>
      <c r="E22" s="229">
        <v>6020577</v>
      </c>
      <c r="F22" s="193" t="s">
        <v>752</v>
      </c>
      <c r="G22" s="20">
        <v>2</v>
      </c>
      <c r="H22" s="13"/>
      <c r="I22" s="31"/>
      <c r="J22" s="34"/>
      <c r="K22" s="17">
        <v>2</v>
      </c>
      <c r="L22" s="18">
        <f t="shared" si="1"/>
        <v>6</v>
      </c>
      <c r="M22" s="19">
        <f t="shared" si="2"/>
        <v>6</v>
      </c>
    </row>
    <row r="23" spans="1:13" ht="14.4" x14ac:dyDescent="0.25">
      <c r="A23" s="12" t="str">
        <f t="shared" si="0"/>
        <v>65Maniah-Rose FrearNed</v>
      </c>
      <c r="B23" s="13">
        <v>65</v>
      </c>
      <c r="C23" s="14" t="s">
        <v>803</v>
      </c>
      <c r="D23" s="318" t="s">
        <v>804</v>
      </c>
      <c r="E23" s="229">
        <v>6020429</v>
      </c>
      <c r="F23" s="193" t="s">
        <v>752</v>
      </c>
      <c r="G23" s="20">
        <v>3</v>
      </c>
      <c r="H23" s="13"/>
      <c r="I23" s="31"/>
      <c r="J23" s="34"/>
      <c r="K23" s="17">
        <v>3</v>
      </c>
      <c r="L23" s="18">
        <f t="shared" si="1"/>
        <v>5</v>
      </c>
      <c r="M23" s="19">
        <f t="shared" si="2"/>
        <v>5</v>
      </c>
    </row>
    <row r="24" spans="1:13" ht="14.4" x14ac:dyDescent="0.25">
      <c r="A24" s="12" t="str">
        <f t="shared" si="0"/>
        <v>65Tayah JoyPowderbark Gucci</v>
      </c>
      <c r="B24" s="13">
        <v>65</v>
      </c>
      <c r="C24" s="14" t="s">
        <v>805</v>
      </c>
      <c r="D24" s="318" t="s">
        <v>806</v>
      </c>
      <c r="E24" s="229">
        <v>6010869</v>
      </c>
      <c r="F24" s="193" t="s">
        <v>807</v>
      </c>
      <c r="G24" s="20">
        <v>4</v>
      </c>
      <c r="H24" s="13"/>
      <c r="I24" s="31"/>
      <c r="J24" s="34"/>
      <c r="K24" s="17">
        <v>4</v>
      </c>
      <c r="L24" s="18">
        <f t="shared" si="1"/>
        <v>4</v>
      </c>
      <c r="M24" s="19">
        <f t="shared" si="2"/>
        <v>4</v>
      </c>
    </row>
    <row r="25" spans="1:13" ht="14.4" x14ac:dyDescent="0.25">
      <c r="A25" s="12" t="str">
        <f t="shared" si="0"/>
        <v>65Abigail LaurenceHaydon Rose Jewel</v>
      </c>
      <c r="B25" s="13">
        <v>65</v>
      </c>
      <c r="C25" s="14" t="s">
        <v>808</v>
      </c>
      <c r="D25" s="318" t="s">
        <v>809</v>
      </c>
      <c r="E25" s="229">
        <v>6021156</v>
      </c>
      <c r="F25" s="193" t="s">
        <v>810</v>
      </c>
      <c r="G25" s="20">
        <v>5</v>
      </c>
      <c r="H25" s="13"/>
      <c r="I25" s="31"/>
      <c r="J25" s="34"/>
      <c r="K25" s="17">
        <v>5</v>
      </c>
      <c r="L25" s="18">
        <f t="shared" si="1"/>
        <v>3</v>
      </c>
      <c r="M25" s="19">
        <f t="shared" si="2"/>
        <v>3</v>
      </c>
    </row>
    <row r="26" spans="1:13" ht="14.4" x14ac:dyDescent="0.25">
      <c r="A26" s="12" t="str">
        <f t="shared" si="0"/>
        <v>65Shannon MeakinsKarma Park Esprit</v>
      </c>
      <c r="B26" s="13">
        <v>65</v>
      </c>
      <c r="C26" s="14" t="s">
        <v>182</v>
      </c>
      <c r="D26" s="318" t="s">
        <v>183</v>
      </c>
      <c r="E26" s="229">
        <v>9103428</v>
      </c>
      <c r="F26" s="193" t="s">
        <v>748</v>
      </c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3" ht="14.4" x14ac:dyDescent="0.25">
      <c r="A27" s="12" t="str">
        <f t="shared" si="0"/>
        <v>65Gabriela SellersBarney</v>
      </c>
      <c r="B27" s="13">
        <v>65</v>
      </c>
      <c r="C27" s="14" t="s">
        <v>746</v>
      </c>
      <c r="D27" s="318" t="s">
        <v>747</v>
      </c>
      <c r="E27" s="229">
        <v>9124551</v>
      </c>
      <c r="F27" s="193" t="s">
        <v>748</v>
      </c>
      <c r="G27" s="20">
        <v>2</v>
      </c>
      <c r="H27" s="13"/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3" ht="14.4" x14ac:dyDescent="0.25">
      <c r="A28" s="12" t="str">
        <f t="shared" si="0"/>
        <v>75Hailey SnymanGordon Park Smarty Pants Sr</v>
      </c>
      <c r="B28" s="13">
        <v>75</v>
      </c>
      <c r="C28" s="14" t="s">
        <v>229</v>
      </c>
      <c r="D28" s="318" t="s">
        <v>819</v>
      </c>
      <c r="E28" s="229">
        <v>6025131</v>
      </c>
      <c r="F28" s="193" t="s">
        <v>748</v>
      </c>
      <c r="G28" s="20"/>
      <c r="H28" s="13">
        <v>1</v>
      </c>
      <c r="I28" s="31"/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3" ht="14.4" x14ac:dyDescent="0.25">
      <c r="A29" s="12" t="str">
        <f t="shared" si="0"/>
        <v>75Charlee CrispinRowen Bee Gee</v>
      </c>
      <c r="B29" s="13">
        <v>75</v>
      </c>
      <c r="C29" s="14" t="s">
        <v>762</v>
      </c>
      <c r="D29" s="318" t="s">
        <v>763</v>
      </c>
      <c r="E29" s="229">
        <v>6020575</v>
      </c>
      <c r="F29" s="193" t="s">
        <v>752</v>
      </c>
      <c r="G29" s="20"/>
      <c r="H29" s="13">
        <v>2</v>
      </c>
      <c r="I29" s="31"/>
      <c r="J29" s="34"/>
      <c r="K29" s="17">
        <v>2</v>
      </c>
      <c r="L29" s="18">
        <f t="shared" si="1"/>
        <v>6</v>
      </c>
      <c r="M29" s="19">
        <f t="shared" si="2"/>
        <v>6</v>
      </c>
    </row>
    <row r="30" spans="1:13" ht="14.4" x14ac:dyDescent="0.25">
      <c r="A30" s="12" t="str">
        <f t="shared" si="0"/>
        <v>75Celeste CasottiSnow</v>
      </c>
      <c r="B30" s="13">
        <v>75</v>
      </c>
      <c r="C30" s="14" t="s">
        <v>792</v>
      </c>
      <c r="D30" s="327" t="s">
        <v>793</v>
      </c>
      <c r="E30" s="229">
        <v>1048855</v>
      </c>
      <c r="F30" s="193" t="s">
        <v>748</v>
      </c>
      <c r="G30" s="20"/>
      <c r="H30" s="13">
        <v>3</v>
      </c>
      <c r="I30" s="31"/>
      <c r="J30" s="34"/>
      <c r="K30" s="17">
        <v>3</v>
      </c>
      <c r="L30" s="18">
        <f t="shared" si="1"/>
        <v>5</v>
      </c>
      <c r="M30" s="19">
        <f t="shared" si="2"/>
        <v>5</v>
      </c>
    </row>
    <row r="31" spans="1:13" ht="14.4" x14ac:dyDescent="0.25">
      <c r="A31" s="12" t="str">
        <f t="shared" si="0"/>
        <v>75Madison KainPc Sonic</v>
      </c>
      <c r="B31" s="13">
        <v>75</v>
      </c>
      <c r="C31" s="14" t="s">
        <v>235</v>
      </c>
      <c r="D31" s="318" t="s">
        <v>609</v>
      </c>
      <c r="E31" s="229">
        <v>6022060</v>
      </c>
      <c r="F31" s="193" t="s">
        <v>748</v>
      </c>
      <c r="G31" s="20"/>
      <c r="H31" s="13">
        <v>4</v>
      </c>
      <c r="I31" s="31"/>
      <c r="J31" s="34"/>
      <c r="K31" s="17">
        <v>4</v>
      </c>
      <c r="L31" s="18">
        <f t="shared" si="1"/>
        <v>4</v>
      </c>
      <c r="M31" s="19">
        <f t="shared" si="2"/>
        <v>4</v>
      </c>
    </row>
    <row r="32" spans="1:13" ht="14.4" x14ac:dyDescent="0.25">
      <c r="A32" s="12" t="str">
        <f t="shared" si="0"/>
        <v>75Regan HillBenson Cha Ching Sr</v>
      </c>
      <c r="B32" s="13">
        <v>75</v>
      </c>
      <c r="C32" s="14" t="s">
        <v>811</v>
      </c>
      <c r="D32" s="318" t="s">
        <v>820</v>
      </c>
      <c r="E32" s="229">
        <v>6023236</v>
      </c>
      <c r="F32" s="193" t="s">
        <v>752</v>
      </c>
      <c r="G32" s="20"/>
      <c r="H32" s="13">
        <v>1</v>
      </c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4" x14ac:dyDescent="0.25">
      <c r="A33" s="12" t="str">
        <f t="shared" si="0"/>
        <v>75Tayah JoyPowderbark Gucci</v>
      </c>
      <c r="B33" s="13">
        <v>75</v>
      </c>
      <c r="C33" s="14" t="s">
        <v>805</v>
      </c>
      <c r="D33" s="318" t="s">
        <v>806</v>
      </c>
      <c r="E33" s="229">
        <v>6010869</v>
      </c>
      <c r="F33" s="193" t="s">
        <v>807</v>
      </c>
      <c r="G33" s="20"/>
      <c r="H33" s="13">
        <v>2</v>
      </c>
      <c r="I33" s="31"/>
      <c r="J33" s="34"/>
      <c r="K33" s="17">
        <v>2</v>
      </c>
      <c r="L33" s="18">
        <f t="shared" si="1"/>
        <v>6</v>
      </c>
      <c r="M33" s="19">
        <f t="shared" si="2"/>
        <v>6</v>
      </c>
    </row>
    <row r="34" spans="1:13" ht="14.4" x14ac:dyDescent="0.25">
      <c r="A34" s="12" t="str">
        <f t="shared" si="0"/>
        <v>75Hayley DagnallFor Our Nic</v>
      </c>
      <c r="B34" s="13">
        <v>75</v>
      </c>
      <c r="C34" s="14" t="s">
        <v>766</v>
      </c>
      <c r="D34" s="318" t="s">
        <v>818</v>
      </c>
      <c r="E34" s="229">
        <v>6020577</v>
      </c>
      <c r="F34" s="193" t="s">
        <v>752</v>
      </c>
      <c r="G34" s="20"/>
      <c r="H34" s="13">
        <v>3</v>
      </c>
      <c r="I34" s="31"/>
      <c r="J34" s="34"/>
      <c r="K34" s="17">
        <v>3</v>
      </c>
      <c r="L34" s="18">
        <f t="shared" si="1"/>
        <v>5</v>
      </c>
      <c r="M34" s="19">
        <f t="shared" si="2"/>
        <v>5</v>
      </c>
    </row>
    <row r="35" spans="1:13" ht="14.4" x14ac:dyDescent="0.25">
      <c r="A35" s="12" t="str">
        <f t="shared" si="0"/>
        <v>75Jess TooheyDuke</v>
      </c>
      <c r="B35" s="13">
        <v>75</v>
      </c>
      <c r="C35" s="14" t="s">
        <v>764</v>
      </c>
      <c r="D35" s="318" t="s">
        <v>765</v>
      </c>
      <c r="E35" s="229">
        <v>9101628</v>
      </c>
      <c r="F35" s="193" t="s">
        <v>748</v>
      </c>
      <c r="G35" s="20"/>
      <c r="H35" s="13">
        <v>4</v>
      </c>
      <c r="I35" s="31"/>
      <c r="J35" s="34"/>
      <c r="K35" s="17">
        <v>4</v>
      </c>
      <c r="L35" s="18">
        <f t="shared" si="1"/>
        <v>4</v>
      </c>
      <c r="M35" s="19">
        <f t="shared" si="2"/>
        <v>4</v>
      </c>
    </row>
    <row r="36" spans="1:13" ht="14.4" x14ac:dyDescent="0.25">
      <c r="A36" s="12" t="str">
        <f t="shared" si="0"/>
        <v>75Shannon MeakinsKarma Park Esprit</v>
      </c>
      <c r="B36" s="13">
        <v>75</v>
      </c>
      <c r="C36" s="14" t="s">
        <v>182</v>
      </c>
      <c r="D36" s="318" t="s">
        <v>183</v>
      </c>
      <c r="E36" s="229">
        <v>9103428</v>
      </c>
      <c r="F36" s="193" t="s">
        <v>748</v>
      </c>
      <c r="G36" s="20"/>
      <c r="H36" s="13">
        <v>1</v>
      </c>
      <c r="I36" s="31"/>
      <c r="J36" s="34"/>
      <c r="K36" s="17">
        <v>1</v>
      </c>
      <c r="L36" s="18">
        <f t="shared" si="1"/>
        <v>7</v>
      </c>
      <c r="M36" s="19">
        <f t="shared" si="2"/>
        <v>7</v>
      </c>
    </row>
    <row r="37" spans="1:13" ht="14.4" x14ac:dyDescent="0.25">
      <c r="A37" s="12" t="str">
        <f t="shared" si="0"/>
        <v>75Gabriela SellersBarney</v>
      </c>
      <c r="B37" s="13">
        <v>75</v>
      </c>
      <c r="C37" s="14" t="s">
        <v>746</v>
      </c>
      <c r="D37" s="318" t="s">
        <v>747</v>
      </c>
      <c r="E37" s="229">
        <v>9124551</v>
      </c>
      <c r="F37" s="193" t="s">
        <v>748</v>
      </c>
      <c r="G37" s="20"/>
      <c r="H37" s="13">
        <v>2</v>
      </c>
      <c r="I37" s="31"/>
      <c r="J37" s="34"/>
      <c r="K37" s="17">
        <v>2</v>
      </c>
      <c r="L37" s="18">
        <f t="shared" si="1"/>
        <v>6</v>
      </c>
      <c r="M37" s="19">
        <f t="shared" si="2"/>
        <v>6</v>
      </c>
    </row>
    <row r="38" spans="1:13" ht="14.4" x14ac:dyDescent="0.25">
      <c r="A38" s="12" t="str">
        <f t="shared" si="0"/>
        <v>85Hailey SnymanGordon Park Smarty Pants</v>
      </c>
      <c r="B38" s="13">
        <v>85</v>
      </c>
      <c r="C38" s="14" t="s">
        <v>229</v>
      </c>
      <c r="D38" s="326" t="s">
        <v>230</v>
      </c>
      <c r="E38" s="229">
        <v>6025131</v>
      </c>
      <c r="F38" s="193" t="s">
        <v>748</v>
      </c>
      <c r="G38" s="20"/>
      <c r="H38" s="13">
        <v>1</v>
      </c>
      <c r="I38" s="31"/>
      <c r="J38" s="34"/>
      <c r="K38" s="17">
        <v>1</v>
      </c>
      <c r="L38" s="18">
        <f t="shared" si="1"/>
        <v>7</v>
      </c>
      <c r="M38" s="19">
        <f t="shared" si="2"/>
        <v>7</v>
      </c>
    </row>
    <row r="39" spans="1:13" ht="14.4" x14ac:dyDescent="0.25">
      <c r="A39" s="12" t="str">
        <f t="shared" si="0"/>
        <v>85Regan HillBenson Cha Ching</v>
      </c>
      <c r="B39" s="13">
        <v>85</v>
      </c>
      <c r="C39" s="14" t="s">
        <v>811</v>
      </c>
      <c r="D39" s="318" t="s">
        <v>812</v>
      </c>
      <c r="E39" s="229">
        <v>6023236</v>
      </c>
      <c r="F39" s="193" t="s">
        <v>752</v>
      </c>
      <c r="G39" s="20"/>
      <c r="H39" s="13">
        <v>1</v>
      </c>
      <c r="I39" s="31"/>
      <c r="J39" s="34"/>
      <c r="K39" s="17">
        <v>1</v>
      </c>
      <c r="L39" s="18">
        <f t="shared" si="1"/>
        <v>7</v>
      </c>
      <c r="M39" s="19">
        <f t="shared" si="2"/>
        <v>7</v>
      </c>
    </row>
    <row r="40" spans="1:13" ht="14.4" x14ac:dyDescent="0.25">
      <c r="A40" s="12" t="str">
        <f t="shared" si="0"/>
        <v>85Tiffani TongTamara Flaming Halo</v>
      </c>
      <c r="B40" s="13">
        <v>85</v>
      </c>
      <c r="C40" s="14" t="s">
        <v>93</v>
      </c>
      <c r="D40" s="318" t="s">
        <v>137</v>
      </c>
      <c r="E40" s="229">
        <v>6020091</v>
      </c>
      <c r="F40" s="193" t="s">
        <v>797</v>
      </c>
      <c r="G40" s="20"/>
      <c r="H40" s="13">
        <v>1</v>
      </c>
      <c r="I40" s="31"/>
      <c r="J40" s="34"/>
      <c r="K40" s="17">
        <v>1</v>
      </c>
      <c r="L40" s="18">
        <f t="shared" si="1"/>
        <v>7</v>
      </c>
      <c r="M40" s="19">
        <f t="shared" si="2"/>
        <v>7</v>
      </c>
    </row>
    <row r="41" spans="1:13" ht="14.4" x14ac:dyDescent="0.25">
      <c r="A41" s="12" t="str">
        <f t="shared" si="0"/>
        <v>85Ella MacgregorFour Needed Nz</v>
      </c>
      <c r="B41" s="13">
        <v>85</v>
      </c>
      <c r="C41" s="14" t="s">
        <v>776</v>
      </c>
      <c r="D41" s="318" t="s">
        <v>775</v>
      </c>
      <c r="E41" s="229">
        <v>6028541</v>
      </c>
      <c r="F41" s="193" t="s">
        <v>748</v>
      </c>
      <c r="G41" s="20"/>
      <c r="H41" s="13">
        <v>2</v>
      </c>
      <c r="I41" s="31"/>
      <c r="J41" s="34"/>
      <c r="K41" s="17">
        <v>2</v>
      </c>
      <c r="L41" s="18">
        <f t="shared" si="1"/>
        <v>6</v>
      </c>
      <c r="M41" s="19">
        <f t="shared" si="2"/>
        <v>6</v>
      </c>
    </row>
    <row r="42" spans="1:13" ht="14.4" x14ac:dyDescent="0.25">
      <c r="A42" s="12" t="str">
        <f t="shared" si="0"/>
        <v>85Vanessa DavisOkies Little Anya</v>
      </c>
      <c r="B42" s="13">
        <v>85</v>
      </c>
      <c r="C42" s="14" t="s">
        <v>141</v>
      </c>
      <c r="D42" s="318" t="s">
        <v>142</v>
      </c>
      <c r="E42" s="229">
        <v>6005841</v>
      </c>
      <c r="F42" s="193" t="s">
        <v>534</v>
      </c>
      <c r="G42" s="20"/>
      <c r="H42" s="13">
        <v>3</v>
      </c>
      <c r="I42" s="31"/>
      <c r="J42" s="34"/>
      <c r="K42" s="17">
        <v>3</v>
      </c>
      <c r="L42" s="18">
        <f t="shared" si="1"/>
        <v>5</v>
      </c>
      <c r="M42" s="19">
        <f t="shared" si="2"/>
        <v>5</v>
      </c>
    </row>
    <row r="43" spans="1:13" ht="14.4" x14ac:dyDescent="0.25">
      <c r="A43" s="12" t="str">
        <f t="shared" si="0"/>
        <v>85Gabriela SellersBarney Sr</v>
      </c>
      <c r="B43" s="13">
        <v>85</v>
      </c>
      <c r="C43" s="14" t="s">
        <v>746</v>
      </c>
      <c r="D43" s="318" t="s">
        <v>821</v>
      </c>
      <c r="E43" s="229">
        <v>9124551</v>
      </c>
      <c r="F43" s="193" t="s">
        <v>748</v>
      </c>
      <c r="G43" s="20"/>
      <c r="H43" s="13">
        <v>4</v>
      </c>
      <c r="I43" s="31"/>
      <c r="J43" s="34"/>
      <c r="K43" s="17">
        <v>4</v>
      </c>
      <c r="L43" s="18">
        <f t="shared" si="1"/>
        <v>4</v>
      </c>
      <c r="M43" s="19">
        <f t="shared" si="2"/>
        <v>4</v>
      </c>
    </row>
    <row r="44" spans="1:13" ht="14.4" x14ac:dyDescent="0.25">
      <c r="A44" s="12" t="str">
        <f t="shared" si="0"/>
        <v>95Lahnee PozzebonSkippin Time</v>
      </c>
      <c r="B44" s="13">
        <v>95</v>
      </c>
      <c r="C44" s="14" t="s">
        <v>644</v>
      </c>
      <c r="D44" s="318" t="s">
        <v>1266</v>
      </c>
      <c r="E44" s="229">
        <v>6011545</v>
      </c>
      <c r="F44" s="193" t="s">
        <v>813</v>
      </c>
      <c r="G44" s="20"/>
      <c r="H44" s="13"/>
      <c r="I44" s="31">
        <v>1</v>
      </c>
      <c r="J44" s="34"/>
      <c r="K44" s="17">
        <v>1</v>
      </c>
      <c r="L44" s="18">
        <f t="shared" si="1"/>
        <v>7</v>
      </c>
      <c r="M44" s="19">
        <f t="shared" si="2"/>
        <v>7</v>
      </c>
    </row>
    <row r="45" spans="1:13" ht="14.4" x14ac:dyDescent="0.25">
      <c r="A45" s="12" t="str">
        <f t="shared" si="0"/>
        <v>95Vanessa DavisOkies Little Anya</v>
      </c>
      <c r="B45" s="13">
        <v>95</v>
      </c>
      <c r="C45" s="14" t="s">
        <v>141</v>
      </c>
      <c r="D45" s="318" t="s">
        <v>142</v>
      </c>
      <c r="E45" s="229">
        <v>6005841</v>
      </c>
      <c r="F45" s="193" t="s">
        <v>534</v>
      </c>
      <c r="G45" s="20"/>
      <c r="H45" s="13"/>
      <c r="I45" s="31">
        <v>1</v>
      </c>
      <c r="J45" s="34"/>
      <c r="K45" s="17">
        <v>1</v>
      </c>
      <c r="L45" s="18">
        <f t="shared" si="1"/>
        <v>7</v>
      </c>
      <c r="M45" s="19">
        <f t="shared" si="2"/>
        <v>7</v>
      </c>
    </row>
    <row r="46" spans="1:13" ht="14.4" x14ac:dyDescent="0.25">
      <c r="A46" s="12" t="str">
        <f t="shared" si="0"/>
        <v>105Lahnee PozzebonSkippin Time</v>
      </c>
      <c r="B46" s="13">
        <v>105</v>
      </c>
      <c r="C46" s="14" t="s">
        <v>644</v>
      </c>
      <c r="D46" s="318" t="s">
        <v>1266</v>
      </c>
      <c r="E46" s="229">
        <v>6011545</v>
      </c>
      <c r="F46" s="193" t="s">
        <v>813</v>
      </c>
      <c r="G46" s="20"/>
      <c r="H46" s="13"/>
      <c r="I46" s="31"/>
      <c r="J46" s="34">
        <v>1</v>
      </c>
      <c r="K46" s="17">
        <v>1</v>
      </c>
      <c r="L46" s="18">
        <f t="shared" si="1"/>
        <v>7</v>
      </c>
      <c r="M46" s="19">
        <f t="shared" si="2"/>
        <v>7</v>
      </c>
    </row>
    <row r="47" spans="1:13" ht="14.4" x14ac:dyDescent="0.25">
      <c r="A47" s="12" t="str">
        <f t="shared" si="0"/>
        <v>105Tiffani TongShippyshippybangbang</v>
      </c>
      <c r="B47" s="13">
        <v>105</v>
      </c>
      <c r="C47" s="14" t="s">
        <v>93</v>
      </c>
      <c r="D47" s="318" t="s">
        <v>94</v>
      </c>
      <c r="E47" s="229">
        <v>6020091</v>
      </c>
      <c r="F47" s="193" t="s">
        <v>797</v>
      </c>
      <c r="G47" s="20"/>
      <c r="H47" s="13"/>
      <c r="I47" s="31"/>
      <c r="J47" s="34">
        <v>1</v>
      </c>
      <c r="K47" s="17">
        <v>1</v>
      </c>
      <c r="L47" s="18">
        <f t="shared" si="1"/>
        <v>7</v>
      </c>
      <c r="M47" s="19">
        <f t="shared" si="2"/>
        <v>7</v>
      </c>
    </row>
    <row r="48" spans="1:13" ht="14.4" x14ac:dyDescent="0.25">
      <c r="A48" s="12" t="str">
        <f t="shared" si="0"/>
        <v/>
      </c>
      <c r="B48" s="13"/>
      <c r="C48" s="14" t="s">
        <v>43</v>
      </c>
      <c r="D48" s="318" t="s">
        <v>43</v>
      </c>
      <c r="E48" s="229"/>
      <c r="F48" s="193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0"/>
        <v/>
      </c>
      <c r="B49" s="13"/>
      <c r="C49" s="14"/>
      <c r="D49" s="318" t="s">
        <v>43</v>
      </c>
      <c r="E49" s="229"/>
      <c r="F49" s="193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0"/>
        <v/>
      </c>
      <c r="B50" s="13"/>
      <c r="C50" s="14"/>
      <c r="D50" s="318"/>
      <c r="E50" s="229"/>
      <c r="F50" s="193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0"/>
        <v/>
      </c>
      <c r="B51" s="13"/>
      <c r="C51" s="14"/>
      <c r="D51" s="318"/>
      <c r="E51" s="229"/>
      <c r="F51" s="193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0"/>
        <v/>
      </c>
      <c r="B52" s="13"/>
      <c r="C52" s="14"/>
      <c r="D52" s="318"/>
      <c r="E52" s="229"/>
      <c r="F52" s="193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0"/>
        <v/>
      </c>
      <c r="B53" s="13"/>
      <c r="C53" s="14"/>
      <c r="D53" s="326"/>
      <c r="E53" s="229"/>
      <c r="F53" s="193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</sheetData>
  <autoFilter ref="A3:M53" xr:uid="{D8C58111-F161-43D8-B93B-B45B30F5EF70}">
    <filterColumn colId="6" showButton="0"/>
    <filterColumn colId="7" showButton="0"/>
    <filterColumn colId="8" showButton="0"/>
    <sortState xmlns:xlrd2="http://schemas.microsoft.com/office/spreadsheetml/2017/richdata2" ref="A8:M53">
      <sortCondition ref="D3:D53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A1:A1048576">
    <cfRule type="duplicateValues" dxfId="38" priority="5"/>
  </conditionalFormatting>
  <conditionalFormatting sqref="B30:B41">
    <cfRule type="duplicateValues" dxfId="37" priority="3"/>
  </conditionalFormatting>
  <conditionalFormatting sqref="B6:D27">
    <cfRule type="duplicateValues" dxfId="36" priority="1161"/>
  </conditionalFormatting>
  <conditionalFormatting sqref="C1:D5">
    <cfRule type="duplicateValues" dxfId="35" priority="1163"/>
  </conditionalFormatting>
  <conditionalFormatting sqref="C28:D43">
    <cfRule type="duplicateValues" dxfId="34" priority="1"/>
  </conditionalFormatting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BA90-FFFA-462A-A679-A9CD1E84E9A7}">
  <sheetPr>
    <tabColor rgb="FFA3E7FF"/>
  </sheetPr>
  <dimension ref="A1:M67"/>
  <sheetViews>
    <sheetView topLeftCell="A13" workbookViewId="0">
      <selection activeCell="C34" sqref="C34:D34"/>
    </sheetView>
  </sheetViews>
  <sheetFormatPr defaultColWidth="10.33203125" defaultRowHeight="13.2" x14ac:dyDescent="0.25"/>
  <cols>
    <col min="1" max="1" width="37" style="9" customWidth="1"/>
    <col min="2" max="2" width="9.109375" style="1" bestFit="1" customWidth="1"/>
    <col min="3" max="3" width="17.6640625" style="9" bestFit="1" customWidth="1"/>
    <col min="4" max="4" width="24.33203125" style="194" bestFit="1" customWidth="1"/>
    <col min="5" max="5" width="12" style="1" bestFit="1" customWidth="1"/>
    <col min="6" max="6" width="16" style="9" bestFit="1" customWidth="1"/>
    <col min="7" max="9" width="11.5546875" style="1" customWidth="1"/>
    <col min="10" max="10" width="14.6640625" style="1" customWidth="1"/>
    <col min="11" max="11" width="8.109375" style="1" bestFit="1" customWidth="1"/>
    <col min="12" max="12" width="14.88671875" style="1" bestFit="1" customWidth="1"/>
    <col min="13" max="13" width="33.109375" style="1" bestFit="1" customWidth="1"/>
    <col min="14" max="16384" width="10.33203125" style="9"/>
  </cols>
  <sheetData>
    <row r="1" spans="1:13" ht="22.5" customHeight="1" thickBot="1" x14ac:dyDescent="0.3">
      <c r="A1" s="71">
        <f>SUM(A2-1)</f>
        <v>20</v>
      </c>
      <c r="B1" s="901" t="s">
        <v>401</v>
      </c>
      <c r="C1" s="902"/>
      <c r="D1" s="7" t="s">
        <v>402</v>
      </c>
      <c r="E1" s="881" t="s">
        <v>102</v>
      </c>
      <c r="F1" s="882"/>
      <c r="G1" s="882"/>
      <c r="H1" s="882"/>
      <c r="I1" s="882"/>
      <c r="J1" s="8" t="s">
        <v>404</v>
      </c>
      <c r="K1" s="883">
        <v>45515</v>
      </c>
      <c r="L1" s="884"/>
      <c r="M1" s="8" t="s">
        <v>405</v>
      </c>
    </row>
    <row r="2" spans="1:13" ht="22.5" customHeight="1" thickBot="1" x14ac:dyDescent="0.3">
      <c r="A2" s="1">
        <f>COUNTA(_xlfn.UNIQUE(D6:D162))</f>
        <v>21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3" ht="14.4" thickBot="1" x14ac:dyDescent="0.3">
      <c r="A5" s="868"/>
      <c r="B5" s="871"/>
      <c r="C5" s="874"/>
      <c r="D5" s="876"/>
      <c r="E5" s="910" t="s">
        <v>422</v>
      </c>
      <c r="F5" s="893"/>
      <c r="G5" s="898"/>
      <c r="H5" s="900"/>
      <c r="I5" s="900"/>
      <c r="J5" s="877"/>
      <c r="K5" s="891"/>
      <c r="L5" s="896"/>
      <c r="M5" s="335">
        <v>0</v>
      </c>
    </row>
    <row r="6" spans="1:13" ht="14.4" x14ac:dyDescent="0.25">
      <c r="A6" s="12" t="str">
        <f t="shared" ref="A6:A12" si="0">CONCATENATE(B6,C6,D6)</f>
        <v>60Madelyn McDonaghNaatitia</v>
      </c>
      <c r="B6" s="13">
        <v>60</v>
      </c>
      <c r="C6" s="9" t="s">
        <v>258</v>
      </c>
      <c r="D6" s="417" t="s">
        <v>260</v>
      </c>
      <c r="E6" s="31"/>
      <c r="G6" s="20">
        <v>1</v>
      </c>
      <c r="I6" s="13"/>
      <c r="J6" s="34"/>
      <c r="K6" s="17">
        <v>1</v>
      </c>
      <c r="L6" s="18">
        <f t="shared" ref="L6:L37" si="1">IF(K6=1,7,IF(K6=2,6,IF(K6=3,5,IF(K6=4,4,IF(K6=5,3,IF(K6=6,2,IF(K6&gt;=6,1,0)))))))</f>
        <v>7</v>
      </c>
      <c r="M6" s="19">
        <f>SUM(L6+$M$5)</f>
        <v>7</v>
      </c>
    </row>
    <row r="7" spans="1:13" ht="14.4" x14ac:dyDescent="0.25">
      <c r="A7" s="12" t="str">
        <f t="shared" si="0"/>
        <v>60Molly O'Malley Prince of Narpyn SR</v>
      </c>
      <c r="B7" s="13">
        <v>60</v>
      </c>
      <c r="C7" s="14" t="s">
        <v>1238</v>
      </c>
      <c r="D7" s="285" t="s">
        <v>1257</v>
      </c>
      <c r="E7" s="31"/>
      <c r="F7" s="444"/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19">
        <f>SUM(L7+$M$5)</f>
        <v>6</v>
      </c>
    </row>
    <row r="8" spans="1:13" ht="14.4" x14ac:dyDescent="0.25">
      <c r="A8" s="12" t="str">
        <f t="shared" si="0"/>
        <v>60Pippa Righton Bundy SR</v>
      </c>
      <c r="B8" s="13">
        <v>60</v>
      </c>
      <c r="C8" s="14" t="s">
        <v>1240</v>
      </c>
      <c r="D8" s="285" t="s">
        <v>1256</v>
      </c>
      <c r="E8" s="31"/>
      <c r="F8" s="444"/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>SUM(L8+$M$5)</f>
        <v>5</v>
      </c>
    </row>
    <row r="9" spans="1:13" ht="14.4" x14ac:dyDescent="0.25">
      <c r="A9" s="12" t="str">
        <f t="shared" si="0"/>
        <v>60Ella North Lady Marmalade SR</v>
      </c>
      <c r="B9" s="13">
        <v>60</v>
      </c>
      <c r="C9" s="14" t="s">
        <v>1242</v>
      </c>
      <c r="D9" s="285" t="s">
        <v>1259</v>
      </c>
      <c r="E9" s="31"/>
      <c r="F9" s="444"/>
      <c r="G9" s="20">
        <v>5</v>
      </c>
      <c r="H9" s="13"/>
      <c r="I9" s="31"/>
      <c r="J9" s="34"/>
      <c r="K9" s="17">
        <v>5</v>
      </c>
      <c r="L9" s="18">
        <f t="shared" si="1"/>
        <v>3</v>
      </c>
      <c r="M9" s="19">
        <f>SUM(L9+$M$5)</f>
        <v>3</v>
      </c>
    </row>
    <row r="10" spans="1:13" ht="14.4" x14ac:dyDescent="0.25">
      <c r="A10" s="12" t="str">
        <f t="shared" si="0"/>
        <v xml:space="preserve">70Savannah Beveridge Pheniox </v>
      </c>
      <c r="B10" s="13">
        <v>70</v>
      </c>
      <c r="C10" s="14" t="s">
        <v>1244</v>
      </c>
      <c r="D10" s="15" t="s">
        <v>1245</v>
      </c>
      <c r="E10" s="31"/>
      <c r="F10" s="444"/>
      <c r="G10" s="20">
        <v>1</v>
      </c>
      <c r="H10" s="13"/>
      <c r="I10" s="31"/>
      <c r="J10" s="34"/>
      <c r="K10" s="17">
        <v>1</v>
      </c>
      <c r="L10" s="18">
        <f t="shared" si="1"/>
        <v>7</v>
      </c>
      <c r="M10" s="19">
        <f>SUM(L10+$M$5)</f>
        <v>7</v>
      </c>
    </row>
    <row r="11" spans="1:13" ht="14.4" x14ac:dyDescent="0.25">
      <c r="A11" s="12" t="str">
        <f t="shared" si="0"/>
        <v xml:space="preserve">70Kaylee Fisher Delevigne </v>
      </c>
      <c r="B11" s="13">
        <v>70</v>
      </c>
      <c r="C11" s="14" t="s">
        <v>1246</v>
      </c>
      <c r="D11" s="15" t="s">
        <v>1247</v>
      </c>
      <c r="E11" s="31"/>
      <c r="F11" s="444"/>
      <c r="G11" s="20">
        <v>2</v>
      </c>
      <c r="H11" s="13"/>
      <c r="I11" s="31"/>
      <c r="J11" s="34"/>
      <c r="K11" s="17">
        <v>2</v>
      </c>
      <c r="L11" s="18"/>
      <c r="M11" s="19">
        <f t="shared" ref="M11:M36" si="2">SUM(L11+$M$5)</f>
        <v>0</v>
      </c>
    </row>
    <row r="12" spans="1:13" ht="14.4" x14ac:dyDescent="0.25">
      <c r="A12" s="12" t="str">
        <f t="shared" si="0"/>
        <v xml:space="preserve">70Joanne Lange Billy </v>
      </c>
      <c r="B12" s="13">
        <v>70</v>
      </c>
      <c r="C12" s="14" t="s">
        <v>1248</v>
      </c>
      <c r="D12" s="15" t="s">
        <v>1249</v>
      </c>
      <c r="E12" s="31"/>
      <c r="F12" s="444"/>
      <c r="G12" s="20">
        <v>3</v>
      </c>
      <c r="H12" s="13"/>
      <c r="I12" s="31"/>
      <c r="J12" s="34"/>
      <c r="K12" s="17">
        <v>3</v>
      </c>
      <c r="L12" s="18">
        <f t="shared" si="1"/>
        <v>5</v>
      </c>
      <c r="M12" s="19">
        <f t="shared" si="2"/>
        <v>5</v>
      </c>
    </row>
    <row r="13" spans="1:13" ht="14.4" x14ac:dyDescent="0.25">
      <c r="A13" s="12" t="str">
        <f>CONCATENATE(B13,C16,D16)</f>
        <v>70Pippa Righton Bundy SR</v>
      </c>
      <c r="B13" s="13">
        <v>70</v>
      </c>
      <c r="C13" s="14" t="s">
        <v>1250</v>
      </c>
      <c r="D13" s="285" t="s">
        <v>1261</v>
      </c>
      <c r="E13" s="31"/>
      <c r="F13" s="444"/>
      <c r="G13" s="20">
        <v>4</v>
      </c>
      <c r="H13" s="13"/>
      <c r="I13" s="31"/>
      <c r="J13" s="34"/>
      <c r="K13" s="17">
        <v>4</v>
      </c>
      <c r="L13" s="18">
        <f t="shared" si="1"/>
        <v>4</v>
      </c>
      <c r="M13" s="19">
        <f t="shared" si="2"/>
        <v>4</v>
      </c>
    </row>
    <row r="14" spans="1:13" ht="14.4" x14ac:dyDescent="0.25">
      <c r="A14" s="12" t="str">
        <f t="shared" ref="A14:A45" si="3">CONCATENATE(B14,C14,D14)</f>
        <v>90Bill Wiese Three Votes SR</v>
      </c>
      <c r="B14" s="13">
        <v>90</v>
      </c>
      <c r="C14" s="14" t="s">
        <v>1252</v>
      </c>
      <c r="D14" s="285" t="s">
        <v>1106</v>
      </c>
      <c r="E14" s="31"/>
      <c r="F14" s="444"/>
      <c r="G14" s="20"/>
      <c r="H14" s="13"/>
      <c r="I14" s="31">
        <v>1</v>
      </c>
      <c r="J14" s="34"/>
      <c r="K14" s="17">
        <v>1</v>
      </c>
      <c r="L14" s="18">
        <f t="shared" si="1"/>
        <v>7</v>
      </c>
      <c r="M14" s="19">
        <f t="shared" si="2"/>
        <v>7</v>
      </c>
    </row>
    <row r="15" spans="1:13" ht="14.4" x14ac:dyDescent="0.25">
      <c r="A15" s="12" t="str">
        <f t="shared" si="3"/>
        <v>90Joanne Lange Clare downs Sultans of Swing SR</v>
      </c>
      <c r="B15" s="13">
        <v>90</v>
      </c>
      <c r="C15" s="14" t="s">
        <v>1248</v>
      </c>
      <c r="D15" s="285" t="s">
        <v>1262</v>
      </c>
      <c r="E15" s="20"/>
      <c r="F15" s="16"/>
      <c r="G15" s="20"/>
      <c r="H15" s="13"/>
      <c r="I15" s="31">
        <v>2</v>
      </c>
      <c r="J15" s="34"/>
      <c r="K15" s="17">
        <v>2</v>
      </c>
      <c r="L15" s="18">
        <f t="shared" si="1"/>
        <v>6</v>
      </c>
      <c r="M15" s="19">
        <f t="shared" si="2"/>
        <v>6</v>
      </c>
    </row>
    <row r="16" spans="1:13" ht="14.4" x14ac:dyDescent="0.25">
      <c r="A16" s="12" t="str">
        <f t="shared" si="3"/>
        <v>60Pippa Righton Bundy SR</v>
      </c>
      <c r="B16" s="13">
        <v>60</v>
      </c>
      <c r="C16" s="14" t="s">
        <v>1240</v>
      </c>
      <c r="D16" s="285" t="s">
        <v>1256</v>
      </c>
      <c r="E16" s="20"/>
      <c r="F16" s="16"/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</row>
    <row r="17" spans="1:13" ht="14.4" x14ac:dyDescent="0.25">
      <c r="A17" s="12" t="str">
        <f t="shared" si="3"/>
        <v>60Molly O'Malley Prince of Narpyn</v>
      </c>
      <c r="B17" s="13">
        <v>60</v>
      </c>
      <c r="C17" s="14" t="s">
        <v>1238</v>
      </c>
      <c r="D17" s="15" t="s">
        <v>1239</v>
      </c>
      <c r="E17" s="20"/>
      <c r="F17" s="16"/>
      <c r="G17" s="20">
        <v>2</v>
      </c>
      <c r="H17" s="13"/>
      <c r="I17" s="31"/>
      <c r="J17" s="34"/>
      <c r="K17" s="17">
        <v>2</v>
      </c>
      <c r="L17" s="18">
        <f t="shared" si="1"/>
        <v>6</v>
      </c>
      <c r="M17" s="19">
        <f t="shared" si="2"/>
        <v>6</v>
      </c>
    </row>
    <row r="18" spans="1:13" ht="14.4" x14ac:dyDescent="0.25">
      <c r="A18" s="12" t="str">
        <f t="shared" si="3"/>
        <v>60Madelyn McDonaghNaatita SR</v>
      </c>
      <c r="B18" s="13">
        <v>60</v>
      </c>
      <c r="C18" s="14" t="s">
        <v>258</v>
      </c>
      <c r="D18" s="285" t="s">
        <v>1258</v>
      </c>
      <c r="E18" s="20"/>
      <c r="F18" s="16"/>
      <c r="G18" s="20">
        <v>4</v>
      </c>
      <c r="H18" s="13"/>
      <c r="I18" s="31"/>
      <c r="J18" s="34"/>
      <c r="K18" s="17">
        <v>4</v>
      </c>
      <c r="L18" s="18">
        <f t="shared" si="1"/>
        <v>4</v>
      </c>
      <c r="M18" s="19">
        <f t="shared" si="2"/>
        <v>4</v>
      </c>
    </row>
    <row r="19" spans="1:13" ht="14.4" x14ac:dyDescent="0.25">
      <c r="A19" s="12" t="str">
        <f t="shared" si="3"/>
        <v>70Ella North Lady Marmalade SR</v>
      </c>
      <c r="B19" s="13">
        <v>70</v>
      </c>
      <c r="C19" s="14" t="s">
        <v>1242</v>
      </c>
      <c r="D19" s="285" t="s">
        <v>1259</v>
      </c>
      <c r="E19" s="20"/>
      <c r="F19" s="16"/>
      <c r="G19" s="20">
        <v>1</v>
      </c>
      <c r="H19" s="13"/>
      <c r="I19" s="31"/>
      <c r="J19" s="34"/>
      <c r="K19" s="17">
        <v>1</v>
      </c>
      <c r="L19" s="18">
        <f t="shared" si="1"/>
        <v>7</v>
      </c>
      <c r="M19" s="19">
        <f t="shared" si="2"/>
        <v>7</v>
      </c>
    </row>
    <row r="20" spans="1:13" ht="14.4" x14ac:dyDescent="0.25">
      <c r="A20" s="12" t="str">
        <f t="shared" si="3"/>
        <v xml:space="preserve">70Charlotte Berryman Toscani Siam </v>
      </c>
      <c r="B20" s="13">
        <v>70</v>
      </c>
      <c r="C20" s="14" t="s">
        <v>1250</v>
      </c>
      <c r="D20" s="15" t="s">
        <v>1251</v>
      </c>
      <c r="E20" s="20"/>
      <c r="F20" s="16"/>
      <c r="G20" s="20">
        <v>2</v>
      </c>
      <c r="H20" s="13"/>
      <c r="I20" s="31"/>
      <c r="J20" s="34"/>
      <c r="K20" s="17">
        <v>2</v>
      </c>
      <c r="L20" s="18">
        <f t="shared" si="1"/>
        <v>6</v>
      </c>
      <c r="M20" s="19">
        <f t="shared" si="2"/>
        <v>6</v>
      </c>
    </row>
    <row r="21" spans="1:13" ht="14.4" x14ac:dyDescent="0.25">
      <c r="A21" s="12" t="str">
        <f t="shared" si="3"/>
        <v>70Savannah Beveridge Pheniox SR</v>
      </c>
      <c r="B21" s="13">
        <v>70</v>
      </c>
      <c r="C21" s="14" t="s">
        <v>1244</v>
      </c>
      <c r="D21" s="285" t="s">
        <v>1260</v>
      </c>
      <c r="E21" s="20"/>
      <c r="F21" s="16"/>
      <c r="G21" s="20">
        <v>3</v>
      </c>
      <c r="H21" s="13"/>
      <c r="I21" s="31"/>
      <c r="J21" s="34"/>
      <c r="K21" s="17">
        <v>3</v>
      </c>
      <c r="L21" s="18">
        <f t="shared" si="1"/>
        <v>5</v>
      </c>
      <c r="M21" s="19">
        <f t="shared" si="2"/>
        <v>5</v>
      </c>
    </row>
    <row r="22" spans="1:13" ht="14.4" x14ac:dyDescent="0.25">
      <c r="A22" s="12" t="str">
        <f t="shared" si="3"/>
        <v>80Joanne Lange Billy SR</v>
      </c>
      <c r="B22" s="13">
        <v>80</v>
      </c>
      <c r="C22" s="14" t="s">
        <v>1248</v>
      </c>
      <c r="D22" s="285" t="s">
        <v>1263</v>
      </c>
      <c r="E22" s="20"/>
      <c r="F22" s="16"/>
      <c r="G22" s="20"/>
      <c r="H22" s="13">
        <v>1</v>
      </c>
      <c r="I22" s="31"/>
      <c r="J22" s="34"/>
      <c r="K22" s="17">
        <v>1</v>
      </c>
      <c r="L22" s="18">
        <f t="shared" si="1"/>
        <v>7</v>
      </c>
      <c r="M22" s="19">
        <f t="shared" si="2"/>
        <v>7</v>
      </c>
    </row>
    <row r="23" spans="1:13" ht="14.4" x14ac:dyDescent="0.25">
      <c r="A23" s="12" t="str">
        <f t="shared" si="3"/>
        <v xml:space="preserve">80Kaylee Fisher Delevigne </v>
      </c>
      <c r="B23" s="13">
        <v>80</v>
      </c>
      <c r="C23" s="14" t="s">
        <v>1246</v>
      </c>
      <c r="D23" s="15" t="s">
        <v>1247</v>
      </c>
      <c r="E23" s="20"/>
      <c r="F23" s="16"/>
      <c r="G23" s="20"/>
      <c r="H23" s="13">
        <v>2</v>
      </c>
      <c r="I23" s="31"/>
      <c r="J23" s="34"/>
      <c r="K23" s="17">
        <v>2</v>
      </c>
      <c r="L23" s="18">
        <f t="shared" si="1"/>
        <v>6</v>
      </c>
      <c r="M23" s="19">
        <f t="shared" si="2"/>
        <v>6</v>
      </c>
    </row>
    <row r="24" spans="1:13" ht="14.4" x14ac:dyDescent="0.25">
      <c r="A24" s="12" t="str">
        <f t="shared" si="3"/>
        <v xml:space="preserve">100Bill Wiese Three Votes </v>
      </c>
      <c r="B24" s="13">
        <v>100</v>
      </c>
      <c r="C24" s="14" t="s">
        <v>1252</v>
      </c>
      <c r="D24" s="15" t="s">
        <v>1253</v>
      </c>
      <c r="E24" s="20"/>
      <c r="F24" s="16"/>
      <c r="G24" s="20"/>
      <c r="H24" s="13"/>
      <c r="I24" s="31">
        <v>1</v>
      </c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3" ht="14.4" x14ac:dyDescent="0.25">
      <c r="A25" s="12" t="str">
        <f t="shared" si="3"/>
        <v>100Joanne Lange Clare downs Sultans of Swing SR</v>
      </c>
      <c r="B25" s="13">
        <v>100</v>
      </c>
      <c r="C25" s="14" t="s">
        <v>1248</v>
      </c>
      <c r="D25" s="285" t="s">
        <v>1262</v>
      </c>
      <c r="E25" s="20"/>
      <c r="F25" s="16"/>
      <c r="G25" s="20"/>
      <c r="H25" s="13"/>
      <c r="I25" s="31">
        <v>3</v>
      </c>
      <c r="J25" s="34"/>
      <c r="K25" s="17">
        <v>3</v>
      </c>
      <c r="L25" s="18">
        <f t="shared" si="1"/>
        <v>5</v>
      </c>
      <c r="M25" s="19">
        <f t="shared" si="2"/>
        <v>5</v>
      </c>
    </row>
    <row r="26" spans="1:13" ht="14.4" x14ac:dyDescent="0.25">
      <c r="A26" s="12" t="str">
        <f t="shared" si="3"/>
        <v xml:space="preserve">60Pippa Righton Bundy </v>
      </c>
      <c r="B26" s="13">
        <v>60</v>
      </c>
      <c r="C26" s="14" t="s">
        <v>1240</v>
      </c>
      <c r="D26" s="15" t="s">
        <v>1241</v>
      </c>
      <c r="E26" s="20"/>
      <c r="F26" s="16"/>
      <c r="G26" s="20">
        <v>1</v>
      </c>
      <c r="H26" s="13"/>
      <c r="I26" s="31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3" ht="14.4" x14ac:dyDescent="0.25">
      <c r="A27" s="12" t="str">
        <f t="shared" si="3"/>
        <v>60Kaylyn Stockdale Dancer</v>
      </c>
      <c r="B27" s="13">
        <v>60</v>
      </c>
      <c r="C27" s="14" t="s">
        <v>1254</v>
      </c>
      <c r="D27" s="15" t="s">
        <v>1255</v>
      </c>
      <c r="E27" s="20"/>
      <c r="F27" s="16"/>
      <c r="G27" s="20">
        <v>3</v>
      </c>
      <c r="H27" s="13"/>
      <c r="I27" s="31"/>
      <c r="J27" s="34"/>
      <c r="K27" s="17">
        <v>3</v>
      </c>
      <c r="L27" s="18">
        <f t="shared" si="1"/>
        <v>5</v>
      </c>
      <c r="M27" s="19">
        <f t="shared" si="2"/>
        <v>5</v>
      </c>
    </row>
    <row r="28" spans="1:13" ht="14.4" x14ac:dyDescent="0.25">
      <c r="A28" s="12" t="str">
        <f t="shared" si="3"/>
        <v xml:space="preserve">70Ella North Lady Marmalade </v>
      </c>
      <c r="B28" s="13">
        <v>70</v>
      </c>
      <c r="C28" s="14" t="s">
        <v>1242</v>
      </c>
      <c r="D28" s="15" t="s">
        <v>1243</v>
      </c>
      <c r="E28" s="20"/>
      <c r="F28" s="16"/>
      <c r="G28" s="20">
        <v>1</v>
      </c>
      <c r="H28" s="13"/>
      <c r="I28" s="31"/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3" ht="14.4" x14ac:dyDescent="0.25">
      <c r="A29" s="12" t="str">
        <f t="shared" si="3"/>
        <v>70Madelyn McDonaghNaatita SR</v>
      </c>
      <c r="B29" s="13">
        <v>70</v>
      </c>
      <c r="C29" s="14" t="s">
        <v>258</v>
      </c>
      <c r="D29" s="285" t="s">
        <v>1258</v>
      </c>
      <c r="E29" s="20"/>
      <c r="F29" s="16"/>
      <c r="G29" s="20">
        <v>2</v>
      </c>
      <c r="H29" s="13"/>
      <c r="I29" s="31"/>
      <c r="J29" s="34"/>
      <c r="K29" s="17">
        <v>2</v>
      </c>
      <c r="L29" s="18">
        <f t="shared" si="1"/>
        <v>6</v>
      </c>
      <c r="M29" s="19">
        <f t="shared" si="2"/>
        <v>6</v>
      </c>
    </row>
    <row r="30" spans="1:13" ht="14.4" x14ac:dyDescent="0.25">
      <c r="A30" s="12" t="str">
        <f t="shared" si="3"/>
        <v xml:space="preserve">70Charlotte Berryman Toscani Siam </v>
      </c>
      <c r="B30" s="13">
        <v>70</v>
      </c>
      <c r="C30" s="14" t="s">
        <v>1250</v>
      </c>
      <c r="D30" s="285" t="s">
        <v>1251</v>
      </c>
      <c r="E30" s="20"/>
      <c r="F30" s="16"/>
      <c r="G30" s="20">
        <v>3</v>
      </c>
      <c r="H30" s="13"/>
      <c r="I30" s="31"/>
      <c r="J30" s="34"/>
      <c r="K30" s="17">
        <v>3</v>
      </c>
      <c r="L30" s="18">
        <f t="shared" si="1"/>
        <v>5</v>
      </c>
      <c r="M30" s="19">
        <f t="shared" si="2"/>
        <v>5</v>
      </c>
    </row>
    <row r="31" spans="1:13" ht="14.4" x14ac:dyDescent="0.25">
      <c r="A31" s="12" t="str">
        <f t="shared" si="3"/>
        <v>70Savannah Beveridge Pheniox SR</v>
      </c>
      <c r="B31" s="13">
        <v>70</v>
      </c>
      <c r="C31" s="14" t="s">
        <v>1244</v>
      </c>
      <c r="D31" s="285" t="s">
        <v>1260</v>
      </c>
      <c r="E31" s="20"/>
      <c r="F31" s="16"/>
      <c r="G31" s="20">
        <v>4</v>
      </c>
      <c r="H31" s="13"/>
      <c r="I31" s="31"/>
      <c r="J31" s="34"/>
      <c r="K31" s="17">
        <v>4</v>
      </c>
      <c r="L31" s="18">
        <f t="shared" si="1"/>
        <v>4</v>
      </c>
      <c r="M31" s="19">
        <f t="shared" si="2"/>
        <v>4</v>
      </c>
    </row>
    <row r="32" spans="1:13" ht="14.4" x14ac:dyDescent="0.25">
      <c r="A32" s="12" t="str">
        <f t="shared" si="3"/>
        <v xml:space="preserve">80Joanne Lange Billy </v>
      </c>
      <c r="B32" s="13">
        <v>80</v>
      </c>
      <c r="C32" s="14" t="s">
        <v>1248</v>
      </c>
      <c r="D32" s="285" t="s">
        <v>1249</v>
      </c>
      <c r="E32" s="20"/>
      <c r="F32" s="16"/>
      <c r="G32" s="20"/>
      <c r="H32" s="13">
        <v>1</v>
      </c>
      <c r="I32" s="31"/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4" x14ac:dyDescent="0.25">
      <c r="A33" s="12" t="str">
        <f t="shared" si="3"/>
        <v>100Bill Wiese Three Votes SR</v>
      </c>
      <c r="B33" s="13">
        <v>100</v>
      </c>
      <c r="C33" s="14" t="s">
        <v>1252</v>
      </c>
      <c r="D33" s="600" t="s">
        <v>1106</v>
      </c>
      <c r="E33" s="20"/>
      <c r="F33" s="16"/>
      <c r="G33" s="20"/>
      <c r="H33" s="13"/>
      <c r="I33" s="31">
        <v>1</v>
      </c>
      <c r="J33" s="34"/>
      <c r="K33" s="17">
        <v>1</v>
      </c>
      <c r="L33" s="18">
        <f t="shared" si="1"/>
        <v>7</v>
      </c>
      <c r="M33" s="19">
        <f t="shared" si="2"/>
        <v>7</v>
      </c>
    </row>
    <row r="34" spans="1:13" ht="14.4" x14ac:dyDescent="0.25">
      <c r="A34" s="12" t="str">
        <f t="shared" si="3"/>
        <v>100Joanne LangeClare Downs Sultans of Swing</v>
      </c>
      <c r="B34" s="13">
        <v>100</v>
      </c>
      <c r="C34" s="14" t="s">
        <v>101</v>
      </c>
      <c r="D34" s="285" t="s">
        <v>1541</v>
      </c>
      <c r="E34" s="20"/>
      <c r="F34" s="16"/>
      <c r="G34" s="20"/>
      <c r="H34" s="13"/>
      <c r="I34" s="31">
        <v>2</v>
      </c>
      <c r="J34" s="34"/>
      <c r="K34" s="17">
        <v>2</v>
      </c>
      <c r="L34" s="18">
        <f t="shared" si="1"/>
        <v>6</v>
      </c>
      <c r="M34" s="19">
        <f t="shared" si="2"/>
        <v>6</v>
      </c>
    </row>
    <row r="35" spans="1:13" ht="14.4" x14ac:dyDescent="0.25">
      <c r="A35" s="12" t="str">
        <f t="shared" si="3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3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3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/>
    </row>
    <row r="38" spans="1:13" ht="14.4" x14ac:dyDescent="0.25">
      <c r="A38" s="12" t="str">
        <f t="shared" si="3"/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ref="L38:L67" si="4">IF(K38=1,7,IF(K38=2,6,IF(K38=3,5,IF(K38=4,4,IF(K38=5,3,IF(K38=6,2,IF(K38&gt;=6,1,0)))))))</f>
        <v>0</v>
      </c>
      <c r="M38" s="19"/>
    </row>
    <row r="39" spans="1:13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4"/>
        <v>0</v>
      </c>
      <c r="M39" s="19"/>
    </row>
    <row r="40" spans="1:13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4"/>
        <v>0</v>
      </c>
      <c r="M40" s="19"/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4"/>
        <v>0</v>
      </c>
      <c r="M41" s="19"/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4"/>
        <v>0</v>
      </c>
      <c r="M42" s="19"/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4"/>
        <v>0</v>
      </c>
      <c r="M43" s="19"/>
    </row>
    <row r="44" spans="1:13" ht="14.4" x14ac:dyDescent="0.25">
      <c r="A44" s="12" t="str">
        <f t="shared" si="3"/>
        <v/>
      </c>
      <c r="B44" s="13"/>
      <c r="C44" s="14"/>
      <c r="D44" s="1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/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/>
    </row>
    <row r="46" spans="1:13" ht="14.4" x14ac:dyDescent="0.25">
      <c r="A46" s="12" t="str">
        <f t="shared" ref="A46:A67" si="5">CONCATENATE(B46,C46,D46)</f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/>
    </row>
    <row r="47" spans="1:13" ht="14.4" x14ac:dyDescent="0.25">
      <c r="A47" s="12" t="str">
        <f t="shared" si="5"/>
        <v/>
      </c>
      <c r="B47" s="13"/>
      <c r="C47" s="14"/>
      <c r="D47" s="15"/>
      <c r="E47" s="20"/>
      <c r="F47" s="225"/>
      <c r="G47" s="31"/>
      <c r="H47" s="13"/>
      <c r="I47" s="31"/>
      <c r="J47" s="34"/>
      <c r="K47" s="17"/>
      <c r="L47" s="18">
        <f t="shared" si="4"/>
        <v>0</v>
      </c>
      <c r="M47" s="19"/>
    </row>
    <row r="48" spans="1:13" ht="14.4" x14ac:dyDescent="0.25">
      <c r="A48" s="12" t="str">
        <f t="shared" si="5"/>
        <v/>
      </c>
      <c r="B48" s="13"/>
      <c r="C48" s="14"/>
      <c r="D48" s="15"/>
      <c r="E48" s="20"/>
      <c r="F48" s="225"/>
      <c r="G48" s="31"/>
      <c r="H48" s="13"/>
      <c r="I48" s="31"/>
      <c r="J48" s="34"/>
      <c r="K48" s="17"/>
      <c r="L48" s="18">
        <f t="shared" si="4"/>
        <v>0</v>
      </c>
      <c r="M48" s="19"/>
    </row>
    <row r="49" spans="1:13" ht="14.4" x14ac:dyDescent="0.25">
      <c r="A49" s="12" t="str">
        <f t="shared" si="5"/>
        <v/>
      </c>
      <c r="B49" s="13"/>
      <c r="C49" s="14"/>
      <c r="D49" s="15"/>
      <c r="E49" s="20"/>
      <c r="F49" s="225"/>
      <c r="G49" s="31"/>
      <c r="H49" s="13"/>
      <c r="I49" s="31"/>
      <c r="J49" s="34"/>
      <c r="K49" s="17"/>
      <c r="L49" s="18">
        <f t="shared" si="4"/>
        <v>0</v>
      </c>
      <c r="M49" s="19"/>
    </row>
    <row r="50" spans="1:13" ht="14.4" x14ac:dyDescent="0.25">
      <c r="A50" s="12" t="str">
        <f t="shared" si="5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4"/>
        <v>0</v>
      </c>
      <c r="M50" s="19"/>
    </row>
    <row r="51" spans="1:13" ht="14.4" x14ac:dyDescent="0.25">
      <c r="A51" s="12" t="str">
        <f t="shared" si="5"/>
        <v/>
      </c>
      <c r="B51" s="13"/>
      <c r="C51" s="14"/>
      <c r="D51" s="15"/>
      <c r="E51" s="20"/>
      <c r="F51" s="225"/>
      <c r="G51" s="31"/>
      <c r="H51" s="13"/>
      <c r="I51" s="20"/>
      <c r="J51" s="34"/>
      <c r="K51" s="17"/>
      <c r="L51" s="18">
        <f t="shared" si="4"/>
        <v>0</v>
      </c>
      <c r="M51" s="19"/>
    </row>
    <row r="52" spans="1:13" ht="14.4" x14ac:dyDescent="0.25">
      <c r="A52" s="12" t="str">
        <f t="shared" si="5"/>
        <v/>
      </c>
      <c r="B52" s="13"/>
      <c r="C52" s="14"/>
      <c r="D52" s="15"/>
      <c r="E52" s="20"/>
      <c r="F52" s="225"/>
      <c r="G52" s="31"/>
      <c r="H52" s="13"/>
      <c r="I52" s="20"/>
      <c r="J52" s="34"/>
      <c r="K52" s="17"/>
      <c r="L52" s="18">
        <f t="shared" si="4"/>
        <v>0</v>
      </c>
      <c r="M52" s="19"/>
    </row>
    <row r="53" spans="1:13" ht="14.4" x14ac:dyDescent="0.25">
      <c r="A53" s="12" t="str">
        <f t="shared" si="5"/>
        <v/>
      </c>
      <c r="B53" s="13"/>
      <c r="C53" s="14"/>
      <c r="D53" s="15"/>
      <c r="E53" s="20"/>
      <c r="F53" s="225"/>
      <c r="G53" s="31"/>
      <c r="H53" s="13"/>
      <c r="I53" s="20"/>
      <c r="J53" s="34"/>
      <c r="K53" s="17"/>
      <c r="L53" s="18">
        <f t="shared" si="4"/>
        <v>0</v>
      </c>
      <c r="M53" s="19"/>
    </row>
    <row r="54" spans="1:13" ht="14.4" x14ac:dyDescent="0.25">
      <c r="A54" s="12" t="str">
        <f t="shared" si="5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/>
    </row>
    <row r="55" spans="1:13" ht="14.4" x14ac:dyDescent="0.25">
      <c r="A55" s="12" t="str">
        <f t="shared" si="5"/>
        <v/>
      </c>
      <c r="B55" s="13"/>
      <c r="C55" s="14"/>
      <c r="D55" s="15"/>
      <c r="E55" s="20"/>
      <c r="F55" s="225"/>
      <c r="G55" s="31"/>
      <c r="H55" s="31"/>
      <c r="I55" s="13"/>
      <c r="J55" s="34"/>
      <c r="K55" s="17"/>
      <c r="L55" s="18">
        <f t="shared" si="4"/>
        <v>0</v>
      </c>
      <c r="M55" s="19"/>
    </row>
    <row r="56" spans="1:13" ht="14.4" x14ac:dyDescent="0.25">
      <c r="A56" s="12" t="str">
        <f t="shared" si="5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4"/>
        <v>0</v>
      </c>
      <c r="M56" s="19"/>
    </row>
    <row r="57" spans="1:13" ht="14.4" x14ac:dyDescent="0.25">
      <c r="A57" s="12" t="str">
        <f t="shared" si="5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4"/>
        <v>0</v>
      </c>
      <c r="M57" s="19"/>
    </row>
    <row r="58" spans="1:13" ht="14.4" x14ac:dyDescent="0.25">
      <c r="A58" s="12" t="str">
        <f t="shared" si="5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4"/>
        <v>0</v>
      </c>
      <c r="M58" s="19"/>
    </row>
    <row r="59" spans="1:13" ht="14.4" x14ac:dyDescent="0.25">
      <c r="A59" s="12" t="str">
        <f t="shared" si="5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4"/>
        <v>0</v>
      </c>
      <c r="M59" s="19"/>
    </row>
    <row r="60" spans="1:13" ht="14.4" x14ac:dyDescent="0.25">
      <c r="A60" s="12" t="str">
        <f t="shared" si="5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/>
    </row>
    <row r="61" spans="1:13" ht="14.4" x14ac:dyDescent="0.25">
      <c r="A61" s="12" t="str">
        <f t="shared" si="5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/>
    </row>
    <row r="62" spans="1:13" ht="14.4" x14ac:dyDescent="0.25">
      <c r="A62" s="12" t="str">
        <f t="shared" si="5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4"/>
        <v>0</v>
      </c>
      <c r="M62" s="19"/>
    </row>
    <row r="63" spans="1:13" ht="14.4" x14ac:dyDescent="0.25">
      <c r="A63" s="12" t="str">
        <f t="shared" si="5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/>
      <c r="L63" s="18">
        <f t="shared" si="4"/>
        <v>0</v>
      </c>
      <c r="M63" s="19"/>
    </row>
    <row r="64" spans="1:13" ht="14.4" x14ac:dyDescent="0.25">
      <c r="A64" s="12" t="str">
        <f t="shared" si="5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4"/>
        <v>0</v>
      </c>
      <c r="M64" s="19"/>
    </row>
    <row r="65" spans="1:13" ht="14.4" x14ac:dyDescent="0.25">
      <c r="A65" s="12" t="str">
        <f t="shared" si="5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/>
    </row>
    <row r="66" spans="1:13" ht="14.4" x14ac:dyDescent="0.25">
      <c r="A66" s="12" t="str">
        <f t="shared" si="5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4"/>
        <v>0</v>
      </c>
      <c r="M66" s="19"/>
    </row>
    <row r="67" spans="1:13" ht="14.4" x14ac:dyDescent="0.25">
      <c r="A67" s="12" t="str">
        <f t="shared" si="5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4"/>
        <v>0</v>
      </c>
      <c r="M67" s="19"/>
    </row>
  </sheetData>
  <autoFilter ref="A3:M57" xr:uid="{12439D88-0A25-4987-8983-7A4403E4246B}">
    <filterColumn colId="6" showButton="0"/>
    <filterColumn colId="7" showButton="0"/>
    <filterColumn colId="8" showButton="0"/>
    <sortState xmlns:xlrd2="http://schemas.microsoft.com/office/spreadsheetml/2017/richdata2" ref="A8:M67">
      <sortCondition ref="D3:D57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33" priority="1052"/>
  </conditionalFormatting>
  <conditionalFormatting sqref="D1:D1048576">
    <cfRule type="duplicateValues" dxfId="32" priority="105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C207-526E-422D-ACBE-B710AB61798E}">
  <sheetPr codeName="Sheet27">
    <tabColor rgb="FFA3E7FF"/>
  </sheetPr>
  <dimension ref="A1:M58"/>
  <sheetViews>
    <sheetView zoomScale="80" zoomScaleNormal="80" workbookViewId="0">
      <selection activeCell="M13" sqref="M13"/>
    </sheetView>
  </sheetViews>
  <sheetFormatPr defaultColWidth="9.109375" defaultRowHeight="13.2" x14ac:dyDescent="0.25"/>
  <cols>
    <col min="1" max="1" width="45.88671875" style="9" bestFit="1" customWidth="1"/>
    <col min="2" max="2" width="6.6640625" style="1" bestFit="1" customWidth="1"/>
    <col min="3" max="3" width="19.33203125" style="9" bestFit="1" customWidth="1"/>
    <col min="4" max="4" width="28.109375" style="194" bestFit="1" customWidth="1"/>
    <col min="5" max="5" width="9.5546875" style="1" bestFit="1" customWidth="1"/>
    <col min="6" max="6" width="14.88671875" style="9" bestFit="1" customWidth="1"/>
    <col min="7" max="8" width="7.44140625" style="1" bestFit="1" customWidth="1"/>
    <col min="9" max="9" width="8.5546875" style="1" bestFit="1" customWidth="1"/>
    <col min="10" max="10" width="12.88671875" style="1" bestFit="1" customWidth="1"/>
    <col min="11" max="11" width="6.5546875" style="1" bestFit="1" customWidth="1"/>
    <col min="12" max="12" width="12.5546875" style="1" bestFit="1" customWidth="1"/>
    <col min="13" max="13" width="29.44140625" style="1" bestFit="1" customWidth="1"/>
    <col min="14" max="16384" width="9.109375" style="9"/>
  </cols>
  <sheetData>
    <row r="1" spans="1:13" ht="22.5" customHeight="1" thickBot="1" x14ac:dyDescent="0.3">
      <c r="A1" s="71">
        <f>SUM(A2-1)</f>
        <v>26</v>
      </c>
      <c r="B1" s="901" t="s">
        <v>401</v>
      </c>
      <c r="C1" s="902"/>
      <c r="D1" s="7" t="s">
        <v>402</v>
      </c>
      <c r="E1" s="881" t="s">
        <v>500</v>
      </c>
      <c r="F1" s="882"/>
      <c r="G1" s="882"/>
      <c r="H1" s="882"/>
      <c r="I1" s="882"/>
      <c r="J1" s="8" t="s">
        <v>404</v>
      </c>
      <c r="K1" s="905">
        <v>45542</v>
      </c>
      <c r="L1" s="904"/>
      <c r="M1" s="8" t="s">
        <v>405</v>
      </c>
    </row>
    <row r="2" spans="1:13" ht="22.5" customHeight="1" thickBot="1" x14ac:dyDescent="0.3">
      <c r="A2" s="1">
        <f>COUNTA(_xlfn.UNIQUE(D6:D157))</f>
        <v>27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/>
    </row>
    <row r="5" spans="1:13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v>0</v>
      </c>
    </row>
    <row r="6" spans="1:13" ht="14.4" x14ac:dyDescent="0.25">
      <c r="A6" s="12" t="str">
        <f t="shared" ref="A6:A37" si="0">CONCATENATE(B6,C6,D6)</f>
        <v>60Lexi O'NeillTiaja Park Foxy</v>
      </c>
      <c r="B6" s="13">
        <v>60</v>
      </c>
      <c r="C6" s="14" t="s">
        <v>330</v>
      </c>
      <c r="D6" s="15" t="s">
        <v>331</v>
      </c>
      <c r="E6" s="20"/>
      <c r="F6" s="16" t="s">
        <v>105</v>
      </c>
      <c r="G6" s="20">
        <v>1</v>
      </c>
      <c r="H6" s="13"/>
      <c r="I6" s="31"/>
      <c r="J6" s="34"/>
      <c r="K6" s="17">
        <v>1</v>
      </c>
      <c r="L6" s="18">
        <f t="shared" ref="L6:L52" si="1">IF(K6=1,7,IF(K6=2,6,IF(K6=3,5,IF(K6=4,4,IF(K6=5,3,IF(K6=6,2,IF(K6&gt;=6,1,0)))))))</f>
        <v>7</v>
      </c>
      <c r="M6" s="19">
        <f t="shared" ref="M6:M52" si="2">SUM(L6+$M$5)</f>
        <v>7</v>
      </c>
    </row>
    <row r="7" spans="1:13" ht="14.4" x14ac:dyDescent="0.25">
      <c r="A7" s="12" t="str">
        <f t="shared" si="0"/>
        <v>60Katie HallyburtonOrange Hill Cashew</v>
      </c>
      <c r="B7" s="13">
        <v>60</v>
      </c>
      <c r="C7" s="14" t="s">
        <v>1113</v>
      </c>
      <c r="D7" s="15" t="s">
        <v>1114</v>
      </c>
      <c r="E7" s="20"/>
      <c r="F7" s="16"/>
      <c r="G7" s="20">
        <v>2</v>
      </c>
      <c r="H7" s="13"/>
      <c r="I7" s="31"/>
      <c r="J7" s="34"/>
      <c r="K7" s="17">
        <v>2</v>
      </c>
      <c r="L7" s="18">
        <f t="shared" si="1"/>
        <v>6</v>
      </c>
      <c r="M7" s="19">
        <f t="shared" si="2"/>
        <v>6</v>
      </c>
    </row>
    <row r="8" spans="1:13" ht="14.4" x14ac:dyDescent="0.25">
      <c r="A8" s="12" t="str">
        <f t="shared" si="0"/>
        <v>60Sienna BalinskiTamblyn Park Image</v>
      </c>
      <c r="B8" s="13">
        <v>60</v>
      </c>
      <c r="C8" s="14" t="s">
        <v>308</v>
      </c>
      <c r="D8" s="15" t="s">
        <v>474</v>
      </c>
      <c r="E8" s="20"/>
      <c r="F8" s="16" t="s">
        <v>105</v>
      </c>
      <c r="G8" s="20">
        <v>3</v>
      </c>
      <c r="H8" s="13"/>
      <c r="I8" s="31"/>
      <c r="J8" s="34"/>
      <c r="K8" s="17">
        <v>3</v>
      </c>
      <c r="L8" s="18">
        <f t="shared" si="1"/>
        <v>5</v>
      </c>
      <c r="M8" s="19">
        <f t="shared" si="2"/>
        <v>5</v>
      </c>
    </row>
    <row r="9" spans="1:13" ht="14.4" x14ac:dyDescent="0.25">
      <c r="A9" s="12" t="str">
        <f t="shared" si="0"/>
        <v>60Pippa O'NeillJack</v>
      </c>
      <c r="B9" s="13">
        <v>60</v>
      </c>
      <c r="C9" s="14" t="s">
        <v>333</v>
      </c>
      <c r="D9" s="15" t="s">
        <v>334</v>
      </c>
      <c r="E9" s="20"/>
      <c r="F9" s="16" t="s">
        <v>105</v>
      </c>
      <c r="G9" s="20">
        <v>4</v>
      </c>
      <c r="H9" s="13"/>
      <c r="I9" s="31"/>
      <c r="J9" s="34"/>
      <c r="K9" s="17">
        <v>4</v>
      </c>
      <c r="L9" s="18">
        <f t="shared" si="1"/>
        <v>4</v>
      </c>
      <c r="M9" s="19">
        <f t="shared" si="2"/>
        <v>4</v>
      </c>
    </row>
    <row r="10" spans="1:13" ht="14.4" x14ac:dyDescent="0.25">
      <c r="A10" s="12" t="str">
        <f t="shared" si="0"/>
        <v>60Alice ColebrookCelestine Winston</v>
      </c>
      <c r="B10" s="13">
        <v>60</v>
      </c>
      <c r="C10" s="14" t="s">
        <v>1115</v>
      </c>
      <c r="D10" s="15" t="s">
        <v>1116</v>
      </c>
      <c r="E10" s="20"/>
      <c r="F10" s="16" t="s">
        <v>105</v>
      </c>
      <c r="G10" s="20">
        <v>5</v>
      </c>
      <c r="H10" s="13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</row>
    <row r="11" spans="1:13" ht="14.4" x14ac:dyDescent="0.25">
      <c r="A11" s="12" t="str">
        <f t="shared" si="0"/>
        <v>60Hazel HartGem Park Surprise Sr</v>
      </c>
      <c r="B11" s="13">
        <v>60</v>
      </c>
      <c r="C11" s="14" t="s">
        <v>448</v>
      </c>
      <c r="D11" s="15" t="s">
        <v>1127</v>
      </c>
      <c r="E11" s="20"/>
      <c r="F11" s="16" t="s">
        <v>162</v>
      </c>
      <c r="G11" s="20">
        <v>6</v>
      </c>
      <c r="H11" s="13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</row>
    <row r="12" spans="1:13" ht="14.4" x14ac:dyDescent="0.25">
      <c r="A12" s="12" t="str">
        <f t="shared" si="0"/>
        <v>60Imogen O'HehirOutlaw King</v>
      </c>
      <c r="B12" s="13">
        <v>60</v>
      </c>
      <c r="C12" s="14" t="s">
        <v>733</v>
      </c>
      <c r="D12" s="15" t="s">
        <v>544</v>
      </c>
      <c r="E12" s="20"/>
      <c r="F12" s="16" t="s">
        <v>105</v>
      </c>
      <c r="G12" s="20">
        <v>1</v>
      </c>
      <c r="H12" s="13"/>
      <c r="I12" s="31"/>
      <c r="J12" s="34"/>
      <c r="K12" s="17">
        <v>1</v>
      </c>
      <c r="L12" s="18">
        <f t="shared" si="1"/>
        <v>7</v>
      </c>
      <c r="M12" s="19">
        <f t="shared" si="2"/>
        <v>7</v>
      </c>
    </row>
    <row r="13" spans="1:13" ht="14.4" x14ac:dyDescent="0.25">
      <c r="A13" s="12" t="str">
        <f t="shared" si="0"/>
        <v>60Dakoda ZabajnikPlease As Punch</v>
      </c>
      <c r="B13" s="13">
        <v>60</v>
      </c>
      <c r="C13" s="14" t="s">
        <v>734</v>
      </c>
      <c r="D13" s="285" t="s">
        <v>1128</v>
      </c>
      <c r="E13" s="20"/>
      <c r="F13" s="16"/>
      <c r="G13" s="20">
        <v>2</v>
      </c>
      <c r="H13" s="13"/>
      <c r="I13" s="31"/>
      <c r="J13" s="34"/>
      <c r="K13" s="17">
        <v>2</v>
      </c>
      <c r="L13" s="18">
        <f t="shared" si="1"/>
        <v>6</v>
      </c>
      <c r="M13" s="19">
        <f t="shared" si="2"/>
        <v>6</v>
      </c>
    </row>
    <row r="14" spans="1:13" ht="14.4" x14ac:dyDescent="0.25">
      <c r="A14" s="12" t="str">
        <f t="shared" si="0"/>
        <v>60Olive BrownWaddi</v>
      </c>
      <c r="B14" s="13">
        <v>60</v>
      </c>
      <c r="C14" s="14" t="s">
        <v>475</v>
      </c>
      <c r="D14" s="15" t="s">
        <v>476</v>
      </c>
      <c r="E14" s="20"/>
      <c r="F14" s="16"/>
      <c r="G14" s="20">
        <v>3</v>
      </c>
      <c r="H14" s="13"/>
      <c r="I14" s="31"/>
      <c r="J14" s="34"/>
      <c r="K14" s="17">
        <v>3</v>
      </c>
      <c r="L14" s="18">
        <f t="shared" si="1"/>
        <v>5</v>
      </c>
      <c r="M14" s="19">
        <f t="shared" si="2"/>
        <v>5</v>
      </c>
    </row>
    <row r="15" spans="1:13" ht="14.4" x14ac:dyDescent="0.25">
      <c r="A15" s="12" t="str">
        <f t="shared" si="0"/>
        <v>60Madelyn McdonaghArdi Sr</v>
      </c>
      <c r="B15" s="13">
        <v>60</v>
      </c>
      <c r="C15" s="14" t="s">
        <v>550</v>
      </c>
      <c r="D15" s="15" t="s">
        <v>1129</v>
      </c>
      <c r="E15" s="20"/>
      <c r="F15" s="16" t="s">
        <v>105</v>
      </c>
      <c r="G15" s="20">
        <v>1</v>
      </c>
      <c r="H15" s="13"/>
      <c r="I15" s="31"/>
      <c r="J15" s="34"/>
      <c r="K15" s="17">
        <v>1</v>
      </c>
      <c r="L15" s="18">
        <f t="shared" si="1"/>
        <v>7</v>
      </c>
      <c r="M15" s="19">
        <f t="shared" si="2"/>
        <v>7</v>
      </c>
    </row>
    <row r="16" spans="1:13" ht="14.4" x14ac:dyDescent="0.25">
      <c r="A16" s="12" t="str">
        <f t="shared" si="0"/>
        <v>70Hazel HartGem Park Surprise</v>
      </c>
      <c r="B16" s="13">
        <v>70</v>
      </c>
      <c r="C16" s="14" t="s">
        <v>448</v>
      </c>
      <c r="D16" s="15" t="s">
        <v>449</v>
      </c>
      <c r="E16" s="20"/>
      <c r="F16" s="16" t="s">
        <v>162</v>
      </c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</row>
    <row r="17" spans="1:13" ht="14.4" x14ac:dyDescent="0.25">
      <c r="A17" s="12" t="str">
        <f t="shared" si="0"/>
        <v>70Prya HodgesWindward Park Firefly</v>
      </c>
      <c r="B17" s="13">
        <v>70</v>
      </c>
      <c r="C17" s="14" t="s">
        <v>1117</v>
      </c>
      <c r="D17" s="15" t="s">
        <v>456</v>
      </c>
      <c r="E17" s="20"/>
      <c r="F17" s="16"/>
      <c r="G17" s="20">
        <v>1</v>
      </c>
      <c r="H17" s="13"/>
      <c r="I17" s="31"/>
      <c r="J17" s="34"/>
      <c r="K17" s="17">
        <v>1</v>
      </c>
      <c r="L17" s="18">
        <f t="shared" si="1"/>
        <v>7</v>
      </c>
      <c r="M17" s="19">
        <f t="shared" si="2"/>
        <v>7</v>
      </c>
    </row>
    <row r="18" spans="1:13" ht="14.4" x14ac:dyDescent="0.25">
      <c r="A18" s="12" t="str">
        <f t="shared" si="0"/>
        <v>70Isla GrimeMoe</v>
      </c>
      <c r="B18" s="13">
        <v>70</v>
      </c>
      <c r="C18" s="14" t="s">
        <v>738</v>
      </c>
      <c r="D18" s="15" t="s">
        <v>739</v>
      </c>
      <c r="E18" s="20"/>
      <c r="F18" s="16"/>
      <c r="G18" s="20">
        <v>2</v>
      </c>
      <c r="H18" s="13"/>
      <c r="I18" s="31"/>
      <c r="J18" s="34"/>
      <c r="K18" s="17">
        <v>2</v>
      </c>
      <c r="L18" s="18">
        <f t="shared" si="1"/>
        <v>6</v>
      </c>
      <c r="M18" s="19">
        <f t="shared" si="2"/>
        <v>6</v>
      </c>
    </row>
    <row r="19" spans="1:13" ht="14.4" x14ac:dyDescent="0.25">
      <c r="A19" s="12" t="str">
        <f t="shared" si="0"/>
        <v>70Jasmine FisherMaraahn El Shamae</v>
      </c>
      <c r="B19" s="13">
        <v>70</v>
      </c>
      <c r="C19" s="14" t="s">
        <v>548</v>
      </c>
      <c r="D19" s="285" t="s">
        <v>559</v>
      </c>
      <c r="E19" s="20"/>
      <c r="F19" s="16" t="s">
        <v>105</v>
      </c>
      <c r="G19" s="20">
        <v>3</v>
      </c>
      <c r="H19" s="13"/>
      <c r="I19" s="31"/>
      <c r="J19" s="34"/>
      <c r="K19" s="17">
        <v>3</v>
      </c>
      <c r="L19" s="18">
        <f t="shared" si="1"/>
        <v>5</v>
      </c>
      <c r="M19" s="19">
        <f t="shared" si="2"/>
        <v>5</v>
      </c>
    </row>
    <row r="20" spans="1:13" ht="14.4" x14ac:dyDescent="0.25">
      <c r="A20" s="12" t="str">
        <f t="shared" si="0"/>
        <v>70Brylee SnaddonWc Drift N Echoe</v>
      </c>
      <c r="B20" s="13">
        <v>70</v>
      </c>
      <c r="C20" s="14" t="s">
        <v>453</v>
      </c>
      <c r="D20" s="285" t="s">
        <v>1130</v>
      </c>
      <c r="E20" s="20"/>
      <c r="F20" s="16"/>
      <c r="G20" s="20">
        <v>4</v>
      </c>
      <c r="H20" s="13"/>
      <c r="I20" s="31"/>
      <c r="J20" s="34"/>
      <c r="K20" s="17">
        <v>4</v>
      </c>
      <c r="L20" s="18">
        <f t="shared" si="1"/>
        <v>4</v>
      </c>
      <c r="M20" s="19">
        <f t="shared" si="2"/>
        <v>4</v>
      </c>
    </row>
    <row r="21" spans="1:13" ht="14.4" x14ac:dyDescent="0.25">
      <c r="A21" s="12" t="str">
        <f t="shared" si="0"/>
        <v>70Keirah DolanWamara Park Everasready</v>
      </c>
      <c r="B21" s="13">
        <v>70</v>
      </c>
      <c r="C21" s="14" t="s">
        <v>1118</v>
      </c>
      <c r="D21" s="285" t="s">
        <v>1119</v>
      </c>
      <c r="E21" s="20"/>
      <c r="F21" s="16" t="s">
        <v>105</v>
      </c>
      <c r="G21" s="20">
        <v>5</v>
      </c>
      <c r="H21" s="13"/>
      <c r="I21" s="31"/>
      <c r="J21" s="34"/>
      <c r="K21" s="17">
        <v>5</v>
      </c>
      <c r="L21" s="18">
        <f t="shared" si="1"/>
        <v>3</v>
      </c>
      <c r="M21" s="19">
        <f t="shared" si="2"/>
        <v>3</v>
      </c>
    </row>
    <row r="22" spans="1:13" ht="14.4" x14ac:dyDescent="0.25">
      <c r="A22" s="12" t="str">
        <f t="shared" si="0"/>
        <v>70Jacki AlfieriThereal Rhapsody</v>
      </c>
      <c r="B22" s="13">
        <v>70</v>
      </c>
      <c r="C22" s="14" t="s">
        <v>1120</v>
      </c>
      <c r="D22" s="15" t="s">
        <v>1121</v>
      </c>
      <c r="E22" s="20"/>
      <c r="F22" s="16" t="s">
        <v>558</v>
      </c>
      <c r="G22" s="20">
        <v>6</v>
      </c>
      <c r="H22" s="13"/>
      <c r="I22" s="31"/>
      <c r="J22" s="34"/>
      <c r="K22" s="17">
        <v>6</v>
      </c>
      <c r="L22" s="18">
        <f t="shared" si="1"/>
        <v>2</v>
      </c>
      <c r="M22" s="19">
        <f t="shared" si="2"/>
        <v>2</v>
      </c>
    </row>
    <row r="23" spans="1:13" ht="14.4" x14ac:dyDescent="0.25">
      <c r="A23" s="12" t="str">
        <f t="shared" si="0"/>
        <v>70Madelyn McdonaghArdi</v>
      </c>
      <c r="B23" s="13">
        <v>70</v>
      </c>
      <c r="C23" s="14" t="s">
        <v>550</v>
      </c>
      <c r="D23" s="285" t="s">
        <v>259</v>
      </c>
      <c r="E23" s="20"/>
      <c r="F23" s="16" t="s">
        <v>105</v>
      </c>
      <c r="G23" s="20">
        <v>1</v>
      </c>
      <c r="H23" s="13"/>
      <c r="I23" s="31"/>
      <c r="J23" s="34"/>
      <c r="K23" s="17">
        <v>1</v>
      </c>
      <c r="L23" s="18">
        <f t="shared" si="1"/>
        <v>7</v>
      </c>
      <c r="M23" s="19">
        <f t="shared" si="2"/>
        <v>7</v>
      </c>
    </row>
    <row r="24" spans="1:13" ht="14.4" x14ac:dyDescent="0.25">
      <c r="A24" s="12" t="str">
        <f t="shared" si="0"/>
        <v>70Annabel CreekKoyuna Last Dance</v>
      </c>
      <c r="B24" s="13">
        <v>70</v>
      </c>
      <c r="C24" s="14" t="s">
        <v>1122</v>
      </c>
      <c r="D24" s="285" t="s">
        <v>1123</v>
      </c>
      <c r="E24" s="20"/>
      <c r="F24" s="16"/>
      <c r="G24" s="20">
        <v>2</v>
      </c>
      <c r="H24" s="13"/>
      <c r="I24" s="31"/>
      <c r="J24" s="34"/>
      <c r="K24" s="17">
        <v>2</v>
      </c>
      <c r="L24" s="18">
        <f t="shared" si="1"/>
        <v>6</v>
      </c>
      <c r="M24" s="19">
        <f t="shared" si="2"/>
        <v>6</v>
      </c>
    </row>
    <row r="25" spans="1:13" ht="14.4" x14ac:dyDescent="0.25">
      <c r="A25" s="12" t="str">
        <f t="shared" si="0"/>
        <v>80Anya JohnstonTaunton Vale Calimero</v>
      </c>
      <c r="B25" s="13">
        <v>80</v>
      </c>
      <c r="C25" s="14" t="s">
        <v>551</v>
      </c>
      <c r="D25" s="15" t="s">
        <v>871</v>
      </c>
      <c r="E25" s="20"/>
      <c r="F25" s="16" t="s">
        <v>105</v>
      </c>
      <c r="G25" s="20"/>
      <c r="H25" s="13">
        <v>1</v>
      </c>
      <c r="I25" s="31"/>
      <c r="J25" s="34"/>
      <c r="K25" s="17">
        <v>1</v>
      </c>
      <c r="L25" s="18">
        <f t="shared" si="1"/>
        <v>7</v>
      </c>
      <c r="M25" s="19">
        <f t="shared" si="2"/>
        <v>7</v>
      </c>
    </row>
    <row r="26" spans="1:13" ht="14.4" x14ac:dyDescent="0.25">
      <c r="A26" s="12" t="str">
        <f t="shared" si="0"/>
        <v>80Maggie PiacentiniDingmac Disco King</v>
      </c>
      <c r="B26" s="13">
        <v>80</v>
      </c>
      <c r="C26" s="14" t="s">
        <v>450</v>
      </c>
      <c r="D26" s="15" t="s">
        <v>451</v>
      </c>
      <c r="E26" s="20"/>
      <c r="F26" s="16" t="s">
        <v>105</v>
      </c>
      <c r="G26" s="20"/>
      <c r="H26" s="13">
        <v>2</v>
      </c>
      <c r="I26" s="31"/>
      <c r="J26" s="34"/>
      <c r="K26" s="17">
        <v>2</v>
      </c>
      <c r="L26" s="18">
        <f t="shared" si="1"/>
        <v>6</v>
      </c>
      <c r="M26" s="19">
        <f t="shared" si="2"/>
        <v>6</v>
      </c>
    </row>
    <row r="27" spans="1:13" ht="14.4" x14ac:dyDescent="0.25">
      <c r="A27" s="12" t="str">
        <f t="shared" si="0"/>
        <v>80Jacki AlfieriEthereal Rhapsody</v>
      </c>
      <c r="B27" s="13">
        <v>80</v>
      </c>
      <c r="C27" s="14" t="s">
        <v>1120</v>
      </c>
      <c r="D27" s="15" t="s">
        <v>557</v>
      </c>
      <c r="E27" s="20"/>
      <c r="F27" s="16" t="s">
        <v>558</v>
      </c>
      <c r="G27" s="20"/>
      <c r="H27" s="13">
        <v>1</v>
      </c>
      <c r="I27" s="31"/>
      <c r="J27" s="34"/>
      <c r="K27" s="17">
        <v>1</v>
      </c>
      <c r="L27" s="18">
        <f t="shared" si="1"/>
        <v>7</v>
      </c>
      <c r="M27" s="19">
        <f t="shared" si="2"/>
        <v>7</v>
      </c>
    </row>
    <row r="28" spans="1:13" ht="14.4" x14ac:dyDescent="0.25">
      <c r="A28" s="12" t="str">
        <f t="shared" si="0"/>
        <v>80Luisa ShaveSuri</v>
      </c>
      <c r="B28" s="13">
        <v>80</v>
      </c>
      <c r="C28" s="14" t="s">
        <v>1124</v>
      </c>
      <c r="D28" s="15" t="s">
        <v>1125</v>
      </c>
      <c r="E28" s="20"/>
      <c r="F28" s="16"/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3" ht="14.4" x14ac:dyDescent="0.25">
      <c r="A29" s="12" t="str">
        <f t="shared" si="0"/>
        <v>80Jasmine ElliottIcarus Jolly James</v>
      </c>
      <c r="B29" s="13">
        <v>80</v>
      </c>
      <c r="C29" s="14" t="s">
        <v>160</v>
      </c>
      <c r="D29" s="285" t="s">
        <v>161</v>
      </c>
      <c r="E29" s="20"/>
      <c r="F29" s="16"/>
      <c r="G29" s="20"/>
      <c r="H29" s="13">
        <v>3</v>
      </c>
      <c r="I29" s="31"/>
      <c r="J29" s="34"/>
      <c r="K29" s="17">
        <v>3</v>
      </c>
      <c r="L29" s="18">
        <f t="shared" si="1"/>
        <v>5</v>
      </c>
      <c r="M29" s="19">
        <f t="shared" si="2"/>
        <v>5</v>
      </c>
    </row>
    <row r="30" spans="1:13" ht="14.4" x14ac:dyDescent="0.25">
      <c r="A30" s="12" t="str">
        <f t="shared" si="0"/>
        <v>80Isla GrimeMoe</v>
      </c>
      <c r="B30" s="13">
        <v>80</v>
      </c>
      <c r="C30" s="14" t="s">
        <v>738</v>
      </c>
      <c r="D30" s="15" t="s">
        <v>739</v>
      </c>
      <c r="E30" s="20"/>
      <c r="F30" s="16"/>
      <c r="G30" s="20"/>
      <c r="H30" s="13">
        <v>4</v>
      </c>
      <c r="I30" s="31"/>
      <c r="J30" s="34"/>
      <c r="K30" s="17">
        <v>4</v>
      </c>
      <c r="L30" s="18">
        <f t="shared" si="1"/>
        <v>4</v>
      </c>
      <c r="M30" s="19">
        <f t="shared" si="2"/>
        <v>4</v>
      </c>
    </row>
    <row r="31" spans="1:13" ht="14.4" x14ac:dyDescent="0.25">
      <c r="A31" s="12" t="str">
        <f t="shared" si="0"/>
        <v>80Keirah DolanWamara Park Everasready</v>
      </c>
      <c r="B31" s="13">
        <v>80</v>
      </c>
      <c r="C31" s="14" t="s">
        <v>1118</v>
      </c>
      <c r="D31" s="15" t="s">
        <v>1119</v>
      </c>
      <c r="E31" s="20"/>
      <c r="F31" s="16" t="s">
        <v>105</v>
      </c>
      <c r="G31" s="20"/>
      <c r="H31" s="13">
        <v>5</v>
      </c>
      <c r="I31" s="31"/>
      <c r="J31" s="34"/>
      <c r="K31" s="17">
        <v>5</v>
      </c>
      <c r="L31" s="18">
        <f t="shared" si="1"/>
        <v>3</v>
      </c>
      <c r="M31" s="19">
        <f t="shared" si="2"/>
        <v>3</v>
      </c>
    </row>
    <row r="32" spans="1:13" ht="14.4" x14ac:dyDescent="0.25">
      <c r="A32" s="12" t="str">
        <f t="shared" si="0"/>
        <v>80Brylee SnaddonWc Drift N Echoe</v>
      </c>
      <c r="B32" s="13">
        <v>80</v>
      </c>
      <c r="C32" s="14" t="s">
        <v>453</v>
      </c>
      <c r="D32" s="15" t="s">
        <v>1130</v>
      </c>
      <c r="E32" s="20"/>
      <c r="F32" s="16"/>
      <c r="G32" s="20"/>
      <c r="H32" s="13">
        <v>6</v>
      </c>
      <c r="I32" s="31"/>
      <c r="J32" s="34"/>
      <c r="K32" s="17">
        <v>6</v>
      </c>
      <c r="L32" s="18">
        <f t="shared" si="1"/>
        <v>2</v>
      </c>
      <c r="M32" s="19">
        <f t="shared" si="2"/>
        <v>2</v>
      </c>
    </row>
    <row r="33" spans="1:13" ht="14.4" x14ac:dyDescent="0.25">
      <c r="A33" s="12" t="str">
        <f t="shared" si="0"/>
        <v>80Annabel CreekKoyuna Last Dance</v>
      </c>
      <c r="B33" s="13">
        <v>80</v>
      </c>
      <c r="C33" s="14" t="s">
        <v>1122</v>
      </c>
      <c r="D33" s="15" t="s">
        <v>1123</v>
      </c>
      <c r="E33" s="20"/>
      <c r="F33" s="16"/>
      <c r="G33" s="20"/>
      <c r="H33" s="13">
        <v>1</v>
      </c>
      <c r="I33" s="31"/>
      <c r="J33" s="34"/>
      <c r="K33" s="17">
        <v>1</v>
      </c>
      <c r="L33" s="18">
        <f t="shared" si="1"/>
        <v>7</v>
      </c>
      <c r="M33" s="19">
        <f t="shared" si="2"/>
        <v>7</v>
      </c>
    </row>
    <row r="34" spans="1:13" ht="14.4" x14ac:dyDescent="0.25">
      <c r="A34" s="12" t="str">
        <f t="shared" si="0"/>
        <v>90Anya JohnstonTaunton Vale Calimero</v>
      </c>
      <c r="B34" s="13">
        <v>90</v>
      </c>
      <c r="C34" s="14" t="s">
        <v>551</v>
      </c>
      <c r="D34" s="15" t="s">
        <v>871</v>
      </c>
      <c r="E34" s="20"/>
      <c r="F34" s="16" t="s">
        <v>105</v>
      </c>
      <c r="G34" s="20"/>
      <c r="H34" s="13">
        <v>1</v>
      </c>
      <c r="I34" s="31"/>
      <c r="J34" s="34"/>
      <c r="K34" s="17">
        <v>1</v>
      </c>
      <c r="L34" s="18">
        <f t="shared" si="1"/>
        <v>7</v>
      </c>
      <c r="M34" s="19">
        <f t="shared" si="2"/>
        <v>7</v>
      </c>
    </row>
    <row r="35" spans="1:13" ht="14.4" x14ac:dyDescent="0.25">
      <c r="A35" s="12" t="str">
        <f t="shared" si="0"/>
        <v>100Mia StainesThe Chorister</v>
      </c>
      <c r="B35" s="13">
        <v>100</v>
      </c>
      <c r="C35" s="14" t="s">
        <v>469</v>
      </c>
      <c r="D35" s="15" t="s">
        <v>470</v>
      </c>
      <c r="E35" s="20"/>
      <c r="F35" s="16"/>
      <c r="G35" s="20"/>
      <c r="H35" s="13"/>
      <c r="I35" s="31">
        <v>1</v>
      </c>
      <c r="J35" s="34"/>
      <c r="K35" s="17">
        <v>1</v>
      </c>
      <c r="L35" s="18">
        <f t="shared" si="1"/>
        <v>7</v>
      </c>
      <c r="M35" s="19">
        <f t="shared" si="2"/>
        <v>7</v>
      </c>
    </row>
    <row r="36" spans="1:13" ht="14.4" x14ac:dyDescent="0.25">
      <c r="A36" s="12" t="str">
        <f t="shared" si="0"/>
        <v>105-110Mia StainesThe Chorister</v>
      </c>
      <c r="B36" s="13" t="s">
        <v>1126</v>
      </c>
      <c r="C36" s="14" t="s">
        <v>469</v>
      </c>
      <c r="D36" s="15" t="s">
        <v>470</v>
      </c>
      <c r="E36" s="20"/>
      <c r="F36" s="16"/>
      <c r="G36" s="20"/>
      <c r="H36" s="13"/>
      <c r="I36" s="31"/>
      <c r="J36" s="34">
        <v>1</v>
      </c>
      <c r="K36" s="17">
        <v>1</v>
      </c>
      <c r="L36" s="18">
        <f t="shared" si="1"/>
        <v>7</v>
      </c>
      <c r="M36" s="19">
        <f t="shared" si="2"/>
        <v>7</v>
      </c>
    </row>
    <row r="37" spans="1:13" ht="14.4" x14ac:dyDescent="0.25">
      <c r="A37" s="12" t="str">
        <f t="shared" si="0"/>
        <v/>
      </c>
      <c r="B37" s="13"/>
      <c r="C37" s="14" t="s">
        <v>43</v>
      </c>
      <c r="D37" s="15" t="s">
        <v>43</v>
      </c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58" si="3">CONCATENATE(B38,C38,D38)</f>
        <v/>
      </c>
      <c r="B38" s="13"/>
      <c r="C38" s="14"/>
      <c r="D38" s="1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4" x14ac:dyDescent="0.25">
      <c r="A42" s="12" t="str">
        <f t="shared" si="3"/>
        <v/>
      </c>
      <c r="B42" s="13"/>
      <c r="C42" s="14"/>
      <c r="D42" s="28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3"/>
        <v/>
      </c>
      <c r="B44" s="13"/>
      <c r="C44" s="14"/>
      <c r="D44" s="28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28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285"/>
      <c r="E53" s="20"/>
      <c r="F53" s="16"/>
      <c r="G53" s="20"/>
      <c r="H53" s="13"/>
      <c r="I53" s="31"/>
      <c r="J53" s="34"/>
      <c r="K53" s="17"/>
      <c r="L53" s="18">
        <f t="shared" ref="L53" si="4">IF(K53=1,7,IF(K53=2,6,IF(K53=3,5,IF(K53=4,4,IF(K53=5,3,IF(K53=6,2,IF(K53&gt;=6,1,0)))))))</f>
        <v>0</v>
      </c>
      <c r="M53" s="19">
        <f t="shared" ref="M53" si="5">SUM(L53+$M$5)</f>
        <v>0</v>
      </c>
    </row>
    <row r="54" spans="1:13" ht="14.4" x14ac:dyDescent="0.25">
      <c r="A54" s="12" t="str">
        <f t="shared" si="3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>IF(K54=1,7,IF(K54=2,6,IF(K54=3,5,IF(K54=4,4,IF(K54=5,3,IF(K54=6,2,IF(K54&gt;=6,1,0)))))))</f>
        <v>0</v>
      </c>
      <c r="M54" s="19">
        <f>SUM(L54+$M$5)</f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>IF(K55=1,7,IF(K55=2,6,IF(K55=3,5,IF(K55=4,4,IF(K55=5,3,IF(K55=6,2,IF(K55&gt;=6,1,0)))))))</f>
        <v>0</v>
      </c>
      <c r="M55" s="19">
        <f>SUM(L55+$M$5)</f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>IF(K56=1,7,IF(K56=2,6,IF(K56=3,5,IF(K56=4,4,IF(K56=5,3,IF(K56=6,2,IF(K56&gt;=6,1,0)))))))</f>
        <v>0</v>
      </c>
      <c r="M56" s="19">
        <f>SUM(L56+$M$5)</f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>IF(K57=1,7,IF(K57=2,6,IF(K57=3,5,IF(K57=4,4,IF(K57=5,3,IF(K57=6,2,IF(K57&gt;=6,1,0)))))))</f>
        <v>0</v>
      </c>
      <c r="M57" s="19"/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>IF(K58=1,7,IF(K58=2,6,IF(K58=3,5,IF(K58=4,4,IF(K58=5,3,IF(K58=6,2,IF(K58&gt;=6,1,0)))))))</f>
        <v>0</v>
      </c>
      <c r="M58" s="19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46:D54">
    <cfRule type="duplicateValues" dxfId="31" priority="1233"/>
  </conditionalFormatting>
  <conditionalFormatting sqref="C1:D5">
    <cfRule type="duplicateValues" dxfId="30" priority="1234"/>
  </conditionalFormatting>
  <conditionalFormatting sqref="C6:D35">
    <cfRule type="duplicateValues" dxfId="29" priority="1229"/>
    <cfRule type="duplicateValues" dxfId="28" priority="1230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2375-5376-47BC-B1DA-589E3FC66104}">
  <sheetPr codeName="Sheet34">
    <tabColor rgb="FFFF0000"/>
  </sheetPr>
  <dimension ref="A1:M130"/>
  <sheetViews>
    <sheetView workbookViewId="0">
      <selection activeCell="J26" sqref="J26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16.8867187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3" s="9" customFormat="1" ht="22.5" customHeight="1" thickBot="1" x14ac:dyDescent="0.3">
      <c r="A1" s="71">
        <f>SUM(A2-1)</f>
        <v>0</v>
      </c>
      <c r="B1" s="901" t="s">
        <v>401</v>
      </c>
      <c r="C1" s="902"/>
      <c r="D1" s="7" t="s">
        <v>402</v>
      </c>
      <c r="E1" s="881" t="s">
        <v>1299</v>
      </c>
      <c r="F1" s="882"/>
      <c r="G1" s="882"/>
      <c r="H1" s="882"/>
      <c r="I1" s="882"/>
      <c r="J1" s="8" t="s">
        <v>404</v>
      </c>
      <c r="K1" s="905">
        <v>45536</v>
      </c>
      <c r="L1" s="904"/>
      <c r="M1" s="8" t="s">
        <v>405</v>
      </c>
    </row>
    <row r="2" spans="1:13" s="9" customFormat="1" ht="22.5" customHeight="1" thickBot="1" x14ac:dyDescent="0.3">
      <c r="A2" s="1">
        <f>COUNTA(_xlfn.UNIQUE(D6:D171))</f>
        <v>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3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3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3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3" ht="14.4" x14ac:dyDescent="0.25">
      <c r="A6" s="12" t="str">
        <f t="shared" ref="A6:A37" si="0">CONCATENATE(B6,C6,D6)</f>
        <v/>
      </c>
      <c r="B6" s="13"/>
      <c r="C6" s="193"/>
      <c r="D6" s="193"/>
      <c r="E6" s="31"/>
      <c r="F6" s="14"/>
      <c r="G6" s="31"/>
      <c r="H6" s="31"/>
      <c r="I6" s="31"/>
      <c r="J6" s="31"/>
      <c r="K6" s="31"/>
      <c r="L6" s="18">
        <f t="shared" ref="L6:L37" si="1">IF(K6=1,7,IF(K6=2,6,IF(K6=3,5,IF(K6=4,4,IF(K6=5,3,IF(K6=6,2,IF(K6&gt;=6,1,0)))))))</f>
        <v>0</v>
      </c>
      <c r="M6" s="19">
        <f t="shared" ref="M6:M37" si="2">SUM(L6+$M$5)</f>
        <v>0</v>
      </c>
    </row>
    <row r="7" spans="1:13" ht="14.4" x14ac:dyDescent="0.25">
      <c r="A7" s="12" t="str">
        <f t="shared" si="0"/>
        <v/>
      </c>
      <c r="B7" s="13"/>
      <c r="C7" s="193"/>
      <c r="D7" s="193"/>
      <c r="E7" s="31"/>
      <c r="F7" s="14"/>
      <c r="G7" s="31"/>
      <c r="H7" s="31"/>
      <c r="I7" s="31"/>
      <c r="J7" s="31"/>
      <c r="K7" s="31"/>
      <c r="L7" s="18">
        <f t="shared" si="1"/>
        <v>0</v>
      </c>
      <c r="M7" s="19">
        <f t="shared" si="2"/>
        <v>0</v>
      </c>
    </row>
    <row r="8" spans="1:13" ht="14.4" x14ac:dyDescent="0.25">
      <c r="A8" s="12" t="str">
        <f t="shared" si="0"/>
        <v/>
      </c>
      <c r="B8" s="13"/>
      <c r="C8" s="193"/>
      <c r="D8" s="284"/>
      <c r="E8" s="31"/>
      <c r="F8" s="14"/>
      <c r="G8" s="31"/>
      <c r="H8" s="31"/>
      <c r="I8" s="31"/>
      <c r="J8" s="31"/>
      <c r="K8" s="31"/>
      <c r="L8" s="18">
        <f t="shared" si="1"/>
        <v>0</v>
      </c>
      <c r="M8" s="19">
        <f t="shared" si="2"/>
        <v>0</v>
      </c>
    </row>
    <row r="9" spans="1:13" ht="14.4" x14ac:dyDescent="0.25">
      <c r="A9" s="12" t="str">
        <f t="shared" si="0"/>
        <v/>
      </c>
      <c r="B9" s="13"/>
      <c r="C9" s="193"/>
      <c r="D9" s="193"/>
      <c r="E9" s="31"/>
      <c r="F9" s="14"/>
      <c r="G9" s="31"/>
      <c r="H9" s="31"/>
      <c r="I9" s="31"/>
      <c r="J9" s="31"/>
      <c r="K9" s="31"/>
      <c r="L9" s="18">
        <f t="shared" si="1"/>
        <v>0</v>
      </c>
      <c r="M9" s="19">
        <f t="shared" si="2"/>
        <v>0</v>
      </c>
    </row>
    <row r="10" spans="1:13" ht="14.4" x14ac:dyDescent="0.25">
      <c r="A10" s="12" t="str">
        <f t="shared" si="0"/>
        <v/>
      </c>
      <c r="B10" s="265"/>
      <c r="C10" s="193"/>
      <c r="D10" s="284"/>
      <c r="E10" s="31"/>
      <c r="F10" s="14"/>
      <c r="G10" s="31"/>
      <c r="H10" s="31"/>
      <c r="I10" s="31"/>
      <c r="J10" s="31"/>
      <c r="K10" s="31"/>
      <c r="L10" s="18">
        <f t="shared" si="1"/>
        <v>0</v>
      </c>
      <c r="M10" s="19">
        <f t="shared" si="2"/>
        <v>0</v>
      </c>
    </row>
    <row r="11" spans="1:13" ht="14.4" x14ac:dyDescent="0.25">
      <c r="A11" s="12" t="str">
        <f t="shared" si="0"/>
        <v/>
      </c>
      <c r="B11" s="13"/>
      <c r="C11" s="193"/>
      <c r="D11" s="193"/>
      <c r="E11" s="31"/>
      <c r="F11" s="14"/>
      <c r="G11" s="31"/>
      <c r="H11" s="31"/>
      <c r="I11" s="31"/>
      <c r="J11" s="31"/>
      <c r="K11" s="31"/>
      <c r="L11" s="18">
        <f t="shared" si="1"/>
        <v>0</v>
      </c>
      <c r="M11" s="19">
        <f t="shared" si="2"/>
        <v>0</v>
      </c>
    </row>
    <row r="12" spans="1:13" ht="14.4" x14ac:dyDescent="0.25">
      <c r="A12" s="12" t="str">
        <f t="shared" si="0"/>
        <v/>
      </c>
      <c r="B12" s="13"/>
      <c r="C12" s="193"/>
      <c r="D12" s="284"/>
      <c r="E12" s="31"/>
      <c r="F12" s="14"/>
      <c r="G12" s="31"/>
      <c r="H12" s="31"/>
      <c r="I12" s="31"/>
      <c r="J12" s="31"/>
      <c r="K12" s="31"/>
      <c r="L12" s="18">
        <f t="shared" si="1"/>
        <v>0</v>
      </c>
      <c r="M12" s="19">
        <f t="shared" si="2"/>
        <v>0</v>
      </c>
    </row>
    <row r="13" spans="1:13" ht="14.4" x14ac:dyDescent="0.25">
      <c r="A13" s="12" t="str">
        <f t="shared" si="0"/>
        <v/>
      </c>
      <c r="B13" s="13"/>
      <c r="C13" s="193"/>
      <c r="D13" s="284"/>
      <c r="E13" s="31"/>
      <c r="F13" s="14"/>
      <c r="G13" s="31"/>
      <c r="H13" s="31"/>
      <c r="I13" s="31"/>
      <c r="J13" s="31"/>
      <c r="K13" s="31"/>
      <c r="L13" s="18">
        <f t="shared" si="1"/>
        <v>0</v>
      </c>
      <c r="M13" s="19">
        <f t="shared" si="2"/>
        <v>0</v>
      </c>
    </row>
    <row r="14" spans="1:13" ht="14.4" x14ac:dyDescent="0.25">
      <c r="A14" s="12" t="str">
        <f t="shared" si="0"/>
        <v/>
      </c>
      <c r="B14" s="13"/>
      <c r="C14" s="193"/>
      <c r="D14" s="284"/>
      <c r="E14" s="31"/>
      <c r="F14" s="14"/>
      <c r="G14" s="31"/>
      <c r="H14" s="31"/>
      <c r="I14" s="31"/>
      <c r="J14" s="31"/>
      <c r="K14" s="31"/>
      <c r="L14" s="18">
        <f t="shared" si="1"/>
        <v>0</v>
      </c>
      <c r="M14" s="19">
        <f t="shared" si="2"/>
        <v>0</v>
      </c>
    </row>
    <row r="15" spans="1:13" ht="14.4" x14ac:dyDescent="0.25">
      <c r="A15" s="12" t="str">
        <f t="shared" si="0"/>
        <v/>
      </c>
      <c r="B15" s="13"/>
      <c r="C15" s="193"/>
      <c r="D15" s="193"/>
      <c r="E15" s="31"/>
      <c r="F15" s="14"/>
      <c r="G15" s="31"/>
      <c r="H15" s="31"/>
      <c r="I15" s="31"/>
      <c r="J15" s="31"/>
      <c r="K15" s="31"/>
      <c r="L15" s="18">
        <f t="shared" si="1"/>
        <v>0</v>
      </c>
      <c r="M15" s="19">
        <f t="shared" si="2"/>
        <v>0</v>
      </c>
    </row>
    <row r="16" spans="1:13" ht="14.4" x14ac:dyDescent="0.25">
      <c r="A16" s="12" t="str">
        <f t="shared" si="0"/>
        <v/>
      </c>
      <c r="B16" s="13"/>
      <c r="C16" s="193"/>
      <c r="D16" s="193"/>
      <c r="E16" s="31"/>
      <c r="F16" s="14"/>
      <c r="G16" s="31"/>
      <c r="H16" s="31"/>
      <c r="I16" s="31"/>
      <c r="J16" s="31"/>
      <c r="K16" s="31"/>
      <c r="L16" s="18">
        <f t="shared" si="1"/>
        <v>0</v>
      </c>
      <c r="M16" s="19">
        <f t="shared" si="2"/>
        <v>0</v>
      </c>
    </row>
    <row r="17" spans="1:13" ht="14.4" x14ac:dyDescent="0.25">
      <c r="A17" s="12" t="str">
        <f t="shared" si="0"/>
        <v/>
      </c>
      <c r="B17" s="13"/>
      <c r="C17" s="193"/>
      <c r="D17" s="284"/>
      <c r="E17" s="31"/>
      <c r="F17" s="14"/>
      <c r="G17" s="31"/>
      <c r="H17" s="31"/>
      <c r="I17" s="31"/>
      <c r="J17" s="31"/>
      <c r="K17" s="31"/>
      <c r="L17" s="18">
        <f t="shared" si="1"/>
        <v>0</v>
      </c>
      <c r="M17" s="19">
        <f t="shared" si="2"/>
        <v>0</v>
      </c>
    </row>
    <row r="18" spans="1:13" ht="14.4" x14ac:dyDescent="0.25">
      <c r="A18" s="12" t="str">
        <f t="shared" si="0"/>
        <v/>
      </c>
      <c r="B18" s="13"/>
      <c r="C18" s="193"/>
      <c r="D18" s="193"/>
      <c r="E18" s="31"/>
      <c r="F18" s="14"/>
      <c r="G18" s="31"/>
      <c r="H18" s="31"/>
      <c r="I18" s="31"/>
      <c r="J18" s="31"/>
      <c r="K18" s="31"/>
      <c r="L18" s="18">
        <f t="shared" si="1"/>
        <v>0</v>
      </c>
      <c r="M18" s="19">
        <f t="shared" si="2"/>
        <v>0</v>
      </c>
    </row>
    <row r="19" spans="1:13" ht="14.4" x14ac:dyDescent="0.25">
      <c r="A19" s="12" t="str">
        <f t="shared" si="0"/>
        <v/>
      </c>
      <c r="B19" s="13"/>
      <c r="C19" s="193"/>
      <c r="D19" s="284"/>
      <c r="E19" s="31"/>
      <c r="F19" s="14"/>
      <c r="G19" s="31"/>
      <c r="H19" s="31"/>
      <c r="I19" s="31"/>
      <c r="J19" s="31"/>
      <c r="K19" s="31"/>
      <c r="L19" s="18">
        <f t="shared" si="1"/>
        <v>0</v>
      </c>
      <c r="M19" s="19">
        <f t="shared" si="2"/>
        <v>0</v>
      </c>
    </row>
    <row r="20" spans="1:13" ht="14.4" x14ac:dyDescent="0.25">
      <c r="A20" s="12" t="str">
        <f t="shared" si="0"/>
        <v/>
      </c>
      <c r="B20" s="13"/>
      <c r="C20" s="193"/>
      <c r="D20" s="193"/>
      <c r="E20" s="31"/>
      <c r="F20" s="14"/>
      <c r="G20" s="31"/>
      <c r="H20" s="31"/>
      <c r="I20" s="31"/>
      <c r="J20" s="31"/>
      <c r="K20" s="31"/>
      <c r="L20" s="18">
        <f t="shared" si="1"/>
        <v>0</v>
      </c>
      <c r="M20" s="19">
        <f t="shared" si="2"/>
        <v>0</v>
      </c>
    </row>
    <row r="21" spans="1:13" ht="14.4" x14ac:dyDescent="0.25">
      <c r="A21" s="12" t="str">
        <f t="shared" si="0"/>
        <v/>
      </c>
      <c r="B21" s="13"/>
      <c r="C21" s="193"/>
      <c r="D21" s="193"/>
      <c r="E21" s="31"/>
      <c r="F21" s="14"/>
      <c r="G21" s="31"/>
      <c r="H21" s="31"/>
      <c r="I21" s="31"/>
      <c r="J21" s="31"/>
      <c r="K21" s="31"/>
      <c r="L21" s="18">
        <f t="shared" si="1"/>
        <v>0</v>
      </c>
      <c r="M21" s="19">
        <f t="shared" si="2"/>
        <v>0</v>
      </c>
    </row>
    <row r="22" spans="1:13" ht="14.4" x14ac:dyDescent="0.25">
      <c r="A22" s="12" t="str">
        <f t="shared" si="0"/>
        <v/>
      </c>
      <c r="B22" s="13"/>
      <c r="C22" s="193"/>
      <c r="D22" s="193"/>
      <c r="E22" s="31"/>
      <c r="F22" s="14"/>
      <c r="G22" s="31"/>
      <c r="H22" s="31"/>
      <c r="I22" s="31"/>
      <c r="J22" s="31"/>
      <c r="K22" s="31"/>
      <c r="L22" s="18">
        <f t="shared" si="1"/>
        <v>0</v>
      </c>
      <c r="M22" s="19">
        <f t="shared" si="2"/>
        <v>0</v>
      </c>
    </row>
    <row r="23" spans="1:13" ht="14.4" x14ac:dyDescent="0.25">
      <c r="A23" s="12" t="str">
        <f t="shared" si="0"/>
        <v/>
      </c>
      <c r="B23" s="13"/>
      <c r="C23" s="193"/>
      <c r="D23" s="193"/>
      <c r="E23" s="31"/>
      <c r="F23" s="14"/>
      <c r="G23" s="31"/>
      <c r="H23" s="31"/>
      <c r="I23" s="31"/>
      <c r="J23" s="31"/>
      <c r="K23" s="31"/>
      <c r="L23" s="18">
        <f t="shared" si="1"/>
        <v>0</v>
      </c>
      <c r="M23" s="19">
        <f t="shared" si="2"/>
        <v>0</v>
      </c>
    </row>
    <row r="24" spans="1:13" ht="14.4" x14ac:dyDescent="0.25">
      <c r="A24" s="12" t="str">
        <f t="shared" si="0"/>
        <v/>
      </c>
      <c r="B24" s="13"/>
      <c r="C24" s="193"/>
      <c r="D24" s="284"/>
      <c r="E24" s="31"/>
      <c r="F24" s="14"/>
      <c r="G24" s="31"/>
      <c r="H24" s="31"/>
      <c r="I24" s="31"/>
      <c r="J24" s="31"/>
      <c r="K24" s="31"/>
      <c r="L24" s="18">
        <f t="shared" si="1"/>
        <v>0</v>
      </c>
      <c r="M24" s="19">
        <f t="shared" si="2"/>
        <v>0</v>
      </c>
    </row>
    <row r="25" spans="1:13" ht="14.4" x14ac:dyDescent="0.25">
      <c r="A25" s="12" t="str">
        <f t="shared" si="0"/>
        <v/>
      </c>
      <c r="B25" s="13"/>
      <c r="C25" s="193"/>
      <c r="D25" s="193"/>
      <c r="E25" s="31"/>
      <c r="F25" s="14"/>
      <c r="G25" s="31"/>
      <c r="H25" s="31"/>
      <c r="I25" s="31"/>
      <c r="J25" s="31"/>
      <c r="K25" s="31"/>
      <c r="L25" s="18">
        <f t="shared" si="1"/>
        <v>0</v>
      </c>
      <c r="M25" s="19">
        <f t="shared" si="2"/>
        <v>0</v>
      </c>
    </row>
    <row r="26" spans="1:13" ht="14.4" x14ac:dyDescent="0.25">
      <c r="A26" s="12" t="str">
        <f t="shared" si="0"/>
        <v/>
      </c>
      <c r="B26" s="13"/>
      <c r="C26" s="193"/>
      <c r="D26" s="193"/>
      <c r="E26" s="31"/>
      <c r="F26" s="14"/>
      <c r="G26" s="31"/>
      <c r="H26" s="31"/>
      <c r="I26" s="31"/>
      <c r="J26" s="31"/>
      <c r="K26" s="31"/>
      <c r="L26" s="18">
        <f t="shared" si="1"/>
        <v>0</v>
      </c>
      <c r="M26" s="19">
        <f t="shared" si="2"/>
        <v>0</v>
      </c>
    </row>
    <row r="27" spans="1:13" ht="14.4" x14ac:dyDescent="0.25">
      <c r="A27" s="12" t="str">
        <f t="shared" si="0"/>
        <v/>
      </c>
      <c r="B27" s="13"/>
      <c r="C27" s="193"/>
      <c r="D27" s="193"/>
      <c r="E27" s="31"/>
      <c r="F27" s="14"/>
      <c r="G27" s="31"/>
      <c r="H27" s="31"/>
      <c r="I27" s="31"/>
      <c r="J27" s="31"/>
      <c r="K27" s="31"/>
      <c r="L27" s="18">
        <f t="shared" si="1"/>
        <v>0</v>
      </c>
      <c r="M27" s="19">
        <f t="shared" si="2"/>
        <v>0</v>
      </c>
    </row>
    <row r="28" spans="1:13" ht="14.4" x14ac:dyDescent="0.25">
      <c r="A28" s="12" t="str">
        <f t="shared" si="0"/>
        <v/>
      </c>
      <c r="B28" s="13"/>
      <c r="C28" s="193"/>
      <c r="D28" s="203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3" ht="14.4" x14ac:dyDescent="0.25">
      <c r="A29" s="12" t="str">
        <f t="shared" si="0"/>
        <v/>
      </c>
      <c r="B29" s="13"/>
      <c r="C29" s="193"/>
      <c r="D29" s="284"/>
      <c r="E29" s="31"/>
      <c r="F29" s="14"/>
      <c r="G29" s="31"/>
      <c r="H29" s="31"/>
      <c r="I29" s="31"/>
      <c r="J29" s="31"/>
      <c r="K29" s="31"/>
      <c r="L29" s="18">
        <f t="shared" si="1"/>
        <v>0</v>
      </c>
      <c r="M29" s="19">
        <f t="shared" si="2"/>
        <v>0</v>
      </c>
    </row>
    <row r="30" spans="1:13" ht="14.4" x14ac:dyDescent="0.25">
      <c r="A30" s="12" t="str">
        <f t="shared" si="0"/>
        <v/>
      </c>
      <c r="B30" s="13"/>
      <c r="C30" s="193"/>
      <c r="D30" s="284"/>
      <c r="E30" s="31"/>
      <c r="F30" s="14"/>
      <c r="G30" s="31"/>
      <c r="H30" s="31"/>
      <c r="I30" s="31"/>
      <c r="J30" s="31"/>
      <c r="K30" s="31"/>
      <c r="L30" s="18">
        <f t="shared" si="1"/>
        <v>0</v>
      </c>
      <c r="M30" s="19">
        <f t="shared" si="2"/>
        <v>0</v>
      </c>
    </row>
    <row r="31" spans="1:13" ht="14.4" x14ac:dyDescent="0.25">
      <c r="A31" s="12" t="str">
        <f t="shared" si="0"/>
        <v/>
      </c>
      <c r="B31" s="13"/>
      <c r="C31" s="193"/>
      <c r="D31" s="284"/>
      <c r="E31" s="31"/>
      <c r="F31" s="14"/>
      <c r="G31" s="31"/>
      <c r="H31" s="31"/>
      <c r="I31" s="31"/>
      <c r="J31" s="31"/>
      <c r="K31" s="31"/>
      <c r="L31" s="18">
        <f t="shared" si="1"/>
        <v>0</v>
      </c>
      <c r="M31" s="19">
        <f t="shared" si="2"/>
        <v>0</v>
      </c>
    </row>
    <row r="32" spans="1:13" ht="14.4" x14ac:dyDescent="0.25">
      <c r="A32" s="12" t="str">
        <f t="shared" si="0"/>
        <v/>
      </c>
      <c r="B32" s="13"/>
      <c r="C32" s="193"/>
      <c r="D32" s="284"/>
      <c r="E32" s="31"/>
      <c r="F32" s="14"/>
      <c r="G32" s="31"/>
      <c r="H32" s="31"/>
      <c r="I32" s="31"/>
      <c r="J32" s="31"/>
      <c r="K32" s="31"/>
      <c r="L32" s="18">
        <f t="shared" si="1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93"/>
      <c r="D33" s="203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193"/>
      <c r="D34" s="193"/>
      <c r="E34" s="31"/>
      <c r="F34" s="14"/>
      <c r="G34" s="31"/>
      <c r="H34" s="31"/>
      <c r="I34" s="31"/>
      <c r="J34" s="31"/>
      <c r="K34" s="31"/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193"/>
      <c r="D35" s="193"/>
      <c r="E35" s="31"/>
      <c r="F35" s="14"/>
      <c r="G35" s="31"/>
      <c r="H35" s="31"/>
      <c r="I35" s="31"/>
      <c r="J35" s="31"/>
      <c r="K35" s="31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93"/>
      <c r="D36" s="284"/>
      <c r="E36" s="31"/>
      <c r="F36" s="14"/>
      <c r="G36" s="31"/>
      <c r="H36" s="31"/>
      <c r="I36" s="31"/>
      <c r="J36" s="31"/>
      <c r="K36" s="31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93"/>
      <c r="D37" s="193"/>
      <c r="E37" s="31"/>
      <c r="F37" s="14"/>
      <c r="G37" s="31"/>
      <c r="H37" s="31"/>
      <c r="I37" s="31"/>
      <c r="J37" s="31"/>
      <c r="K37" s="31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93"/>
      <c r="D38" s="203"/>
      <c r="E38" s="20"/>
      <c r="F38" s="16"/>
      <c r="G38" s="20"/>
      <c r="H38" s="13"/>
      <c r="I38" s="31"/>
      <c r="J38" s="34"/>
      <c r="K38" s="17"/>
      <c r="L38" s="18">
        <f t="shared" ref="L38:L69" si="4">IF(K38=1,7,IF(K38=2,6,IF(K38=3,5,IF(K38=4,4,IF(K38=5,3,IF(K38=6,2,IF(K38&gt;=6,1,0)))))))</f>
        <v>0</v>
      </c>
      <c r="M38" s="19">
        <f t="shared" ref="M38:M69" si="5">SUM(L38+$M$5)</f>
        <v>0</v>
      </c>
    </row>
    <row r="39" spans="1:13" ht="14.4" x14ac:dyDescent="0.25">
      <c r="A39" s="12" t="str">
        <f t="shared" si="3"/>
        <v/>
      </c>
      <c r="B39" s="13"/>
      <c r="C39" s="193"/>
      <c r="D39" s="193"/>
      <c r="E39" s="31"/>
      <c r="F39" s="14"/>
      <c r="G39" s="31"/>
      <c r="H39" s="31"/>
      <c r="I39" s="31"/>
      <c r="J39" s="31"/>
      <c r="K39" s="31"/>
      <c r="L39" s="18">
        <f t="shared" si="4"/>
        <v>0</v>
      </c>
      <c r="M39" s="19">
        <f t="shared" si="5"/>
        <v>0</v>
      </c>
    </row>
    <row r="40" spans="1:13" ht="14.4" x14ac:dyDescent="0.25">
      <c r="A40" s="12" t="str">
        <f t="shared" si="3"/>
        <v/>
      </c>
      <c r="B40" s="13"/>
      <c r="C40" s="193"/>
      <c r="D40" s="193"/>
      <c r="E40" s="31"/>
      <c r="F40" s="14"/>
      <c r="G40" s="31"/>
      <c r="H40" s="31"/>
      <c r="I40" s="31"/>
      <c r="J40" s="31"/>
      <c r="K40" s="31"/>
      <c r="L40" s="18">
        <f t="shared" si="4"/>
        <v>0</v>
      </c>
      <c r="M40" s="19">
        <f t="shared" si="5"/>
        <v>0</v>
      </c>
    </row>
    <row r="41" spans="1:13" ht="14.4" x14ac:dyDescent="0.25">
      <c r="A41" s="12" t="str">
        <f t="shared" si="3"/>
        <v/>
      </c>
      <c r="B41" s="13"/>
      <c r="C41" s="193"/>
      <c r="D41" s="193"/>
      <c r="E41" s="31"/>
      <c r="F41" s="14"/>
      <c r="G41" s="31"/>
      <c r="H41" s="31"/>
      <c r="I41" s="31"/>
      <c r="J41" s="31"/>
      <c r="K41" s="31"/>
      <c r="L41" s="18">
        <f t="shared" si="4"/>
        <v>0</v>
      </c>
      <c r="M41" s="19">
        <f t="shared" si="5"/>
        <v>0</v>
      </c>
    </row>
    <row r="42" spans="1:13" ht="14.4" x14ac:dyDescent="0.25">
      <c r="A42" s="12" t="str">
        <f t="shared" si="3"/>
        <v/>
      </c>
      <c r="B42" s="13"/>
      <c r="C42" s="193"/>
      <c r="D42" s="193"/>
      <c r="E42" s="31"/>
      <c r="F42" s="14"/>
      <c r="G42" s="31"/>
      <c r="H42" s="31"/>
      <c r="I42" s="31"/>
      <c r="J42" s="31"/>
      <c r="K42" s="31"/>
      <c r="L42" s="18">
        <f t="shared" si="4"/>
        <v>0</v>
      </c>
      <c r="M42" s="19">
        <f t="shared" si="5"/>
        <v>0</v>
      </c>
    </row>
    <row r="43" spans="1:13" ht="14.4" x14ac:dyDescent="0.25">
      <c r="A43" s="12" t="str">
        <f t="shared" si="3"/>
        <v/>
      </c>
      <c r="B43" s="13"/>
      <c r="C43" s="193"/>
      <c r="D43" s="193"/>
      <c r="E43" s="31"/>
      <c r="F43" s="14"/>
      <c r="G43" s="31"/>
      <c r="H43" s="31"/>
      <c r="I43" s="31"/>
      <c r="J43" s="31"/>
      <c r="K43" s="31"/>
      <c r="L43" s="18">
        <f t="shared" si="4"/>
        <v>0</v>
      </c>
      <c r="M43" s="19">
        <f t="shared" si="5"/>
        <v>0</v>
      </c>
    </row>
    <row r="44" spans="1:13" ht="14.4" x14ac:dyDescent="0.25">
      <c r="A44" s="12" t="str">
        <f t="shared" si="3"/>
        <v/>
      </c>
      <c r="B44" s="13"/>
      <c r="C44" s="193"/>
      <c r="D44" s="34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4" x14ac:dyDescent="0.25">
      <c r="A45" s="12" t="str">
        <f t="shared" si="3"/>
        <v/>
      </c>
      <c r="B45" s="13"/>
      <c r="C45" s="193"/>
      <c r="D45" s="193"/>
      <c r="E45" s="31"/>
      <c r="F45" s="14"/>
      <c r="G45" s="31"/>
      <c r="H45" s="31"/>
      <c r="I45" s="31"/>
      <c r="J45" s="31"/>
      <c r="K45" s="31"/>
      <c r="L45" s="18">
        <f t="shared" si="4"/>
        <v>0</v>
      </c>
      <c r="M45" s="19">
        <f t="shared" si="5"/>
        <v>0</v>
      </c>
    </row>
    <row r="46" spans="1:13" ht="14.4" x14ac:dyDescent="0.25">
      <c r="A46" s="12" t="str">
        <f t="shared" si="3"/>
        <v/>
      </c>
      <c r="B46" s="13"/>
      <c r="C46" s="193"/>
      <c r="D46" s="193"/>
      <c r="E46" s="31"/>
      <c r="F46" s="14"/>
      <c r="G46" s="31"/>
      <c r="H46" s="31"/>
      <c r="I46" s="31"/>
      <c r="J46" s="31"/>
      <c r="K46" s="31"/>
      <c r="L46" s="18">
        <f t="shared" si="4"/>
        <v>0</v>
      </c>
      <c r="M46" s="19">
        <f t="shared" si="5"/>
        <v>0</v>
      </c>
    </row>
    <row r="47" spans="1:13" ht="14.4" x14ac:dyDescent="0.25">
      <c r="A47" s="12" t="str">
        <f t="shared" si="3"/>
        <v/>
      </c>
      <c r="B47" s="13"/>
      <c r="C47" s="193"/>
      <c r="D47" s="284"/>
      <c r="E47" s="31"/>
      <c r="F47" s="14"/>
      <c r="G47" s="31"/>
      <c r="H47" s="31"/>
      <c r="I47" s="31"/>
      <c r="J47" s="31"/>
      <c r="K47" s="31"/>
      <c r="L47" s="18">
        <f t="shared" si="4"/>
        <v>0</v>
      </c>
      <c r="M47" s="19">
        <f t="shared" si="5"/>
        <v>0</v>
      </c>
    </row>
    <row r="48" spans="1:13" ht="14.4" x14ac:dyDescent="0.25">
      <c r="A48" s="12" t="str">
        <f t="shared" si="3"/>
        <v/>
      </c>
      <c r="B48" s="13"/>
      <c r="C48" s="193"/>
      <c r="D48" s="193"/>
      <c r="E48" s="31"/>
      <c r="F48" s="14"/>
      <c r="G48" s="31"/>
      <c r="H48" s="31"/>
      <c r="I48" s="31"/>
      <c r="J48" s="31"/>
      <c r="K48" s="31"/>
      <c r="L48" s="18">
        <f t="shared" si="4"/>
        <v>0</v>
      </c>
      <c r="M48" s="19">
        <f t="shared" si="5"/>
        <v>0</v>
      </c>
    </row>
    <row r="49" spans="1:13" ht="14.4" x14ac:dyDescent="0.25">
      <c r="A49" s="12" t="str">
        <f t="shared" si="3"/>
        <v/>
      </c>
      <c r="B49" s="13"/>
      <c r="C49" s="193"/>
      <c r="D49" s="193"/>
      <c r="E49" s="31"/>
      <c r="F49" s="14"/>
      <c r="G49" s="31"/>
      <c r="H49" s="31"/>
      <c r="I49" s="31"/>
      <c r="J49" s="31"/>
      <c r="K49" s="31"/>
      <c r="L49" s="18">
        <f t="shared" si="4"/>
        <v>0</v>
      </c>
      <c r="M49" s="19">
        <f t="shared" si="5"/>
        <v>0</v>
      </c>
    </row>
    <row r="50" spans="1:13" ht="14.4" x14ac:dyDescent="0.25">
      <c r="A50" s="12" t="str">
        <f t="shared" si="3"/>
        <v/>
      </c>
      <c r="B50" s="13"/>
      <c r="C50" s="193"/>
      <c r="D50" s="193"/>
      <c r="E50" s="31"/>
      <c r="F50" s="14"/>
      <c r="G50" s="31"/>
      <c r="H50" s="31"/>
      <c r="I50" s="31"/>
      <c r="J50" s="31"/>
      <c r="K50" s="31"/>
      <c r="L50" s="18">
        <f t="shared" si="4"/>
        <v>0</v>
      </c>
      <c r="M50" s="19">
        <f t="shared" si="5"/>
        <v>0</v>
      </c>
    </row>
    <row r="51" spans="1:13" ht="14.4" x14ac:dyDescent="0.25">
      <c r="A51" s="12" t="str">
        <f t="shared" si="3"/>
        <v/>
      </c>
      <c r="B51" s="13"/>
      <c r="C51" s="193"/>
      <c r="D51" s="193"/>
      <c r="E51" s="31"/>
      <c r="F51" s="14"/>
      <c r="G51" s="31"/>
      <c r="H51" s="31"/>
      <c r="I51" s="31"/>
      <c r="J51" s="31"/>
      <c r="K51" s="31"/>
      <c r="L51" s="18">
        <f t="shared" si="4"/>
        <v>0</v>
      </c>
      <c r="M51" s="19">
        <f t="shared" si="5"/>
        <v>0</v>
      </c>
    </row>
    <row r="52" spans="1:13" ht="14.4" x14ac:dyDescent="0.25">
      <c r="A52" s="12" t="str">
        <f t="shared" si="3"/>
        <v/>
      </c>
      <c r="B52" s="13"/>
      <c r="C52" s="193"/>
      <c r="D52" s="284"/>
      <c r="E52" s="31"/>
      <c r="F52" s="14"/>
      <c r="G52" s="31"/>
      <c r="H52" s="31"/>
      <c r="I52" s="31"/>
      <c r="J52" s="31"/>
      <c r="K52" s="31"/>
      <c r="L52" s="18">
        <f t="shared" si="4"/>
        <v>0</v>
      </c>
      <c r="M52" s="19">
        <f t="shared" si="5"/>
        <v>0</v>
      </c>
    </row>
    <row r="53" spans="1:13" ht="14.4" x14ac:dyDescent="0.25">
      <c r="A53" s="12" t="str">
        <f t="shared" si="3"/>
        <v/>
      </c>
      <c r="B53" s="13"/>
      <c r="C53" s="193"/>
      <c r="D53" s="193"/>
      <c r="E53" s="31"/>
      <c r="F53" s="14"/>
      <c r="G53" s="31"/>
      <c r="H53" s="31"/>
      <c r="I53" s="31"/>
      <c r="J53" s="31"/>
      <c r="K53" s="31"/>
      <c r="L53" s="18">
        <f t="shared" si="4"/>
        <v>0</v>
      </c>
      <c r="M53" s="19">
        <f t="shared" si="5"/>
        <v>0</v>
      </c>
    </row>
    <row r="54" spans="1:13" ht="14.4" x14ac:dyDescent="0.25">
      <c r="A54" s="12" t="str">
        <f t="shared" si="3"/>
        <v/>
      </c>
      <c r="B54" s="13"/>
      <c r="C54" s="193"/>
      <c r="D54" s="203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4" x14ac:dyDescent="0.25">
      <c r="A55" s="12" t="str">
        <f t="shared" si="3"/>
        <v/>
      </c>
      <c r="B55" s="13"/>
      <c r="C55" s="193"/>
      <c r="D55" s="284"/>
      <c r="E55" s="31"/>
      <c r="F55" s="14"/>
      <c r="G55" s="31"/>
      <c r="H55" s="31"/>
      <c r="I55" s="31"/>
      <c r="J55" s="31"/>
      <c r="K55" s="31"/>
      <c r="L55" s="18">
        <f t="shared" si="4"/>
        <v>0</v>
      </c>
      <c r="M55" s="19">
        <f t="shared" si="5"/>
        <v>0</v>
      </c>
    </row>
    <row r="56" spans="1:13" ht="14.4" x14ac:dyDescent="0.25">
      <c r="A56" s="12" t="str">
        <f t="shared" si="3"/>
        <v/>
      </c>
      <c r="B56" s="13"/>
      <c r="C56" s="193"/>
      <c r="D56" s="193"/>
      <c r="E56" s="31"/>
      <c r="F56" s="14"/>
      <c r="G56" s="31"/>
      <c r="H56" s="31"/>
      <c r="I56" s="31"/>
      <c r="J56" s="31"/>
      <c r="K56" s="31"/>
      <c r="L56" s="18">
        <f t="shared" si="4"/>
        <v>0</v>
      </c>
      <c r="M56" s="19">
        <f t="shared" si="5"/>
        <v>0</v>
      </c>
    </row>
    <row r="57" spans="1:13" ht="14.4" x14ac:dyDescent="0.25">
      <c r="A57" s="12" t="str">
        <f t="shared" si="3"/>
        <v/>
      </c>
      <c r="B57" s="13"/>
      <c r="C57" s="193"/>
      <c r="D57" s="193"/>
      <c r="E57" s="31"/>
      <c r="F57" s="14"/>
      <c r="G57" s="31"/>
      <c r="H57" s="31"/>
      <c r="I57" s="31"/>
      <c r="J57" s="31"/>
      <c r="K57" s="31"/>
      <c r="L57" s="18">
        <f t="shared" si="4"/>
        <v>0</v>
      </c>
      <c r="M57" s="19">
        <f t="shared" si="5"/>
        <v>0</v>
      </c>
    </row>
    <row r="58" spans="1:13" ht="14.4" x14ac:dyDescent="0.25">
      <c r="A58" s="12" t="str">
        <f t="shared" si="3"/>
        <v/>
      </c>
      <c r="B58" s="13"/>
      <c r="C58" s="193"/>
      <c r="D58" s="193"/>
      <c r="E58" s="31"/>
      <c r="F58" s="14"/>
      <c r="G58" s="31"/>
      <c r="H58" s="31"/>
      <c r="I58" s="31"/>
      <c r="J58" s="31"/>
      <c r="K58" s="31"/>
      <c r="L58" s="18">
        <f t="shared" si="4"/>
        <v>0</v>
      </c>
      <c r="M58" s="19">
        <f t="shared" si="5"/>
        <v>0</v>
      </c>
    </row>
    <row r="59" spans="1:13" ht="14.4" x14ac:dyDescent="0.25">
      <c r="A59" s="12" t="str">
        <f t="shared" si="3"/>
        <v/>
      </c>
      <c r="B59" s="13"/>
      <c r="C59" s="193"/>
      <c r="D59" s="193"/>
      <c r="E59" s="31"/>
      <c r="F59" s="14"/>
      <c r="G59" s="31"/>
      <c r="H59" s="31"/>
      <c r="I59" s="31"/>
      <c r="J59" s="31"/>
      <c r="K59" s="31"/>
      <c r="L59" s="18">
        <f t="shared" si="4"/>
        <v>0</v>
      </c>
      <c r="M59" s="19">
        <f t="shared" si="5"/>
        <v>0</v>
      </c>
    </row>
    <row r="60" spans="1:13" ht="14.4" x14ac:dyDescent="0.25">
      <c r="A60" s="12" t="str">
        <f t="shared" si="3"/>
        <v/>
      </c>
      <c r="B60" s="13"/>
      <c r="C60" s="193"/>
      <c r="D60" s="284"/>
      <c r="E60" s="31"/>
      <c r="F60" s="14"/>
      <c r="G60" s="31"/>
      <c r="H60" s="31"/>
      <c r="I60" s="31"/>
      <c r="J60" s="31"/>
      <c r="K60" s="31"/>
      <c r="L60" s="18">
        <f t="shared" si="4"/>
        <v>0</v>
      </c>
      <c r="M60" s="19">
        <f t="shared" si="5"/>
        <v>0</v>
      </c>
    </row>
    <row r="61" spans="1:13" ht="14.4" x14ac:dyDescent="0.25">
      <c r="A61" s="12" t="str">
        <f t="shared" si="3"/>
        <v/>
      </c>
      <c r="B61" s="13"/>
      <c r="C61" s="193"/>
      <c r="D61" s="193"/>
      <c r="E61" s="31"/>
      <c r="F61" s="14"/>
      <c r="G61" s="31"/>
      <c r="H61" s="31"/>
      <c r="I61" s="31"/>
      <c r="J61" s="31"/>
      <c r="K61" s="31"/>
      <c r="L61" s="18">
        <f t="shared" si="4"/>
        <v>0</v>
      </c>
      <c r="M61" s="19">
        <f t="shared" si="5"/>
        <v>0</v>
      </c>
    </row>
    <row r="62" spans="1:13" ht="14.4" x14ac:dyDescent="0.25">
      <c r="A62" s="12" t="str">
        <f t="shared" si="3"/>
        <v/>
      </c>
      <c r="B62" s="13"/>
      <c r="C62" s="193"/>
      <c r="D62" s="193"/>
      <c r="E62" s="31"/>
      <c r="F62" s="14"/>
      <c r="G62" s="31"/>
      <c r="H62" s="31"/>
      <c r="I62" s="31"/>
      <c r="J62" s="31"/>
      <c r="K62" s="31"/>
      <c r="L62" s="18">
        <f t="shared" si="4"/>
        <v>0</v>
      </c>
      <c r="M62" s="19">
        <f t="shared" si="5"/>
        <v>0</v>
      </c>
    </row>
    <row r="63" spans="1:13" ht="14.4" x14ac:dyDescent="0.25">
      <c r="A63" s="12" t="str">
        <f t="shared" si="3"/>
        <v/>
      </c>
      <c r="B63" s="13"/>
      <c r="C63" s="193"/>
      <c r="D63" s="284"/>
      <c r="E63" s="31"/>
      <c r="F63" s="14"/>
      <c r="G63" s="31"/>
      <c r="H63" s="31"/>
      <c r="I63" s="31"/>
      <c r="J63" s="31"/>
      <c r="K63" s="31"/>
      <c r="L63" s="18">
        <f t="shared" si="4"/>
        <v>0</v>
      </c>
      <c r="M63" s="19">
        <f t="shared" si="5"/>
        <v>0</v>
      </c>
    </row>
    <row r="64" spans="1:13" ht="14.4" x14ac:dyDescent="0.25">
      <c r="A64" s="12" t="str">
        <f t="shared" si="3"/>
        <v/>
      </c>
      <c r="B64" s="13"/>
      <c r="C64" s="193"/>
      <c r="D64" s="193"/>
      <c r="E64" s="31"/>
      <c r="F64" s="14"/>
      <c r="G64" s="31"/>
      <c r="H64" s="31"/>
      <c r="I64" s="31"/>
      <c r="J64" s="31"/>
      <c r="K64" s="31"/>
      <c r="L64" s="18">
        <f t="shared" si="4"/>
        <v>0</v>
      </c>
      <c r="M64" s="19">
        <f t="shared" si="5"/>
        <v>0</v>
      </c>
    </row>
    <row r="65" spans="1:13" ht="14.4" x14ac:dyDescent="0.25">
      <c r="A65" s="12" t="str">
        <f t="shared" si="3"/>
        <v/>
      </c>
      <c r="B65" s="13"/>
      <c r="C65" s="193"/>
      <c r="D65" s="203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>
        <f t="shared" si="5"/>
        <v>0</v>
      </c>
    </row>
    <row r="66" spans="1:13" ht="14.4" x14ac:dyDescent="0.25">
      <c r="A66" s="12" t="str">
        <f t="shared" si="3"/>
        <v/>
      </c>
      <c r="B66" s="13"/>
      <c r="C66" s="193"/>
      <c r="D66" s="193"/>
      <c r="E66" s="31"/>
      <c r="F66" s="14"/>
      <c r="G66" s="31"/>
      <c r="H66" s="31"/>
      <c r="I66" s="31"/>
      <c r="J66" s="31"/>
      <c r="K66" s="31"/>
      <c r="L66" s="18">
        <f t="shared" si="4"/>
        <v>0</v>
      </c>
      <c r="M66" s="19">
        <f t="shared" si="5"/>
        <v>0</v>
      </c>
    </row>
    <row r="67" spans="1:13" ht="14.4" x14ac:dyDescent="0.25">
      <c r="A67" s="12" t="str">
        <f t="shared" si="3"/>
        <v/>
      </c>
      <c r="B67" s="13"/>
      <c r="C67" s="193"/>
      <c r="D67" s="193"/>
      <c r="E67" s="88"/>
      <c r="F67" s="84"/>
      <c r="G67" s="88"/>
      <c r="H67" s="31"/>
      <c r="I67" s="31"/>
      <c r="J67" s="31"/>
      <c r="K67" s="31"/>
      <c r="L67" s="18">
        <f t="shared" si="4"/>
        <v>0</v>
      </c>
      <c r="M67" s="19">
        <f t="shared" si="5"/>
        <v>0</v>
      </c>
    </row>
    <row r="68" spans="1:13" ht="14.4" x14ac:dyDescent="0.25">
      <c r="A68" s="12" t="str">
        <f t="shared" si="3"/>
        <v/>
      </c>
      <c r="B68" s="13"/>
      <c r="C68" s="193"/>
      <c r="D68" s="284"/>
      <c r="E68" s="31"/>
      <c r="F68" s="14"/>
      <c r="G68" s="31"/>
      <c r="H68" s="31"/>
      <c r="I68" s="31"/>
      <c r="J68" s="31"/>
      <c r="K68" s="31"/>
      <c r="L68" s="18">
        <f t="shared" si="4"/>
        <v>0</v>
      </c>
      <c r="M68" s="19">
        <f t="shared" si="5"/>
        <v>0</v>
      </c>
    </row>
    <row r="69" spans="1:13" ht="14.4" x14ac:dyDescent="0.25">
      <c r="A69" s="12" t="str">
        <f t="shared" si="3"/>
        <v/>
      </c>
      <c r="B69" s="13"/>
      <c r="C69" s="193"/>
      <c r="D69" s="193"/>
      <c r="E69" s="31"/>
      <c r="F69" s="14"/>
      <c r="G69" s="31"/>
      <c r="H69" s="31"/>
      <c r="I69" s="31"/>
      <c r="J69" s="31"/>
      <c r="K69" s="31"/>
      <c r="L69" s="18">
        <f t="shared" si="4"/>
        <v>0</v>
      </c>
      <c r="M69" s="19">
        <f t="shared" si="5"/>
        <v>0</v>
      </c>
    </row>
    <row r="70" spans="1:13" ht="14.4" x14ac:dyDescent="0.25">
      <c r="A70" s="12" t="str">
        <f t="shared" ref="A70:A101" si="6">CONCATENATE(B70,C70,D70)</f>
        <v/>
      </c>
      <c r="B70" s="13"/>
      <c r="C70" s="193"/>
      <c r="D70" s="284"/>
      <c r="E70" s="31"/>
      <c r="F70" s="14"/>
      <c r="G70" s="31"/>
      <c r="H70" s="31"/>
      <c r="I70" s="31"/>
      <c r="J70" s="31"/>
      <c r="K70" s="31"/>
      <c r="L70" s="18">
        <f t="shared" ref="L70:L101" si="7">IF(K70=1,7,IF(K70=2,6,IF(K70=3,5,IF(K70=4,4,IF(K70=5,3,IF(K70=6,2,IF(K70&gt;=6,1,0)))))))</f>
        <v>0</v>
      </c>
      <c r="M70" s="19">
        <f t="shared" ref="M70:M101" si="8">SUM(L70+$M$5)</f>
        <v>0</v>
      </c>
    </row>
    <row r="71" spans="1:13" ht="14.4" x14ac:dyDescent="0.25">
      <c r="A71" s="12" t="str">
        <f t="shared" si="6"/>
        <v/>
      </c>
      <c r="B71" s="13"/>
      <c r="C71" s="193"/>
      <c r="D71" s="193"/>
      <c r="E71" s="31"/>
      <c r="F71" s="14"/>
      <c r="G71" s="31"/>
      <c r="H71" s="31"/>
      <c r="I71" s="31"/>
      <c r="J71" s="31"/>
      <c r="K71" s="31"/>
      <c r="L71" s="18">
        <f t="shared" si="7"/>
        <v>0</v>
      </c>
      <c r="M71" s="19">
        <f t="shared" si="8"/>
        <v>0</v>
      </c>
    </row>
    <row r="72" spans="1:13" ht="14.4" x14ac:dyDescent="0.25">
      <c r="A72" s="12" t="str">
        <f t="shared" si="6"/>
        <v/>
      </c>
      <c r="B72" s="13"/>
      <c r="C72" s="193"/>
      <c r="D72" s="284"/>
      <c r="E72" s="31"/>
      <c r="F72" s="14"/>
      <c r="G72" s="31"/>
      <c r="H72" s="31"/>
      <c r="I72" s="31"/>
      <c r="J72" s="31"/>
      <c r="K72" s="31"/>
      <c r="L72" s="18">
        <f t="shared" si="7"/>
        <v>0</v>
      </c>
      <c r="M72" s="19">
        <f t="shared" si="8"/>
        <v>0</v>
      </c>
    </row>
    <row r="73" spans="1:13" ht="14.4" x14ac:dyDescent="0.25">
      <c r="A73" s="12" t="str">
        <f t="shared" si="6"/>
        <v/>
      </c>
      <c r="B73" s="13"/>
      <c r="C73" s="193"/>
      <c r="D73" s="193"/>
      <c r="E73" s="31"/>
      <c r="F73" s="14"/>
      <c r="G73" s="31"/>
      <c r="H73" s="31"/>
      <c r="I73" s="31"/>
      <c r="J73" s="31"/>
      <c r="K73" s="31"/>
      <c r="L73" s="18">
        <f t="shared" si="7"/>
        <v>0</v>
      </c>
      <c r="M73" s="19">
        <f t="shared" si="8"/>
        <v>0</v>
      </c>
    </row>
    <row r="74" spans="1:13" ht="14.4" x14ac:dyDescent="0.25">
      <c r="A74" s="12" t="str">
        <f t="shared" si="6"/>
        <v/>
      </c>
      <c r="B74" s="13"/>
      <c r="C74" s="193"/>
      <c r="D74" s="193"/>
      <c r="E74" s="31"/>
      <c r="F74" s="14"/>
      <c r="G74" s="31"/>
      <c r="H74" s="31"/>
      <c r="I74" s="31"/>
      <c r="J74" s="31"/>
      <c r="K74" s="31"/>
      <c r="L74" s="18">
        <f t="shared" si="7"/>
        <v>0</v>
      </c>
      <c r="M74" s="19">
        <f t="shared" si="8"/>
        <v>0</v>
      </c>
    </row>
    <row r="75" spans="1:13" ht="14.4" x14ac:dyDescent="0.25">
      <c r="A75" s="12" t="str">
        <f t="shared" si="6"/>
        <v/>
      </c>
      <c r="B75" s="13"/>
      <c r="C75" s="193"/>
      <c r="D75" s="193"/>
      <c r="E75" s="31"/>
      <c r="F75" s="14"/>
      <c r="G75" s="31"/>
      <c r="H75" s="31"/>
      <c r="I75" s="31"/>
      <c r="J75" s="31"/>
      <c r="K75" s="31"/>
      <c r="L75" s="18">
        <f t="shared" si="7"/>
        <v>0</v>
      </c>
      <c r="M75" s="19">
        <f t="shared" si="8"/>
        <v>0</v>
      </c>
    </row>
    <row r="76" spans="1:13" ht="14.4" x14ac:dyDescent="0.25">
      <c r="A76" s="12" t="str">
        <f t="shared" si="6"/>
        <v/>
      </c>
      <c r="B76" s="13"/>
      <c r="C76" s="193"/>
      <c r="D76" s="193"/>
      <c r="E76" s="31"/>
      <c r="F76" s="14"/>
      <c r="G76" s="31"/>
      <c r="H76" s="31"/>
      <c r="I76" s="31"/>
      <c r="J76" s="31"/>
      <c r="K76" s="31"/>
      <c r="L76" s="18">
        <f t="shared" si="7"/>
        <v>0</v>
      </c>
      <c r="M76" s="19">
        <f t="shared" si="8"/>
        <v>0</v>
      </c>
    </row>
    <row r="77" spans="1:13" ht="14.4" x14ac:dyDescent="0.25">
      <c r="A77" s="12" t="str">
        <f t="shared" si="6"/>
        <v/>
      </c>
      <c r="B77" s="13"/>
      <c r="C77" s="193"/>
      <c r="D77" s="284"/>
      <c r="E77" s="31"/>
      <c r="F77" s="14"/>
      <c r="G77" s="31"/>
      <c r="H77" s="31"/>
      <c r="I77" s="31"/>
      <c r="J77" s="31"/>
      <c r="K77" s="31"/>
      <c r="L77" s="18">
        <f t="shared" si="7"/>
        <v>0</v>
      </c>
      <c r="M77" s="19">
        <f t="shared" si="8"/>
        <v>0</v>
      </c>
    </row>
    <row r="78" spans="1:13" ht="14.4" x14ac:dyDescent="0.25">
      <c r="A78" s="12" t="str">
        <f t="shared" si="6"/>
        <v/>
      </c>
      <c r="B78" s="13"/>
      <c r="C78" s="193"/>
      <c r="D78" s="203"/>
      <c r="E78" s="20"/>
      <c r="F78" s="16"/>
      <c r="G78" s="20"/>
      <c r="H78" s="13"/>
      <c r="I78" s="31"/>
      <c r="J78" s="34"/>
      <c r="K78" s="17"/>
      <c r="L78" s="18">
        <f t="shared" si="7"/>
        <v>0</v>
      </c>
      <c r="M78" s="19">
        <f t="shared" si="8"/>
        <v>0</v>
      </c>
    </row>
    <row r="79" spans="1:13" ht="14.4" x14ac:dyDescent="0.25">
      <c r="A79" s="12" t="str">
        <f t="shared" si="6"/>
        <v/>
      </c>
      <c r="B79" s="13"/>
      <c r="C79" s="193"/>
      <c r="D79" s="284"/>
      <c r="E79" s="31"/>
      <c r="F79" s="14"/>
      <c r="G79" s="31"/>
      <c r="H79" s="31"/>
      <c r="I79" s="31"/>
      <c r="J79" s="31"/>
      <c r="K79" s="31"/>
      <c r="L79" s="18">
        <f t="shared" si="7"/>
        <v>0</v>
      </c>
      <c r="M79" s="19">
        <f t="shared" si="8"/>
        <v>0</v>
      </c>
    </row>
    <row r="80" spans="1:13" ht="14.4" x14ac:dyDescent="0.25">
      <c r="A80" s="12" t="str">
        <f t="shared" si="6"/>
        <v/>
      </c>
      <c r="B80" s="13"/>
      <c r="C80" s="193"/>
      <c r="D80" s="193"/>
      <c r="E80" s="31"/>
      <c r="F80" s="14"/>
      <c r="G80" s="31"/>
      <c r="H80" s="31"/>
      <c r="I80" s="31"/>
      <c r="J80" s="31"/>
      <c r="K80" s="31"/>
      <c r="L80" s="18">
        <f t="shared" si="7"/>
        <v>0</v>
      </c>
      <c r="M80" s="19">
        <f t="shared" si="8"/>
        <v>0</v>
      </c>
    </row>
    <row r="81" spans="1:13" ht="14.4" x14ac:dyDescent="0.25">
      <c r="A81" s="12" t="str">
        <f t="shared" si="6"/>
        <v/>
      </c>
      <c r="B81" s="13"/>
      <c r="C81" s="193"/>
      <c r="D81" s="193"/>
      <c r="E81" s="31"/>
      <c r="F81" s="14"/>
      <c r="G81" s="31"/>
      <c r="H81" s="31"/>
      <c r="I81" s="31"/>
      <c r="J81" s="31"/>
      <c r="K81" s="31"/>
      <c r="L81" s="18">
        <f t="shared" si="7"/>
        <v>0</v>
      </c>
      <c r="M81" s="19">
        <f t="shared" si="8"/>
        <v>0</v>
      </c>
    </row>
    <row r="82" spans="1:13" ht="14.4" x14ac:dyDescent="0.25">
      <c r="A82" s="12" t="str">
        <f t="shared" si="6"/>
        <v/>
      </c>
      <c r="B82" s="13"/>
      <c r="C82" s="193"/>
      <c r="D82" s="193"/>
      <c r="E82" s="31"/>
      <c r="F82" s="14"/>
      <c r="G82" s="31"/>
      <c r="H82" s="31"/>
      <c r="I82" s="31"/>
      <c r="J82" s="31"/>
      <c r="K82" s="31"/>
      <c r="L82" s="18">
        <f t="shared" si="7"/>
        <v>0</v>
      </c>
      <c r="M82" s="19">
        <f t="shared" si="8"/>
        <v>0</v>
      </c>
    </row>
    <row r="83" spans="1:13" ht="14.4" x14ac:dyDescent="0.25">
      <c r="A83" s="12" t="str">
        <f t="shared" si="6"/>
        <v/>
      </c>
      <c r="B83" s="13"/>
      <c r="C83" s="193"/>
      <c r="D83" s="193"/>
      <c r="E83" s="31"/>
      <c r="F83" s="14"/>
      <c r="G83" s="31"/>
      <c r="H83" s="31"/>
      <c r="I83" s="31"/>
      <c r="J83" s="31"/>
      <c r="K83" s="31"/>
      <c r="L83" s="18">
        <f t="shared" si="7"/>
        <v>0</v>
      </c>
      <c r="M83" s="19">
        <f t="shared" si="8"/>
        <v>0</v>
      </c>
    </row>
    <row r="84" spans="1:13" ht="14.4" x14ac:dyDescent="0.25">
      <c r="A84" s="12" t="str">
        <f t="shared" si="6"/>
        <v/>
      </c>
      <c r="B84" s="13"/>
      <c r="C84" s="284"/>
      <c r="D84" s="193"/>
      <c r="E84" s="31"/>
      <c r="F84" s="14"/>
      <c r="G84" s="31"/>
      <c r="H84" s="31"/>
      <c r="I84" s="31"/>
      <c r="J84" s="31"/>
      <c r="K84" s="31"/>
      <c r="L84" s="18">
        <f t="shared" si="7"/>
        <v>0</v>
      </c>
      <c r="M84" s="19">
        <f t="shared" si="8"/>
        <v>0</v>
      </c>
    </row>
    <row r="85" spans="1:13" ht="14.4" x14ac:dyDescent="0.25">
      <c r="A85" s="12" t="str">
        <f t="shared" si="6"/>
        <v/>
      </c>
      <c r="B85" s="13"/>
      <c r="C85" s="284"/>
      <c r="D85" s="193"/>
      <c r="E85" s="31"/>
      <c r="F85" s="14"/>
      <c r="G85" s="31"/>
      <c r="H85" s="31"/>
      <c r="I85" s="31"/>
      <c r="J85" s="31"/>
      <c r="K85" s="31"/>
      <c r="L85" s="18">
        <f t="shared" si="7"/>
        <v>0</v>
      </c>
      <c r="M85" s="19">
        <f t="shared" si="8"/>
        <v>0</v>
      </c>
    </row>
    <row r="86" spans="1:13" ht="14.4" x14ac:dyDescent="0.25">
      <c r="A86" s="12" t="str">
        <f t="shared" si="6"/>
        <v/>
      </c>
      <c r="B86" s="13"/>
      <c r="C86" s="193"/>
      <c r="D86" s="193"/>
      <c r="E86" s="31"/>
      <c r="F86" s="14"/>
      <c r="G86" s="31"/>
      <c r="H86" s="31"/>
      <c r="I86" s="31"/>
      <c r="J86" s="31"/>
      <c r="K86" s="31"/>
      <c r="L86" s="18">
        <f t="shared" si="7"/>
        <v>0</v>
      </c>
      <c r="M86" s="19">
        <f t="shared" si="8"/>
        <v>0</v>
      </c>
    </row>
    <row r="87" spans="1:13" ht="14.4" x14ac:dyDescent="0.25">
      <c r="A87" s="12" t="str">
        <f t="shared" si="6"/>
        <v/>
      </c>
      <c r="B87" s="13"/>
      <c r="C87" s="193"/>
      <c r="D87" s="345"/>
      <c r="E87" s="20"/>
      <c r="F87" s="16"/>
      <c r="G87" s="20"/>
      <c r="H87" s="13"/>
      <c r="I87" s="31"/>
      <c r="J87" s="34"/>
      <c r="K87" s="17"/>
      <c r="L87" s="18">
        <f t="shared" si="7"/>
        <v>0</v>
      </c>
      <c r="M87" s="19">
        <f t="shared" si="8"/>
        <v>0</v>
      </c>
    </row>
    <row r="88" spans="1:13" ht="14.4" x14ac:dyDescent="0.25">
      <c r="A88" s="12" t="str">
        <f t="shared" si="6"/>
        <v/>
      </c>
      <c r="B88" s="13"/>
      <c r="C88" s="193"/>
      <c r="D88" s="193"/>
      <c r="E88" s="31"/>
      <c r="F88" s="14"/>
      <c r="G88" s="31"/>
      <c r="H88" s="31"/>
      <c r="I88" s="31"/>
      <c r="J88" s="31"/>
      <c r="K88" s="31"/>
      <c r="L88" s="31">
        <f t="shared" si="7"/>
        <v>0</v>
      </c>
      <c r="M88" s="19">
        <f t="shared" si="8"/>
        <v>0</v>
      </c>
    </row>
    <row r="89" spans="1:13" ht="14.4" x14ac:dyDescent="0.25">
      <c r="A89" s="12" t="str">
        <f t="shared" si="6"/>
        <v/>
      </c>
      <c r="B89" s="13"/>
      <c r="C89" s="193"/>
      <c r="D89" s="193"/>
      <c r="E89" s="31"/>
      <c r="F89" s="14"/>
      <c r="G89" s="31"/>
      <c r="H89" s="31"/>
      <c r="I89" s="31"/>
      <c r="J89" s="31"/>
      <c r="K89" s="31"/>
      <c r="L89" s="31">
        <f t="shared" si="7"/>
        <v>0</v>
      </c>
      <c r="M89" s="19">
        <f t="shared" si="8"/>
        <v>0</v>
      </c>
    </row>
    <row r="90" spans="1:13" ht="14.4" x14ac:dyDescent="0.25">
      <c r="A90" s="12" t="str">
        <f t="shared" si="6"/>
        <v/>
      </c>
      <c r="B90" s="13"/>
      <c r="C90" s="193"/>
      <c r="D90" s="193"/>
      <c r="E90" s="31"/>
      <c r="F90" s="14"/>
      <c r="G90" s="31"/>
      <c r="H90" s="31"/>
      <c r="I90" s="31"/>
      <c r="J90" s="31"/>
      <c r="K90" s="31"/>
      <c r="L90" s="31">
        <f t="shared" si="7"/>
        <v>0</v>
      </c>
      <c r="M90" s="19">
        <f t="shared" si="8"/>
        <v>0</v>
      </c>
    </row>
    <row r="91" spans="1:13" ht="14.4" x14ac:dyDescent="0.25">
      <c r="A91" s="12" t="str">
        <f t="shared" si="6"/>
        <v/>
      </c>
      <c r="B91" s="13"/>
      <c r="C91" s="193"/>
      <c r="D91" s="193"/>
      <c r="E91" s="31"/>
      <c r="F91" s="14"/>
      <c r="G91" s="31"/>
      <c r="H91" s="31"/>
      <c r="I91" s="31"/>
      <c r="J91" s="31"/>
      <c r="K91" s="31"/>
      <c r="L91" s="31">
        <f t="shared" si="7"/>
        <v>0</v>
      </c>
      <c r="M91" s="19">
        <f t="shared" si="8"/>
        <v>0</v>
      </c>
    </row>
    <row r="92" spans="1:13" ht="14.4" x14ac:dyDescent="0.25">
      <c r="A92" s="12" t="str">
        <f t="shared" si="6"/>
        <v/>
      </c>
      <c r="B92" s="13"/>
      <c r="C92" s="193"/>
      <c r="D92" s="284"/>
      <c r="E92" s="31"/>
      <c r="F92" s="14"/>
      <c r="G92" s="31"/>
      <c r="H92" s="31"/>
      <c r="I92" s="31"/>
      <c r="J92" s="31"/>
      <c r="K92" s="31"/>
      <c r="L92" s="31">
        <f t="shared" si="7"/>
        <v>0</v>
      </c>
      <c r="M92" s="19">
        <f t="shared" si="8"/>
        <v>0</v>
      </c>
    </row>
    <row r="93" spans="1:13" ht="14.4" x14ac:dyDescent="0.25">
      <c r="A93" s="12" t="str">
        <f t="shared" si="6"/>
        <v/>
      </c>
      <c r="B93" s="13"/>
      <c r="C93" s="193"/>
      <c r="D93" s="193"/>
      <c r="E93" s="31"/>
      <c r="F93" s="14"/>
      <c r="G93" s="31"/>
      <c r="H93" s="31"/>
      <c r="I93" s="31"/>
      <c r="J93" s="31"/>
      <c r="K93" s="31"/>
      <c r="L93" s="31">
        <f t="shared" si="7"/>
        <v>0</v>
      </c>
      <c r="M93" s="19">
        <f t="shared" si="8"/>
        <v>0</v>
      </c>
    </row>
    <row r="94" spans="1:13" ht="14.4" x14ac:dyDescent="0.25">
      <c r="A94" s="12" t="str">
        <f t="shared" si="6"/>
        <v/>
      </c>
      <c r="B94" s="13"/>
      <c r="C94" s="193"/>
      <c r="D94" s="284"/>
      <c r="E94" s="31"/>
      <c r="F94" s="14"/>
      <c r="G94" s="31"/>
      <c r="H94" s="31"/>
      <c r="I94" s="31"/>
      <c r="J94" s="31"/>
      <c r="K94" s="31"/>
      <c r="L94" s="31">
        <f t="shared" si="7"/>
        <v>0</v>
      </c>
      <c r="M94" s="19">
        <f t="shared" si="8"/>
        <v>0</v>
      </c>
    </row>
    <row r="95" spans="1:13" ht="14.4" x14ac:dyDescent="0.25">
      <c r="A95" s="12" t="str">
        <f t="shared" si="6"/>
        <v/>
      </c>
      <c r="B95" s="13"/>
      <c r="C95" s="193"/>
      <c r="D95" s="193"/>
      <c r="E95" s="31"/>
      <c r="F95" s="14"/>
      <c r="G95" s="31"/>
      <c r="H95" s="31"/>
      <c r="I95" s="31"/>
      <c r="J95" s="31"/>
      <c r="K95" s="31"/>
      <c r="L95" s="31">
        <f t="shared" si="7"/>
        <v>0</v>
      </c>
      <c r="M95" s="19">
        <f t="shared" si="8"/>
        <v>0</v>
      </c>
    </row>
    <row r="96" spans="1:13" ht="14.4" x14ac:dyDescent="0.25">
      <c r="A96" s="12" t="str">
        <f t="shared" si="6"/>
        <v/>
      </c>
      <c r="B96" s="13"/>
      <c r="C96" s="193"/>
      <c r="D96" s="193"/>
      <c r="E96" s="31"/>
      <c r="F96" s="14"/>
      <c r="G96" s="31"/>
      <c r="H96" s="31"/>
      <c r="I96" s="31"/>
      <c r="J96" s="31"/>
      <c r="K96" s="31"/>
      <c r="L96" s="31">
        <f t="shared" si="7"/>
        <v>0</v>
      </c>
      <c r="M96" s="19">
        <f t="shared" si="8"/>
        <v>0</v>
      </c>
    </row>
    <row r="97" spans="1:13" ht="14.4" x14ac:dyDescent="0.25">
      <c r="A97" s="12" t="str">
        <f t="shared" si="6"/>
        <v/>
      </c>
      <c r="B97" s="13"/>
      <c r="C97" s="193"/>
      <c r="D97" s="203"/>
      <c r="E97" s="20"/>
      <c r="F97" s="16"/>
      <c r="G97" s="20"/>
      <c r="H97" s="13"/>
      <c r="I97" s="31"/>
      <c r="J97" s="34"/>
      <c r="K97" s="17"/>
      <c r="L97" s="18">
        <f t="shared" si="7"/>
        <v>0</v>
      </c>
      <c r="M97" s="19">
        <f t="shared" si="8"/>
        <v>0</v>
      </c>
    </row>
    <row r="98" spans="1:13" ht="14.4" x14ac:dyDescent="0.25">
      <c r="A98" s="12" t="str">
        <f t="shared" si="6"/>
        <v/>
      </c>
      <c r="B98" s="13"/>
      <c r="C98" s="193"/>
      <c r="D98" s="193"/>
      <c r="E98" s="31"/>
      <c r="F98" s="14"/>
      <c r="G98" s="31"/>
      <c r="H98" s="31"/>
      <c r="I98" s="31"/>
      <c r="J98" s="31"/>
      <c r="K98" s="31"/>
      <c r="L98" s="18">
        <f t="shared" si="7"/>
        <v>0</v>
      </c>
      <c r="M98" s="19">
        <f t="shared" si="8"/>
        <v>0</v>
      </c>
    </row>
    <row r="99" spans="1:13" ht="14.4" x14ac:dyDescent="0.25">
      <c r="A99" s="12" t="str">
        <f t="shared" si="6"/>
        <v/>
      </c>
      <c r="B99" s="13"/>
      <c r="C99" s="193"/>
      <c r="D99" s="193"/>
      <c r="E99" s="31"/>
      <c r="F99" s="14"/>
      <c r="G99" s="31"/>
      <c r="H99" s="31"/>
      <c r="I99" s="31"/>
      <c r="J99" s="31"/>
      <c r="K99" s="31"/>
      <c r="L99" s="18">
        <f t="shared" si="7"/>
        <v>0</v>
      </c>
      <c r="M99" s="19">
        <f t="shared" si="8"/>
        <v>0</v>
      </c>
    </row>
    <row r="100" spans="1:13" ht="14.4" x14ac:dyDescent="0.25">
      <c r="A100" s="12" t="str">
        <f t="shared" si="6"/>
        <v/>
      </c>
      <c r="B100" s="13"/>
      <c r="C100" s="193"/>
      <c r="D100" s="193"/>
      <c r="E100" s="31"/>
      <c r="F100" s="14"/>
      <c r="G100" s="31"/>
      <c r="H100" s="31"/>
      <c r="I100" s="31"/>
      <c r="J100" s="31"/>
      <c r="K100" s="31"/>
      <c r="L100" s="18">
        <f t="shared" si="7"/>
        <v>0</v>
      </c>
      <c r="M100" s="19">
        <f t="shared" si="8"/>
        <v>0</v>
      </c>
    </row>
    <row r="101" spans="1:13" ht="14.4" x14ac:dyDescent="0.25">
      <c r="A101" s="12" t="str">
        <f t="shared" si="6"/>
        <v/>
      </c>
      <c r="B101" s="13"/>
      <c r="C101" s="193"/>
      <c r="D101" s="284"/>
      <c r="E101" s="31"/>
      <c r="F101" s="14"/>
      <c r="G101" s="31"/>
      <c r="H101" s="31"/>
      <c r="I101" s="31"/>
      <c r="J101" s="31"/>
      <c r="K101" s="31"/>
      <c r="L101" s="18">
        <f t="shared" si="7"/>
        <v>0</v>
      </c>
      <c r="M101" s="19">
        <f t="shared" si="8"/>
        <v>0</v>
      </c>
    </row>
    <row r="102" spans="1:13" ht="14.4" x14ac:dyDescent="0.25">
      <c r="A102" s="12" t="str">
        <f t="shared" ref="A102:A130" si="9">CONCATENATE(B102,C102,D102)</f>
        <v/>
      </c>
      <c r="B102" s="13"/>
      <c r="C102" s="193"/>
      <c r="D102" s="193"/>
      <c r="E102" s="31"/>
      <c r="F102" s="14"/>
      <c r="G102" s="31"/>
      <c r="H102" s="31"/>
      <c r="I102" s="31"/>
      <c r="J102" s="31"/>
      <c r="K102" s="31"/>
      <c r="L102" s="18">
        <f t="shared" ref="L102:L115" si="10">IF(K102=1,7,IF(K102=2,6,IF(K102=3,5,IF(K102=4,4,IF(K102=5,3,IF(K102=6,2,IF(K102&gt;=6,1,0)))))))</f>
        <v>0</v>
      </c>
      <c r="M102" s="19">
        <f t="shared" ref="M102:M115" si="11">SUM(L102+$M$5)</f>
        <v>0</v>
      </c>
    </row>
    <row r="103" spans="1:13" ht="14.4" x14ac:dyDescent="0.25">
      <c r="A103" s="12" t="str">
        <f t="shared" si="9"/>
        <v/>
      </c>
      <c r="B103" s="13"/>
      <c r="C103" s="193"/>
      <c r="D103" s="284"/>
      <c r="E103" s="31"/>
      <c r="F103" s="14"/>
      <c r="G103" s="31"/>
      <c r="H103" s="31"/>
      <c r="I103" s="31"/>
      <c r="J103" s="31"/>
      <c r="K103" s="31"/>
      <c r="L103" s="18">
        <f t="shared" si="10"/>
        <v>0</v>
      </c>
      <c r="M103" s="19">
        <f t="shared" si="11"/>
        <v>0</v>
      </c>
    </row>
    <row r="104" spans="1:13" ht="14.4" x14ac:dyDescent="0.25">
      <c r="A104" s="12" t="str">
        <f t="shared" si="9"/>
        <v/>
      </c>
      <c r="B104" s="13"/>
      <c r="C104" s="193"/>
      <c r="D104" s="284"/>
      <c r="E104" s="31"/>
      <c r="F104" s="14"/>
      <c r="G104" s="31"/>
      <c r="H104" s="31"/>
      <c r="I104" s="31"/>
      <c r="J104" s="31"/>
      <c r="K104" s="31"/>
      <c r="L104" s="18">
        <f t="shared" si="10"/>
        <v>0</v>
      </c>
      <c r="M104" s="19">
        <f t="shared" si="11"/>
        <v>0</v>
      </c>
    </row>
    <row r="105" spans="1:13" ht="14.4" x14ac:dyDescent="0.25">
      <c r="A105" s="12" t="str">
        <f t="shared" si="9"/>
        <v/>
      </c>
      <c r="B105" s="13"/>
      <c r="C105" s="193"/>
      <c r="D105" s="193"/>
      <c r="E105" s="31"/>
      <c r="F105" s="14"/>
      <c r="G105" s="31"/>
      <c r="H105" s="31"/>
      <c r="I105" s="31"/>
      <c r="J105" s="31"/>
      <c r="K105" s="31"/>
      <c r="L105" s="18">
        <f t="shared" si="10"/>
        <v>0</v>
      </c>
      <c r="M105" s="19">
        <f t="shared" si="11"/>
        <v>0</v>
      </c>
    </row>
    <row r="106" spans="1:13" ht="14.4" x14ac:dyDescent="0.25">
      <c r="A106" s="12" t="str">
        <f t="shared" si="9"/>
        <v/>
      </c>
      <c r="B106" s="13"/>
      <c r="C106" s="193"/>
      <c r="D106" s="193"/>
      <c r="E106" s="31"/>
      <c r="F106" s="14"/>
      <c r="G106" s="31"/>
      <c r="H106" s="31"/>
      <c r="I106" s="31"/>
      <c r="J106" s="31"/>
      <c r="K106" s="31"/>
      <c r="L106" s="18">
        <f t="shared" si="10"/>
        <v>0</v>
      </c>
      <c r="M106" s="19">
        <f t="shared" si="11"/>
        <v>0</v>
      </c>
    </row>
    <row r="107" spans="1:13" ht="14.4" x14ac:dyDescent="0.25">
      <c r="A107" s="12" t="str">
        <f t="shared" si="9"/>
        <v/>
      </c>
      <c r="B107" s="13"/>
      <c r="C107" s="193"/>
      <c r="D107" s="345"/>
      <c r="E107" s="20"/>
      <c r="F107" s="16"/>
      <c r="G107" s="20"/>
      <c r="H107" s="13"/>
      <c r="I107" s="31"/>
      <c r="J107" s="34"/>
      <c r="K107" s="17"/>
      <c r="L107" s="18">
        <f t="shared" si="10"/>
        <v>0</v>
      </c>
      <c r="M107" s="19">
        <f t="shared" si="11"/>
        <v>0</v>
      </c>
    </row>
    <row r="108" spans="1:13" ht="14.4" x14ac:dyDescent="0.25">
      <c r="A108" s="12" t="str">
        <f t="shared" si="9"/>
        <v/>
      </c>
      <c r="B108" s="13"/>
      <c r="C108" s="193"/>
      <c r="D108" s="193"/>
      <c r="E108" s="31"/>
      <c r="F108" s="14"/>
      <c r="G108" s="31"/>
      <c r="H108" s="31"/>
      <c r="I108" s="31"/>
      <c r="J108" s="31"/>
      <c r="K108" s="31"/>
      <c r="L108" s="18">
        <f t="shared" si="10"/>
        <v>0</v>
      </c>
      <c r="M108" s="19">
        <f t="shared" si="11"/>
        <v>0</v>
      </c>
    </row>
    <row r="109" spans="1:13" ht="14.4" x14ac:dyDescent="0.25">
      <c r="A109" s="12" t="str">
        <f t="shared" si="9"/>
        <v/>
      </c>
      <c r="B109" s="13"/>
      <c r="C109" s="193"/>
      <c r="D109" s="193"/>
      <c r="E109" s="31"/>
      <c r="F109" s="14"/>
      <c r="G109" s="31"/>
      <c r="H109" s="31"/>
      <c r="I109" s="31"/>
      <c r="J109" s="31"/>
      <c r="K109" s="31"/>
      <c r="L109" s="18">
        <f t="shared" si="10"/>
        <v>0</v>
      </c>
      <c r="M109" s="19">
        <f t="shared" si="11"/>
        <v>0</v>
      </c>
    </row>
    <row r="110" spans="1:13" ht="14.4" x14ac:dyDescent="0.25">
      <c r="A110" s="12" t="str">
        <f t="shared" si="9"/>
        <v/>
      </c>
      <c r="B110" s="13"/>
      <c r="C110" s="193"/>
      <c r="D110" s="284"/>
      <c r="E110" s="31"/>
      <c r="F110" s="14"/>
      <c r="G110" s="31"/>
      <c r="H110" s="31"/>
      <c r="I110" s="31"/>
      <c r="J110" s="31"/>
      <c r="K110" s="31"/>
      <c r="L110" s="18">
        <f t="shared" si="10"/>
        <v>0</v>
      </c>
      <c r="M110" s="19">
        <f t="shared" si="11"/>
        <v>0</v>
      </c>
    </row>
    <row r="111" spans="1:13" ht="14.4" x14ac:dyDescent="0.25">
      <c r="A111" s="12" t="str">
        <f t="shared" si="9"/>
        <v/>
      </c>
      <c r="B111" s="13"/>
      <c r="C111" s="193"/>
      <c r="D111" s="193"/>
      <c r="E111" s="31"/>
      <c r="F111" s="14"/>
      <c r="G111" s="31"/>
      <c r="H111" s="31"/>
      <c r="I111" s="31"/>
      <c r="J111" s="31"/>
      <c r="K111" s="31"/>
      <c r="L111" s="18">
        <f t="shared" si="10"/>
        <v>0</v>
      </c>
      <c r="M111" s="19">
        <f t="shared" si="11"/>
        <v>0</v>
      </c>
    </row>
    <row r="112" spans="1:13" ht="14.4" x14ac:dyDescent="0.25">
      <c r="A112" s="12" t="str">
        <f t="shared" si="9"/>
        <v/>
      </c>
      <c r="B112" s="13"/>
      <c r="C112" s="193"/>
      <c r="D112" s="345"/>
      <c r="E112" s="20"/>
      <c r="F112" s="16"/>
      <c r="G112" s="20"/>
      <c r="H112" s="13"/>
      <c r="I112" s="31"/>
      <c r="J112" s="34"/>
      <c r="K112" s="17"/>
      <c r="L112" s="18">
        <f t="shared" si="10"/>
        <v>0</v>
      </c>
      <c r="M112" s="19">
        <f t="shared" si="11"/>
        <v>0</v>
      </c>
    </row>
    <row r="113" spans="1:13" ht="14.4" x14ac:dyDescent="0.25">
      <c r="A113" s="12" t="str">
        <f t="shared" si="9"/>
        <v/>
      </c>
      <c r="B113" s="13"/>
      <c r="C113" s="193"/>
      <c r="D113" s="193"/>
      <c r="E113" s="31"/>
      <c r="F113" s="14"/>
      <c r="G113" s="31"/>
      <c r="H113" s="31"/>
      <c r="I113" s="31"/>
      <c r="J113" s="31"/>
      <c r="K113" s="31"/>
      <c r="L113" s="18">
        <f t="shared" si="10"/>
        <v>0</v>
      </c>
      <c r="M113" s="19">
        <f t="shared" si="11"/>
        <v>0</v>
      </c>
    </row>
    <row r="114" spans="1:13" ht="14.4" x14ac:dyDescent="0.25">
      <c r="A114" s="12" t="str">
        <f t="shared" si="9"/>
        <v/>
      </c>
      <c r="B114" s="13"/>
      <c r="C114" s="193"/>
      <c r="D114" s="284"/>
      <c r="E114" s="31"/>
      <c r="F114" s="14"/>
      <c r="G114" s="31"/>
      <c r="H114" s="31"/>
      <c r="I114" s="31"/>
      <c r="J114" s="31"/>
      <c r="K114" s="31"/>
      <c r="L114" s="18">
        <f t="shared" si="10"/>
        <v>0</v>
      </c>
      <c r="M114" s="19">
        <f t="shared" si="11"/>
        <v>0</v>
      </c>
    </row>
    <row r="115" spans="1:13" ht="14.4" x14ac:dyDescent="0.25">
      <c r="A115" s="12" t="str">
        <f t="shared" si="9"/>
        <v/>
      </c>
      <c r="B115" s="13"/>
      <c r="C115" s="193"/>
      <c r="D115" s="193"/>
      <c r="E115" s="31"/>
      <c r="F115" s="14"/>
      <c r="G115" s="31"/>
      <c r="H115" s="31"/>
      <c r="I115" s="31"/>
      <c r="J115" s="31"/>
      <c r="K115" s="31"/>
      <c r="L115" s="18">
        <f t="shared" si="10"/>
        <v>0</v>
      </c>
      <c r="M115" s="19">
        <f t="shared" si="11"/>
        <v>0</v>
      </c>
    </row>
    <row r="116" spans="1:13" ht="14.4" x14ac:dyDescent="0.25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/>
      <c r="L116" s="18">
        <f t="shared" ref="L116:L117" si="12">IF(K116=1,7,IF(K116=2,6,IF(K116=3,5,IF(K116=4,4,IF(K116=5,3,IF(K116=6,2,IF(K116&gt;=6,1,0)))))))</f>
        <v>0</v>
      </c>
      <c r="M116" s="19">
        <f t="shared" ref="M116:M117" si="13">SUM(L116+$M$5)</f>
        <v>0</v>
      </c>
    </row>
    <row r="117" spans="1:13" ht="14.4" x14ac:dyDescent="0.25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/>
      <c r="L117" s="18">
        <f t="shared" si="12"/>
        <v>0</v>
      </c>
      <c r="M117" s="19">
        <f t="shared" si="13"/>
        <v>0</v>
      </c>
    </row>
    <row r="118" spans="1:13" ht="14.4" x14ac:dyDescent="0.25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/>
      <c r="L118" s="18"/>
      <c r="M118" s="19"/>
    </row>
    <row r="119" spans="1:13" ht="14.4" x14ac:dyDescent="0.25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/>
      <c r="L119" s="18"/>
      <c r="M119" s="19"/>
    </row>
    <row r="120" spans="1:13" ht="14.4" x14ac:dyDescent="0.25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/>
      <c r="L120" s="18"/>
      <c r="M120" s="19"/>
    </row>
    <row r="121" spans="1:13" ht="14.4" x14ac:dyDescent="0.25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/>
      <c r="L121" s="18"/>
      <c r="M121" s="19"/>
    </row>
    <row r="122" spans="1:13" ht="14.4" x14ac:dyDescent="0.25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/>
      <c r="L122" s="18"/>
      <c r="M122" s="19"/>
    </row>
    <row r="123" spans="1:13" ht="14.4" x14ac:dyDescent="0.25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/>
      <c r="L123" s="18"/>
      <c r="M123" s="19"/>
    </row>
    <row r="124" spans="1:13" ht="14.4" x14ac:dyDescent="0.25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/>
      <c r="L124" s="18"/>
      <c r="M124" s="19"/>
    </row>
    <row r="125" spans="1:13" ht="14.4" x14ac:dyDescent="0.25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/>
      <c r="L125" s="18"/>
      <c r="M125" s="19"/>
    </row>
    <row r="126" spans="1:13" ht="14.4" x14ac:dyDescent="0.25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/>
      <c r="L126" s="18"/>
      <c r="M126" s="19"/>
    </row>
    <row r="127" spans="1:13" ht="14.4" x14ac:dyDescent="0.25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/>
      <c r="L127" s="18"/>
      <c r="M127" s="19"/>
    </row>
    <row r="128" spans="1:13" ht="14.4" x14ac:dyDescent="0.25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/>
      <c r="L128" s="18"/>
      <c r="M128" s="19"/>
    </row>
    <row r="129" spans="1:13" ht="14.4" x14ac:dyDescent="0.25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/>
      <c r="L129" s="18"/>
      <c r="M129" s="19"/>
    </row>
    <row r="130" spans="1:13" ht="14.4" x14ac:dyDescent="0.25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/>
      <c r="L130" s="18"/>
      <c r="M130" s="19"/>
    </row>
  </sheetData>
  <sortState xmlns:xlrd2="http://schemas.microsoft.com/office/spreadsheetml/2017/richdata2" ref="A6:M115">
    <sortCondition ref="D6:D115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27" priority="895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97DC-CEF1-4FC4-AD81-C5EEF14010EB}">
  <sheetPr codeName="Sheet31">
    <tabColor rgb="FFFF0000"/>
  </sheetPr>
  <dimension ref="A1:P146"/>
  <sheetViews>
    <sheetView topLeftCell="B1" workbookViewId="0">
      <selection activeCell="E1" sqref="E1:I1"/>
    </sheetView>
  </sheetViews>
  <sheetFormatPr defaultColWidth="9.109375" defaultRowHeight="13.2" x14ac:dyDescent="0.25"/>
  <cols>
    <col min="1" max="1" width="55" bestFit="1" customWidth="1"/>
    <col min="2" max="2" width="6.6640625" bestFit="1" customWidth="1"/>
    <col min="3" max="3" width="17.88671875" bestFit="1" customWidth="1"/>
    <col min="4" max="4" width="33.8867187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  <col min="15" max="15" width="9.109375" style="322"/>
  </cols>
  <sheetData>
    <row r="1" spans="1:16" s="9" customFormat="1" ht="22.5" customHeight="1" thickBot="1" x14ac:dyDescent="0.3">
      <c r="A1" s="71">
        <f>SUM(A2-1)</f>
        <v>0</v>
      </c>
      <c r="B1" s="901" t="s">
        <v>401</v>
      </c>
      <c r="C1" s="902"/>
      <c r="D1" s="7" t="s">
        <v>402</v>
      </c>
      <c r="E1" s="881" t="s">
        <v>1298</v>
      </c>
      <c r="F1" s="882"/>
      <c r="G1" s="882"/>
      <c r="H1" s="882"/>
      <c r="I1" s="882"/>
      <c r="J1" s="8" t="s">
        <v>404</v>
      </c>
      <c r="K1" s="903">
        <v>45550</v>
      </c>
      <c r="L1" s="904"/>
      <c r="M1" s="8" t="s">
        <v>405</v>
      </c>
      <c r="O1" s="319"/>
    </row>
    <row r="2" spans="1:16" s="9" customFormat="1" ht="22.5" customHeight="1" thickBot="1" x14ac:dyDescent="0.3">
      <c r="A2" s="1">
        <f>COUNTA(_xlfn.UNIQUE(D8:D187))</f>
        <v>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  <c r="O2" s="319"/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  <c r="O3" s="319"/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  <c r="O4" s="319"/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  <c r="O5" s="319"/>
    </row>
    <row r="6" spans="1:16" ht="14.4" x14ac:dyDescent="0.25">
      <c r="A6" s="7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20" si="1">IF(K6=1,7,IF(K6=2,6,IF(K6=3,5,IF(K6=4,4,IF(K6=5,3,IF(K6=6,2,IF(K6&gt;=6,1,0)))))))</f>
        <v>0</v>
      </c>
      <c r="M6" s="19">
        <f t="shared" ref="M6:M20" si="2">SUM(L6+$M$5)</f>
        <v>0</v>
      </c>
      <c r="N6" s="30"/>
      <c r="O6" s="320"/>
      <c r="P6" s="30"/>
    </row>
    <row r="7" spans="1:16" ht="14.4" x14ac:dyDescent="0.25">
      <c r="A7" s="12" t="str">
        <f t="shared" si="0"/>
        <v/>
      </c>
      <c r="B7" s="13"/>
      <c r="C7" s="14"/>
      <c r="D7" s="1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  <c r="N7" s="30"/>
      <c r="O7" s="320"/>
      <c r="P7" s="30"/>
    </row>
    <row r="8" spans="1:16" ht="14.4" x14ac:dyDescent="0.25">
      <c r="A8" s="12" t="str">
        <f t="shared" si="0"/>
        <v/>
      </c>
      <c r="B8" s="13"/>
      <c r="C8" s="14"/>
      <c r="D8" s="28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  <c r="N8" s="30"/>
      <c r="O8" s="320"/>
      <c r="P8" s="30"/>
    </row>
    <row r="9" spans="1:16" ht="14.4" x14ac:dyDescent="0.25">
      <c r="A9" s="12" t="str">
        <f t="shared" si="0"/>
        <v/>
      </c>
      <c r="B9" s="13"/>
      <c r="C9" s="14"/>
      <c r="D9" s="28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  <c r="N9" s="30"/>
      <c r="O9" s="320"/>
      <c r="P9" s="30"/>
    </row>
    <row r="10" spans="1:16" ht="14.4" x14ac:dyDescent="0.25">
      <c r="A10" s="12" t="str">
        <f t="shared" si="0"/>
        <v/>
      </c>
      <c r="B10" s="13"/>
      <c r="C10" s="295"/>
      <c r="D10" s="28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20"/>
      <c r="P10" s="30"/>
    </row>
    <row r="11" spans="1:16" ht="14.4" x14ac:dyDescent="0.25">
      <c r="A11" s="12" t="str">
        <f t="shared" si="0"/>
        <v/>
      </c>
      <c r="B11" s="13"/>
      <c r="C11" s="14"/>
      <c r="D11" s="1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20"/>
      <c r="P11" s="30"/>
    </row>
    <row r="12" spans="1:16" ht="14.4" x14ac:dyDescent="0.25">
      <c r="A12" s="12" t="str">
        <f t="shared" si="0"/>
        <v/>
      </c>
      <c r="B12" s="13"/>
      <c r="C12" s="295"/>
      <c r="D12" s="1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N12" s="30"/>
      <c r="O12" s="320"/>
      <c r="P12" s="30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20"/>
      <c r="P13" s="30"/>
    </row>
    <row r="14" spans="1:16" ht="14.4" x14ac:dyDescent="0.25">
      <c r="A14" s="12" t="str">
        <f t="shared" si="0"/>
        <v/>
      </c>
      <c r="B14" s="13"/>
      <c r="C14" s="14"/>
      <c r="D14" s="1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20"/>
      <c r="P14" s="30"/>
    </row>
    <row r="15" spans="1:16" ht="14.4" x14ac:dyDescent="0.25">
      <c r="A15" s="12" t="str">
        <f t="shared" si="0"/>
        <v/>
      </c>
      <c r="B15" s="13"/>
      <c r="C15" s="14"/>
      <c r="D15" s="1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20"/>
      <c r="P15" s="30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N16" s="30"/>
      <c r="O16" s="320"/>
      <c r="P16" s="30"/>
    </row>
    <row r="17" spans="1:16" ht="14.4" x14ac:dyDescent="0.25">
      <c r="A17" s="12" t="str">
        <f t="shared" si="0"/>
        <v/>
      </c>
      <c r="B17" s="13"/>
      <c r="C17" s="14"/>
      <c r="D17" s="1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N17" s="30"/>
      <c r="O17" s="320"/>
      <c r="P17" s="30"/>
    </row>
    <row r="18" spans="1:16" ht="14.4" x14ac:dyDescent="0.25">
      <c r="A18" s="12" t="str">
        <f t="shared" si="0"/>
        <v/>
      </c>
      <c r="B18" s="13"/>
      <c r="C18" s="14"/>
      <c r="D18" s="1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  <c r="P18" s="30"/>
    </row>
    <row r="19" spans="1:16" ht="14.4" x14ac:dyDescent="0.25">
      <c r="A19" s="12" t="str">
        <f t="shared" si="0"/>
        <v/>
      </c>
      <c r="B19" s="13"/>
      <c r="C19" s="14"/>
      <c r="D19" s="1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  <c r="P19" s="30"/>
    </row>
    <row r="20" spans="1:16" ht="14.4" x14ac:dyDescent="0.25">
      <c r="A20" s="12" t="str">
        <f t="shared" si="0"/>
        <v/>
      </c>
      <c r="B20" s="13"/>
      <c r="C20" s="14"/>
      <c r="D20" s="1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/>
      <c r="M21" s="19"/>
    </row>
    <row r="22" spans="1:16" ht="14.4" x14ac:dyDescent="0.25">
      <c r="A22" s="12" t="str">
        <f t="shared" si="0"/>
        <v/>
      </c>
      <c r="B22" s="13"/>
      <c r="C22" s="14"/>
      <c r="D22" s="285"/>
      <c r="E22" s="20"/>
      <c r="F22" s="16"/>
      <c r="G22" s="20"/>
      <c r="H22" s="13"/>
      <c r="I22" s="31"/>
      <c r="J22" s="34"/>
      <c r="K22" s="17"/>
      <c r="L22" s="18"/>
      <c r="M22" s="19"/>
    </row>
    <row r="23" spans="1:16" ht="14.4" x14ac:dyDescent="0.25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/>
      <c r="M23" s="19"/>
    </row>
    <row r="24" spans="1:16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/>
      <c r="M24" s="19"/>
    </row>
    <row r="25" spans="1:16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/>
      <c r="M25" s="19"/>
    </row>
    <row r="26" spans="1:16" ht="14.4" x14ac:dyDescent="0.25">
      <c r="A26" s="12" t="str">
        <f t="shared" si="0"/>
        <v/>
      </c>
      <c r="B26" s="13"/>
      <c r="C26" s="14"/>
      <c r="D26" s="285"/>
      <c r="E26" s="20"/>
      <c r="F26" s="16"/>
      <c r="G26" s="20"/>
      <c r="H26" s="13"/>
      <c r="I26" s="31"/>
      <c r="J26" s="34"/>
      <c r="K26" s="17"/>
      <c r="L26" s="18"/>
      <c r="M26" s="19"/>
    </row>
    <row r="27" spans="1:16" ht="14.4" x14ac:dyDescent="0.25">
      <c r="A27" s="12" t="str">
        <f t="shared" si="0"/>
        <v/>
      </c>
      <c r="B27" s="13"/>
      <c r="C27" s="14"/>
      <c r="D27" s="285"/>
      <c r="E27" s="20"/>
      <c r="F27" s="16"/>
      <c r="G27" s="20"/>
      <c r="H27" s="13"/>
      <c r="I27" s="31"/>
      <c r="J27" s="34"/>
      <c r="K27" s="17"/>
      <c r="L27" s="18"/>
      <c r="M27" s="19"/>
    </row>
    <row r="28" spans="1:16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13"/>
      <c r="I28" s="31"/>
      <c r="J28" s="34"/>
      <c r="K28" s="17"/>
      <c r="L28" s="18"/>
      <c r="M28" s="19"/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/>
      <c r="M29" s="19"/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/>
      <c r="M30" s="19"/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3"/>
      <c r="I31" s="31"/>
      <c r="J31" s="34"/>
      <c r="K31" s="17"/>
      <c r="L31" s="18"/>
      <c r="M31" s="19"/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/>
      <c r="M32" s="19"/>
    </row>
    <row r="33" spans="1:13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/>
      <c r="M33" s="19"/>
    </row>
    <row r="34" spans="1:13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/>
      <c r="M34" s="19"/>
    </row>
    <row r="35" spans="1:13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13"/>
      <c r="I35" s="31"/>
      <c r="J35" s="34"/>
      <c r="K35" s="17"/>
      <c r="L35" s="18"/>
      <c r="M35" s="19"/>
    </row>
    <row r="36" spans="1:13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/>
      <c r="M36" s="19"/>
    </row>
    <row r="37" spans="1:13" ht="14.4" x14ac:dyDescent="0.25">
      <c r="A37" s="12" t="str">
        <f t="shared" si="0"/>
        <v/>
      </c>
      <c r="B37" s="13"/>
      <c r="C37" s="14" t="s">
        <v>43</v>
      </c>
      <c r="D37" s="15"/>
      <c r="E37" s="20"/>
      <c r="F37" s="16"/>
      <c r="G37" s="20"/>
      <c r="H37" s="13"/>
      <c r="I37" s="31"/>
      <c r="J37" s="34"/>
      <c r="K37" s="17"/>
      <c r="L37" s="18"/>
      <c r="M37" s="19"/>
    </row>
    <row r="38" spans="1:13" ht="14.4" x14ac:dyDescent="0.25">
      <c r="A38" s="12" t="str">
        <f t="shared" ref="A38:A69" si="3">CONCATENATE(B38,C38,D38)</f>
        <v/>
      </c>
      <c r="B38" s="13"/>
      <c r="C38" s="14" t="s">
        <v>43</v>
      </c>
      <c r="D38" s="15"/>
      <c r="E38" s="20"/>
      <c r="F38" s="16"/>
      <c r="G38" s="20"/>
      <c r="H38" s="13"/>
      <c r="I38" s="31"/>
      <c r="J38" s="34"/>
      <c r="K38" s="17"/>
      <c r="L38" s="18"/>
      <c r="M38" s="19"/>
    </row>
    <row r="39" spans="1:13" ht="14.4" x14ac:dyDescent="0.25">
      <c r="A39" s="12" t="str">
        <f t="shared" si="3"/>
        <v/>
      </c>
      <c r="B39" s="13"/>
      <c r="C39" s="14" t="s">
        <v>43</v>
      </c>
      <c r="D39" s="15"/>
      <c r="E39" s="20"/>
      <c r="F39" s="16"/>
      <c r="G39" s="20"/>
      <c r="H39" s="13"/>
      <c r="I39" s="31"/>
      <c r="J39" s="34"/>
      <c r="K39" s="17"/>
      <c r="L39" s="18"/>
      <c r="M39" s="19"/>
    </row>
    <row r="40" spans="1:13" ht="14.4" x14ac:dyDescent="0.25">
      <c r="A40" s="12" t="str">
        <f t="shared" si="3"/>
        <v/>
      </c>
      <c r="B40" s="13"/>
      <c r="C40" s="14" t="s">
        <v>43</v>
      </c>
      <c r="D40" s="15"/>
      <c r="E40" s="20"/>
      <c r="F40" s="16"/>
      <c r="G40" s="20"/>
      <c r="H40" s="13"/>
      <c r="I40" s="31"/>
      <c r="J40" s="34"/>
      <c r="K40" s="17"/>
      <c r="L40" s="18"/>
      <c r="M40" s="19"/>
    </row>
    <row r="41" spans="1:13" ht="14.4" x14ac:dyDescent="0.25">
      <c r="A41" s="12" t="str">
        <f t="shared" si="3"/>
        <v/>
      </c>
      <c r="B41" s="13"/>
      <c r="C41" s="14" t="s">
        <v>43</v>
      </c>
      <c r="D41" s="15"/>
      <c r="E41" s="20"/>
      <c r="F41" s="16"/>
      <c r="G41" s="20"/>
      <c r="H41" s="13"/>
      <c r="I41" s="31"/>
      <c r="J41" s="34"/>
      <c r="K41" s="17"/>
      <c r="L41" s="18"/>
      <c r="M41" s="19"/>
    </row>
    <row r="42" spans="1:13" ht="14.4" x14ac:dyDescent="0.25">
      <c r="A42" s="12" t="str">
        <f t="shared" si="3"/>
        <v/>
      </c>
      <c r="B42" s="13"/>
      <c r="C42" s="14" t="s">
        <v>43</v>
      </c>
      <c r="D42" s="15"/>
      <c r="E42" s="20"/>
      <c r="F42" s="16"/>
      <c r="G42" s="20"/>
      <c r="H42" s="13"/>
      <c r="I42" s="31"/>
      <c r="J42" s="34"/>
      <c r="K42" s="17"/>
      <c r="L42" s="18"/>
      <c r="M42" s="19"/>
    </row>
    <row r="43" spans="1:13" ht="14.4" x14ac:dyDescent="0.25">
      <c r="A43" s="12" t="str">
        <f t="shared" si="3"/>
        <v/>
      </c>
      <c r="B43" s="13"/>
      <c r="C43" s="14" t="s">
        <v>43</v>
      </c>
      <c r="D43" s="15"/>
      <c r="E43" s="20"/>
      <c r="F43" s="16"/>
      <c r="G43" s="20"/>
      <c r="H43" s="13"/>
      <c r="I43" s="31"/>
      <c r="J43" s="34"/>
      <c r="K43" s="17"/>
      <c r="L43" s="18"/>
      <c r="M43" s="19"/>
    </row>
    <row r="44" spans="1:13" ht="14.4" x14ac:dyDescent="0.25">
      <c r="A44" s="12" t="str">
        <f t="shared" si="3"/>
        <v/>
      </c>
      <c r="B44" s="13"/>
      <c r="C44" s="14" t="s">
        <v>43</v>
      </c>
      <c r="D44" s="15"/>
      <c r="E44" s="20"/>
      <c r="F44" s="16"/>
      <c r="G44" s="20"/>
      <c r="H44" s="13"/>
      <c r="I44" s="31"/>
      <c r="J44" s="34"/>
      <c r="K44" s="17"/>
      <c r="L44" s="18"/>
      <c r="M44" s="19"/>
    </row>
    <row r="45" spans="1:13" ht="14.4" x14ac:dyDescent="0.25">
      <c r="A45" s="12" t="str">
        <f t="shared" si="3"/>
        <v/>
      </c>
      <c r="B45" s="13"/>
      <c r="C45" s="14" t="s">
        <v>43</v>
      </c>
      <c r="D45" s="15"/>
      <c r="E45" s="20"/>
      <c r="F45" s="16"/>
      <c r="G45" s="20"/>
      <c r="H45" s="13"/>
      <c r="I45" s="31"/>
      <c r="J45" s="34"/>
      <c r="K45" s="17"/>
      <c r="L45" s="18"/>
      <c r="M45" s="19"/>
    </row>
    <row r="46" spans="1:13" ht="14.4" x14ac:dyDescent="0.25">
      <c r="A46" s="12" t="str">
        <f t="shared" si="3"/>
        <v/>
      </c>
      <c r="B46" s="13"/>
      <c r="C46" s="14" t="s">
        <v>43</v>
      </c>
      <c r="D46" s="15"/>
      <c r="E46" s="20"/>
      <c r="F46" s="16"/>
      <c r="G46" s="20"/>
      <c r="H46" s="13"/>
      <c r="I46" s="31"/>
      <c r="J46" s="34"/>
      <c r="K46" s="17"/>
      <c r="L46" s="18"/>
      <c r="M46" s="19"/>
    </row>
    <row r="47" spans="1:13" ht="14.4" x14ac:dyDescent="0.25">
      <c r="A47" s="12" t="str">
        <f t="shared" si="3"/>
        <v/>
      </c>
      <c r="B47" s="13"/>
      <c r="C47" s="14" t="s">
        <v>43</v>
      </c>
      <c r="D47" s="15"/>
      <c r="E47" s="20"/>
      <c r="F47" s="16"/>
      <c r="G47" s="20"/>
      <c r="H47" s="13"/>
      <c r="I47" s="31"/>
      <c r="J47" s="34"/>
      <c r="K47" s="17"/>
      <c r="L47" s="18"/>
      <c r="M47" s="19"/>
    </row>
    <row r="48" spans="1:13" ht="14.4" x14ac:dyDescent="0.25">
      <c r="A48" s="12" t="str">
        <f t="shared" si="3"/>
        <v/>
      </c>
      <c r="B48" s="13"/>
      <c r="C48" s="14" t="s">
        <v>43</v>
      </c>
      <c r="D48" s="15"/>
      <c r="E48" s="20"/>
      <c r="F48" s="16"/>
      <c r="G48" s="20"/>
      <c r="H48" s="13"/>
      <c r="I48" s="31"/>
      <c r="J48" s="34"/>
      <c r="K48" s="17"/>
      <c r="L48" s="18"/>
      <c r="M48" s="19"/>
    </row>
    <row r="49" spans="1:13" ht="14.4" x14ac:dyDescent="0.25">
      <c r="A49" s="12" t="str">
        <f t="shared" si="3"/>
        <v/>
      </c>
      <c r="B49" s="13"/>
      <c r="C49" s="14" t="s">
        <v>43</v>
      </c>
      <c r="D49" s="15"/>
      <c r="E49" s="20"/>
      <c r="F49" s="16"/>
      <c r="G49" s="20"/>
      <c r="H49" s="13"/>
      <c r="I49" s="31"/>
      <c r="J49" s="34"/>
      <c r="K49" s="17"/>
      <c r="L49" s="18"/>
      <c r="M49" s="19"/>
    </row>
    <row r="50" spans="1:13" ht="14.4" x14ac:dyDescent="0.25">
      <c r="A50" s="12" t="str">
        <f t="shared" si="3"/>
        <v/>
      </c>
      <c r="B50" s="13"/>
      <c r="C50" s="14" t="s">
        <v>43</v>
      </c>
      <c r="D50" s="15"/>
      <c r="E50" s="20"/>
      <c r="F50" s="16"/>
      <c r="G50" s="20"/>
      <c r="H50" s="13"/>
      <c r="I50" s="31"/>
      <c r="J50" s="34"/>
      <c r="K50" s="17"/>
      <c r="L50" s="18"/>
      <c r="M50" s="19"/>
    </row>
    <row r="51" spans="1:13" ht="14.4" x14ac:dyDescent="0.25">
      <c r="A51" s="12" t="str">
        <f t="shared" si="3"/>
        <v/>
      </c>
      <c r="B51" s="13"/>
      <c r="C51" s="14" t="s">
        <v>43</v>
      </c>
      <c r="D51" s="15"/>
      <c r="E51" s="20"/>
      <c r="F51" s="16"/>
      <c r="G51" s="20"/>
      <c r="H51" s="13"/>
      <c r="I51" s="31"/>
      <c r="J51" s="34"/>
      <c r="K51" s="17"/>
      <c r="L51" s="18"/>
      <c r="M51" s="19"/>
    </row>
    <row r="52" spans="1:13" ht="14.4" x14ac:dyDescent="0.25">
      <c r="A52" s="12" t="str">
        <f t="shared" si="3"/>
        <v/>
      </c>
      <c r="B52" s="13"/>
      <c r="C52" s="14" t="s">
        <v>43</v>
      </c>
      <c r="D52" s="15"/>
      <c r="E52" s="20"/>
      <c r="F52" s="16"/>
      <c r="G52" s="20"/>
      <c r="H52" s="13"/>
      <c r="I52" s="31"/>
      <c r="J52" s="34"/>
      <c r="K52" s="17"/>
      <c r="L52" s="18"/>
      <c r="M52" s="19"/>
    </row>
    <row r="53" spans="1:13" ht="14.4" x14ac:dyDescent="0.25">
      <c r="A53" s="12" t="str">
        <f t="shared" si="3"/>
        <v/>
      </c>
      <c r="B53" s="13"/>
      <c r="C53" s="14" t="s">
        <v>43</v>
      </c>
      <c r="D53" s="15"/>
      <c r="E53" s="20"/>
      <c r="F53" s="16"/>
      <c r="G53" s="20"/>
      <c r="H53" s="13"/>
      <c r="I53" s="31"/>
      <c r="J53" s="34"/>
      <c r="K53" s="17"/>
      <c r="L53" s="18"/>
      <c r="M53" s="19"/>
    </row>
    <row r="54" spans="1:13" ht="14.4" x14ac:dyDescent="0.25">
      <c r="A54" s="12" t="str">
        <f t="shared" si="3"/>
        <v/>
      </c>
      <c r="B54" s="13"/>
      <c r="C54" s="14" t="s">
        <v>43</v>
      </c>
      <c r="D54" s="15"/>
      <c r="E54" s="20"/>
      <c r="F54" s="16"/>
      <c r="G54" s="20"/>
      <c r="H54" s="13"/>
      <c r="I54" s="31"/>
      <c r="J54" s="34"/>
      <c r="K54" s="17"/>
      <c r="L54" s="18"/>
      <c r="M54" s="19"/>
    </row>
    <row r="55" spans="1:13" ht="14.4" x14ac:dyDescent="0.25">
      <c r="A55" s="12" t="str">
        <f t="shared" si="3"/>
        <v/>
      </c>
      <c r="B55" s="13"/>
      <c r="C55" s="14" t="s">
        <v>43</v>
      </c>
      <c r="D55" s="15"/>
      <c r="E55" s="20"/>
      <c r="F55" s="16"/>
      <c r="G55" s="20"/>
      <c r="H55" s="13"/>
      <c r="I55" s="31"/>
      <c r="J55" s="34"/>
      <c r="K55" s="17"/>
      <c r="L55" s="18"/>
      <c r="M55" s="19"/>
    </row>
    <row r="56" spans="1:13" ht="14.4" x14ac:dyDescent="0.25">
      <c r="A56" s="12" t="str">
        <f t="shared" si="3"/>
        <v/>
      </c>
      <c r="B56" s="13"/>
      <c r="C56" s="14" t="s">
        <v>43</v>
      </c>
      <c r="D56" s="15"/>
      <c r="E56" s="20"/>
      <c r="F56" s="16"/>
      <c r="G56" s="20"/>
      <c r="H56" s="13"/>
      <c r="I56" s="31"/>
      <c r="J56" s="34"/>
      <c r="K56" s="17"/>
      <c r="L56" s="18"/>
      <c r="M56" s="19"/>
    </row>
    <row r="57" spans="1:13" ht="14.4" x14ac:dyDescent="0.25">
      <c r="A57" s="12" t="str">
        <f t="shared" si="3"/>
        <v/>
      </c>
      <c r="B57" s="13"/>
      <c r="C57" s="14" t="s">
        <v>43</v>
      </c>
      <c r="D57" s="15"/>
      <c r="E57" s="20"/>
      <c r="F57" s="16"/>
      <c r="G57" s="20"/>
      <c r="H57" s="13"/>
      <c r="I57" s="31"/>
      <c r="J57" s="34"/>
      <c r="K57" s="17"/>
      <c r="L57" s="18"/>
      <c r="M57" s="19"/>
    </row>
    <row r="58" spans="1:13" ht="14.4" x14ac:dyDescent="0.25">
      <c r="A58" s="12" t="str">
        <f t="shared" si="3"/>
        <v/>
      </c>
      <c r="B58" s="13"/>
      <c r="C58" s="14" t="s">
        <v>43</v>
      </c>
      <c r="D58" s="15"/>
      <c r="E58" s="20"/>
      <c r="F58" s="16"/>
      <c r="G58" s="20"/>
      <c r="H58" s="13"/>
      <c r="I58" s="31"/>
      <c r="J58" s="34"/>
      <c r="K58" s="17"/>
      <c r="L58" s="18"/>
      <c r="M58" s="19"/>
    </row>
    <row r="59" spans="1:13" ht="14.4" x14ac:dyDescent="0.25">
      <c r="A59" s="12" t="str">
        <f t="shared" si="3"/>
        <v/>
      </c>
      <c r="B59" s="13"/>
      <c r="C59" s="14" t="s">
        <v>43</v>
      </c>
      <c r="D59" s="15"/>
      <c r="E59" s="20"/>
      <c r="F59" s="16"/>
      <c r="G59" s="20"/>
      <c r="H59" s="13"/>
      <c r="I59" s="31"/>
      <c r="J59" s="34"/>
      <c r="K59" s="17"/>
      <c r="L59" s="18"/>
      <c r="M59" s="19"/>
    </row>
    <row r="60" spans="1:13" ht="14.4" x14ac:dyDescent="0.25">
      <c r="A60" s="12" t="str">
        <f t="shared" si="3"/>
        <v/>
      </c>
      <c r="B60" s="13"/>
      <c r="C60" s="14" t="s">
        <v>43</v>
      </c>
      <c r="D60" s="15"/>
      <c r="E60" s="20"/>
      <c r="F60" s="16"/>
      <c r="G60" s="20"/>
      <c r="H60" s="13"/>
      <c r="I60" s="31"/>
      <c r="J60" s="34"/>
      <c r="K60" s="17"/>
      <c r="L60" s="18"/>
      <c r="M60" s="19"/>
    </row>
    <row r="61" spans="1:13" ht="14.4" x14ac:dyDescent="0.25">
      <c r="A61" s="12" t="str">
        <f t="shared" si="3"/>
        <v/>
      </c>
      <c r="B61" s="13"/>
      <c r="C61" s="14" t="s">
        <v>43</v>
      </c>
      <c r="D61" s="15"/>
      <c r="E61" s="20"/>
      <c r="F61" s="16"/>
      <c r="G61" s="20"/>
      <c r="H61" s="13"/>
      <c r="I61" s="31"/>
      <c r="J61" s="34"/>
      <c r="K61" s="17"/>
      <c r="L61" s="18"/>
      <c r="M61" s="19"/>
    </row>
    <row r="62" spans="1:13" ht="14.4" x14ac:dyDescent="0.25">
      <c r="A62" s="12" t="str">
        <f t="shared" si="3"/>
        <v/>
      </c>
      <c r="B62" s="13"/>
      <c r="C62" s="14" t="s">
        <v>43</v>
      </c>
      <c r="D62" s="15"/>
      <c r="E62" s="20"/>
      <c r="F62" s="16"/>
      <c r="G62" s="20"/>
      <c r="H62" s="13"/>
      <c r="I62" s="31"/>
      <c r="J62" s="34"/>
      <c r="K62" s="17"/>
      <c r="L62" s="18"/>
      <c r="M62" s="19"/>
    </row>
    <row r="63" spans="1:13" ht="14.4" x14ac:dyDescent="0.25">
      <c r="A63" s="12" t="str">
        <f t="shared" si="3"/>
        <v/>
      </c>
      <c r="B63" s="13"/>
      <c r="C63" s="14" t="s">
        <v>43</v>
      </c>
      <c r="D63" s="15"/>
      <c r="E63" s="20"/>
      <c r="F63" s="16"/>
      <c r="G63" s="20"/>
      <c r="H63" s="13"/>
      <c r="I63" s="31"/>
      <c r="J63" s="34"/>
      <c r="K63" s="17"/>
      <c r="L63" s="18"/>
      <c r="M63" s="19"/>
    </row>
    <row r="64" spans="1:13" ht="14.4" x14ac:dyDescent="0.25">
      <c r="A64" s="12" t="str">
        <f t="shared" si="3"/>
        <v/>
      </c>
      <c r="B64" s="13"/>
      <c r="C64" s="14" t="s">
        <v>43</v>
      </c>
      <c r="D64" s="15"/>
      <c r="E64" s="20"/>
      <c r="F64" s="16"/>
      <c r="G64" s="20"/>
      <c r="H64" s="13"/>
      <c r="I64" s="31"/>
      <c r="J64" s="34"/>
      <c r="K64" s="17"/>
      <c r="L64" s="18"/>
      <c r="M64" s="19"/>
    </row>
    <row r="65" spans="1:13" ht="14.4" x14ac:dyDescent="0.25">
      <c r="A65" s="12" t="str">
        <f t="shared" si="3"/>
        <v/>
      </c>
      <c r="B65" s="13"/>
      <c r="C65" s="14" t="s">
        <v>43</v>
      </c>
      <c r="D65" s="15"/>
      <c r="E65" s="20"/>
      <c r="F65" s="16"/>
      <c r="G65" s="20"/>
      <c r="H65" s="13"/>
      <c r="I65" s="31"/>
      <c r="J65" s="34"/>
      <c r="K65" s="17"/>
      <c r="L65" s="18"/>
      <c r="M65" s="19"/>
    </row>
    <row r="66" spans="1:13" ht="14.4" x14ac:dyDescent="0.25">
      <c r="A66" s="12" t="str">
        <f t="shared" si="3"/>
        <v/>
      </c>
      <c r="B66" s="13"/>
      <c r="C66" s="14" t="s">
        <v>43</v>
      </c>
      <c r="D66" s="15"/>
      <c r="E66" s="20"/>
      <c r="F66" s="16"/>
      <c r="G66" s="20"/>
      <c r="H66" s="13"/>
      <c r="I66" s="31"/>
      <c r="J66" s="34"/>
      <c r="K66" s="17"/>
      <c r="L66" s="18"/>
      <c r="M66" s="19"/>
    </row>
    <row r="67" spans="1:13" ht="14.4" x14ac:dyDescent="0.25">
      <c r="A67" s="12" t="str">
        <f t="shared" si="3"/>
        <v/>
      </c>
      <c r="B67" s="13"/>
      <c r="C67" s="14" t="s">
        <v>43</v>
      </c>
      <c r="D67" s="15"/>
      <c r="E67" s="20"/>
      <c r="F67" s="16"/>
      <c r="G67" s="20"/>
      <c r="H67" s="13"/>
      <c r="I67" s="31"/>
      <c r="J67" s="34"/>
      <c r="K67" s="17"/>
      <c r="L67" s="18"/>
      <c r="M67" s="19"/>
    </row>
    <row r="68" spans="1:13" ht="14.4" x14ac:dyDescent="0.25">
      <c r="A68" s="12" t="str">
        <f t="shared" si="3"/>
        <v/>
      </c>
      <c r="B68" s="13"/>
      <c r="C68" s="14" t="s">
        <v>43</v>
      </c>
      <c r="D68" s="15"/>
      <c r="E68" s="20"/>
      <c r="F68" s="16"/>
      <c r="G68" s="20"/>
      <c r="H68" s="13"/>
      <c r="I68" s="31"/>
      <c r="J68" s="34"/>
      <c r="K68" s="17"/>
      <c r="L68" s="18"/>
      <c r="M68" s="19"/>
    </row>
    <row r="69" spans="1:13" ht="14.4" x14ac:dyDescent="0.25">
      <c r="A69" s="12" t="str">
        <f t="shared" si="3"/>
        <v/>
      </c>
      <c r="B69" s="13"/>
      <c r="C69" s="14" t="s">
        <v>43</v>
      </c>
      <c r="D69" s="15"/>
      <c r="E69" s="20"/>
      <c r="F69" s="16"/>
      <c r="G69" s="20"/>
      <c r="H69" s="13"/>
      <c r="I69" s="31"/>
      <c r="J69" s="34"/>
      <c r="K69" s="17"/>
      <c r="L69" s="18"/>
      <c r="M69" s="19"/>
    </row>
    <row r="70" spans="1:13" ht="14.4" x14ac:dyDescent="0.25">
      <c r="A70" s="12" t="str">
        <f t="shared" ref="A70:A101" si="4">CONCATENATE(B70,C70,D70)</f>
        <v/>
      </c>
      <c r="B70" s="13"/>
      <c r="C70" s="14" t="s">
        <v>43</v>
      </c>
      <c r="D70" s="15"/>
      <c r="E70" s="20"/>
      <c r="F70" s="16"/>
      <c r="G70" s="20"/>
      <c r="H70" s="13"/>
      <c r="I70" s="31"/>
      <c r="J70" s="34"/>
      <c r="K70" s="17"/>
      <c r="L70" s="18"/>
      <c r="M70" s="19"/>
    </row>
    <row r="71" spans="1:13" ht="14.4" x14ac:dyDescent="0.25">
      <c r="A71" s="12" t="str">
        <f t="shared" si="4"/>
        <v/>
      </c>
      <c r="B71" s="13"/>
      <c r="C71" s="14" t="s">
        <v>43</v>
      </c>
      <c r="D71" s="15"/>
      <c r="E71" s="20"/>
      <c r="F71" s="16"/>
      <c r="G71" s="20"/>
      <c r="H71" s="13"/>
      <c r="I71" s="31"/>
      <c r="J71" s="34"/>
      <c r="K71" s="17"/>
      <c r="L71" s="18"/>
      <c r="M71" s="19"/>
    </row>
    <row r="72" spans="1:13" ht="14.4" x14ac:dyDescent="0.25">
      <c r="A72" s="12" t="str">
        <f t="shared" si="4"/>
        <v/>
      </c>
      <c r="B72" s="13"/>
      <c r="C72" s="14" t="s">
        <v>43</v>
      </c>
      <c r="D72" s="15"/>
      <c r="E72" s="20"/>
      <c r="F72" s="16"/>
      <c r="G72" s="20"/>
      <c r="H72" s="13"/>
      <c r="I72" s="31"/>
      <c r="J72" s="34"/>
      <c r="K72" s="17"/>
      <c r="L72" s="18"/>
      <c r="M72" s="19"/>
    </row>
    <row r="73" spans="1:13" ht="14.4" x14ac:dyDescent="0.25">
      <c r="A73" s="12" t="str">
        <f t="shared" si="4"/>
        <v/>
      </c>
      <c r="B73" s="13"/>
      <c r="C73" s="14" t="s">
        <v>43</v>
      </c>
      <c r="D73" s="15"/>
      <c r="E73" s="20"/>
      <c r="F73" s="16"/>
      <c r="G73" s="20"/>
      <c r="H73" s="13"/>
      <c r="I73" s="31"/>
      <c r="J73" s="34"/>
      <c r="K73" s="17"/>
      <c r="L73" s="18"/>
      <c r="M73" s="19"/>
    </row>
    <row r="74" spans="1:13" ht="14.4" x14ac:dyDescent="0.25">
      <c r="A74" s="12" t="str">
        <f t="shared" si="4"/>
        <v/>
      </c>
      <c r="B74" s="13"/>
      <c r="C74" s="14" t="s">
        <v>43</v>
      </c>
      <c r="D74" s="15"/>
      <c r="E74" s="20"/>
      <c r="F74" s="16"/>
      <c r="G74" s="20"/>
      <c r="H74" s="13"/>
      <c r="I74" s="31"/>
      <c r="J74" s="34"/>
      <c r="K74" s="17"/>
      <c r="L74" s="18"/>
      <c r="M74" s="19"/>
    </row>
    <row r="75" spans="1:13" ht="14.4" x14ac:dyDescent="0.25">
      <c r="A75" s="12" t="str">
        <f t="shared" si="4"/>
        <v/>
      </c>
      <c r="B75" s="13"/>
      <c r="C75" s="14" t="s">
        <v>43</v>
      </c>
      <c r="D75" s="15"/>
      <c r="E75" s="20"/>
      <c r="F75" s="16"/>
      <c r="G75" s="20"/>
      <c r="H75" s="13"/>
      <c r="I75" s="31"/>
      <c r="J75" s="34"/>
      <c r="K75" s="17"/>
      <c r="L75" s="18"/>
      <c r="M75" s="19"/>
    </row>
    <row r="76" spans="1:13" ht="14.4" x14ac:dyDescent="0.25">
      <c r="A76" s="12" t="str">
        <f t="shared" si="4"/>
        <v/>
      </c>
      <c r="B76" s="13"/>
      <c r="C76" s="14" t="s">
        <v>43</v>
      </c>
      <c r="D76" s="15"/>
      <c r="E76" s="20"/>
      <c r="F76" s="16"/>
      <c r="G76" s="20"/>
      <c r="H76" s="13"/>
      <c r="I76" s="31"/>
      <c r="J76" s="34"/>
      <c r="K76" s="17"/>
      <c r="L76" s="18"/>
      <c r="M76" s="19"/>
    </row>
    <row r="77" spans="1:13" ht="14.4" x14ac:dyDescent="0.25">
      <c r="A77" s="12" t="str">
        <f t="shared" si="4"/>
        <v/>
      </c>
      <c r="B77" s="13"/>
      <c r="C77" s="14" t="s">
        <v>43</v>
      </c>
      <c r="D77" s="15"/>
      <c r="E77" s="20"/>
      <c r="F77" s="16"/>
      <c r="G77" s="20"/>
      <c r="H77" s="13"/>
      <c r="I77" s="31"/>
      <c r="J77" s="34"/>
      <c r="K77" s="17"/>
      <c r="L77" s="18"/>
      <c r="M77" s="19"/>
    </row>
    <row r="78" spans="1:13" ht="14.4" x14ac:dyDescent="0.25">
      <c r="A78" s="12" t="str">
        <f t="shared" si="4"/>
        <v/>
      </c>
      <c r="B78" s="13"/>
      <c r="C78" s="14" t="s">
        <v>43</v>
      </c>
      <c r="D78" s="15"/>
      <c r="E78" s="20"/>
      <c r="F78" s="16"/>
      <c r="G78" s="20"/>
      <c r="H78" s="13"/>
      <c r="I78" s="31"/>
      <c r="J78" s="34"/>
      <c r="K78" s="17"/>
      <c r="L78" s="18"/>
      <c r="M78" s="19"/>
    </row>
    <row r="79" spans="1:13" ht="14.4" x14ac:dyDescent="0.25">
      <c r="A79" s="12" t="str">
        <f t="shared" si="4"/>
        <v/>
      </c>
      <c r="B79" s="13"/>
      <c r="C79" s="14" t="s">
        <v>43</v>
      </c>
      <c r="D79" s="15"/>
      <c r="E79" s="20"/>
      <c r="F79" s="16"/>
      <c r="G79" s="20"/>
      <c r="H79" s="13"/>
      <c r="I79" s="31"/>
      <c r="J79" s="34"/>
      <c r="K79" s="17"/>
      <c r="L79" s="18"/>
      <c r="M79" s="19"/>
    </row>
    <row r="80" spans="1:13" ht="14.4" x14ac:dyDescent="0.25">
      <c r="A80" s="12" t="str">
        <f t="shared" si="4"/>
        <v/>
      </c>
      <c r="B80" s="13"/>
      <c r="C80" s="14" t="s">
        <v>43</v>
      </c>
      <c r="D80" s="15"/>
      <c r="E80" s="20"/>
      <c r="F80" s="16"/>
      <c r="G80" s="20"/>
      <c r="H80" s="13"/>
      <c r="I80" s="31"/>
      <c r="J80" s="34"/>
      <c r="K80" s="17"/>
      <c r="L80" s="18"/>
      <c r="M80" s="19"/>
    </row>
    <row r="81" spans="1:13" ht="14.4" x14ac:dyDescent="0.25">
      <c r="A81" s="12" t="str">
        <f t="shared" si="4"/>
        <v/>
      </c>
      <c r="B81" s="13"/>
      <c r="C81" s="14" t="s">
        <v>43</v>
      </c>
      <c r="D81" s="15"/>
      <c r="E81" s="20"/>
      <c r="F81" s="16"/>
      <c r="G81" s="20"/>
      <c r="H81" s="13"/>
      <c r="I81" s="31"/>
      <c r="J81" s="34"/>
      <c r="K81" s="17"/>
      <c r="L81" s="18"/>
      <c r="M81" s="19"/>
    </row>
    <row r="82" spans="1:13" ht="14.4" x14ac:dyDescent="0.25">
      <c r="A82" s="12" t="str">
        <f t="shared" si="4"/>
        <v/>
      </c>
      <c r="B82" s="13"/>
      <c r="C82" s="14" t="s">
        <v>43</v>
      </c>
      <c r="D82" s="15"/>
      <c r="E82" s="20"/>
      <c r="F82" s="16"/>
      <c r="G82" s="20"/>
      <c r="H82" s="13"/>
      <c r="I82" s="31"/>
      <c r="J82" s="34"/>
      <c r="K82" s="17"/>
      <c r="L82" s="18"/>
      <c r="M82" s="19"/>
    </row>
    <row r="83" spans="1:13" ht="14.4" x14ac:dyDescent="0.25">
      <c r="A83" s="12" t="str">
        <f t="shared" si="4"/>
        <v/>
      </c>
      <c r="B83" s="13"/>
      <c r="C83" s="14" t="s">
        <v>43</v>
      </c>
      <c r="D83" s="15"/>
      <c r="E83" s="20"/>
      <c r="F83" s="16"/>
      <c r="G83" s="20"/>
      <c r="H83" s="13"/>
      <c r="I83" s="31"/>
      <c r="J83" s="34"/>
      <c r="K83" s="17"/>
      <c r="L83" s="18"/>
      <c r="M83" s="19"/>
    </row>
    <row r="84" spans="1:13" ht="14.4" x14ac:dyDescent="0.25">
      <c r="A84" s="12" t="str">
        <f t="shared" si="4"/>
        <v/>
      </c>
      <c r="B84" s="13"/>
      <c r="C84" s="14" t="s">
        <v>43</v>
      </c>
      <c r="D84" s="15"/>
      <c r="E84" s="20"/>
      <c r="F84" s="16"/>
      <c r="G84" s="20"/>
      <c r="H84" s="13"/>
      <c r="I84" s="31"/>
      <c r="J84" s="34"/>
      <c r="K84" s="17"/>
      <c r="L84" s="18"/>
      <c r="M84" s="19"/>
    </row>
    <row r="85" spans="1:13" ht="14.4" x14ac:dyDescent="0.25">
      <c r="A85" s="12" t="str">
        <f t="shared" si="4"/>
        <v/>
      </c>
      <c r="B85" s="13"/>
      <c r="C85" s="14" t="s">
        <v>43</v>
      </c>
      <c r="D85" s="15"/>
      <c r="E85" s="20"/>
      <c r="F85" s="16"/>
      <c r="G85" s="20"/>
      <c r="H85" s="13"/>
      <c r="I85" s="31"/>
      <c r="J85" s="34"/>
      <c r="K85" s="17"/>
      <c r="L85" s="18"/>
      <c r="M85" s="19"/>
    </row>
    <row r="86" spans="1:13" ht="14.4" x14ac:dyDescent="0.25">
      <c r="A86" s="12" t="str">
        <f t="shared" si="4"/>
        <v/>
      </c>
      <c r="B86" s="13"/>
      <c r="C86" s="14" t="s">
        <v>43</v>
      </c>
      <c r="D86" s="15"/>
      <c r="E86" s="20"/>
      <c r="F86" s="16"/>
      <c r="G86" s="20"/>
      <c r="H86" s="13"/>
      <c r="I86" s="31"/>
      <c r="J86" s="34"/>
      <c r="K86" s="17"/>
      <c r="L86" s="18"/>
      <c r="M86" s="19"/>
    </row>
    <row r="87" spans="1:13" ht="14.4" x14ac:dyDescent="0.25">
      <c r="A87" s="12" t="str">
        <f t="shared" si="4"/>
        <v/>
      </c>
      <c r="B87" s="13"/>
      <c r="C87" s="14" t="s">
        <v>43</v>
      </c>
      <c r="D87" s="15"/>
      <c r="E87" s="20"/>
      <c r="F87" s="16"/>
      <c r="G87" s="20"/>
      <c r="H87" s="13"/>
      <c r="I87" s="31"/>
      <c r="J87" s="34"/>
      <c r="K87" s="17"/>
      <c r="L87" s="18"/>
      <c r="M87" s="19"/>
    </row>
    <row r="88" spans="1:13" ht="14.4" x14ac:dyDescent="0.25">
      <c r="A88" s="12" t="str">
        <f t="shared" si="4"/>
        <v/>
      </c>
      <c r="B88" s="13"/>
      <c r="C88" s="14" t="s">
        <v>43</v>
      </c>
      <c r="D88" s="15"/>
      <c r="E88" s="20"/>
      <c r="F88" s="16"/>
      <c r="G88" s="20"/>
      <c r="H88" s="13"/>
      <c r="I88" s="31"/>
      <c r="J88" s="34"/>
      <c r="K88" s="17"/>
      <c r="L88" s="18"/>
      <c r="M88" s="19"/>
    </row>
    <row r="89" spans="1:13" ht="14.4" x14ac:dyDescent="0.25">
      <c r="A89" s="12" t="str">
        <f t="shared" si="4"/>
        <v/>
      </c>
      <c r="B89" s="13"/>
      <c r="C89" s="14" t="s">
        <v>43</v>
      </c>
      <c r="D89" s="15"/>
      <c r="E89" s="20"/>
      <c r="F89" s="16"/>
      <c r="G89" s="20"/>
      <c r="H89" s="13"/>
      <c r="I89" s="31"/>
      <c r="J89" s="34"/>
      <c r="K89" s="17"/>
      <c r="L89" s="18"/>
      <c r="M89" s="19"/>
    </row>
    <row r="90" spans="1:13" ht="14.4" x14ac:dyDescent="0.25">
      <c r="A90" s="12" t="str">
        <f t="shared" si="4"/>
        <v/>
      </c>
      <c r="B90" s="13"/>
      <c r="C90" s="14" t="s">
        <v>43</v>
      </c>
      <c r="D90" s="15"/>
      <c r="E90" s="20"/>
      <c r="F90" s="16"/>
      <c r="G90" s="20"/>
      <c r="H90" s="13"/>
      <c r="I90" s="31"/>
      <c r="J90" s="34"/>
      <c r="K90" s="17"/>
      <c r="L90" s="18"/>
      <c r="M90" s="19"/>
    </row>
    <row r="91" spans="1:13" ht="14.4" x14ac:dyDescent="0.25">
      <c r="A91" s="12" t="str">
        <f t="shared" si="4"/>
        <v/>
      </c>
      <c r="B91" s="13"/>
      <c r="C91" s="14" t="s">
        <v>43</v>
      </c>
      <c r="D91" s="15"/>
      <c r="E91" s="20"/>
      <c r="F91" s="16"/>
      <c r="G91" s="20"/>
      <c r="H91" s="13"/>
      <c r="I91" s="31"/>
      <c r="J91" s="34"/>
      <c r="K91" s="17"/>
      <c r="L91" s="18"/>
      <c r="M91" s="19"/>
    </row>
    <row r="92" spans="1:13" ht="14.4" x14ac:dyDescent="0.25">
      <c r="A92" s="12" t="str">
        <f t="shared" si="4"/>
        <v/>
      </c>
      <c r="B92" s="13"/>
      <c r="C92" s="14" t="s">
        <v>43</v>
      </c>
      <c r="D92" s="15"/>
      <c r="E92" s="20"/>
      <c r="F92" s="16"/>
      <c r="G92" s="20"/>
      <c r="H92" s="13"/>
      <c r="I92" s="31"/>
      <c r="J92" s="34"/>
      <c r="K92" s="17"/>
      <c r="L92" s="18"/>
      <c r="M92" s="19"/>
    </row>
    <row r="93" spans="1:13" ht="14.4" x14ac:dyDescent="0.25">
      <c r="A93" s="12" t="str">
        <f t="shared" si="4"/>
        <v/>
      </c>
      <c r="B93" s="13"/>
      <c r="C93" s="14" t="s">
        <v>43</v>
      </c>
      <c r="D93" s="15"/>
      <c r="E93" s="20"/>
      <c r="F93" s="16"/>
      <c r="G93" s="20"/>
      <c r="H93" s="13"/>
      <c r="I93" s="31"/>
      <c r="J93" s="34"/>
      <c r="K93" s="17"/>
      <c r="L93" s="18"/>
      <c r="M93" s="19"/>
    </row>
    <row r="94" spans="1:13" ht="14.4" x14ac:dyDescent="0.25">
      <c r="A94" s="12" t="str">
        <f t="shared" si="4"/>
        <v/>
      </c>
      <c r="B94" s="13"/>
      <c r="C94" s="14" t="s">
        <v>43</v>
      </c>
      <c r="D94" s="15"/>
      <c r="E94" s="20"/>
      <c r="F94" s="16"/>
      <c r="G94" s="20"/>
      <c r="H94" s="13"/>
      <c r="I94" s="31"/>
      <c r="J94" s="34"/>
      <c r="K94" s="17"/>
      <c r="L94" s="18"/>
      <c r="M94" s="19"/>
    </row>
    <row r="95" spans="1:13" ht="14.4" x14ac:dyDescent="0.25">
      <c r="A95" s="12" t="str">
        <f t="shared" si="4"/>
        <v/>
      </c>
      <c r="B95" s="13"/>
      <c r="C95" s="14" t="s">
        <v>43</v>
      </c>
      <c r="D95" s="15"/>
      <c r="E95" s="20"/>
      <c r="F95" s="16"/>
      <c r="G95" s="20"/>
      <c r="H95" s="13"/>
      <c r="I95" s="31"/>
      <c r="J95" s="34"/>
      <c r="K95" s="17"/>
      <c r="L95" s="18"/>
      <c r="M95" s="19"/>
    </row>
    <row r="96" spans="1:13" ht="14.4" x14ac:dyDescent="0.25">
      <c r="A96" s="12" t="str">
        <f t="shared" si="4"/>
        <v/>
      </c>
      <c r="B96" s="13"/>
      <c r="C96" s="14" t="s">
        <v>43</v>
      </c>
      <c r="D96" s="15"/>
      <c r="E96" s="20"/>
      <c r="F96" s="16"/>
      <c r="G96" s="20"/>
      <c r="H96" s="13"/>
      <c r="I96" s="31"/>
      <c r="J96" s="34"/>
      <c r="K96" s="17"/>
      <c r="L96" s="18"/>
      <c r="M96" s="19"/>
    </row>
    <row r="97" spans="1:13" ht="14.4" x14ac:dyDescent="0.25">
      <c r="A97" s="12" t="str">
        <f t="shared" si="4"/>
        <v/>
      </c>
      <c r="B97" s="13"/>
      <c r="C97" s="14" t="s">
        <v>43</v>
      </c>
      <c r="D97" s="15"/>
      <c r="E97" s="20"/>
      <c r="F97" s="16"/>
      <c r="G97" s="20"/>
      <c r="H97" s="13"/>
      <c r="I97" s="31"/>
      <c r="J97" s="34"/>
      <c r="K97" s="17"/>
      <c r="L97" s="18"/>
      <c r="M97" s="19"/>
    </row>
    <row r="98" spans="1:13" ht="14.4" x14ac:dyDescent="0.25">
      <c r="A98" s="12" t="str">
        <f t="shared" si="4"/>
        <v/>
      </c>
      <c r="B98" s="13"/>
      <c r="C98" s="14" t="s">
        <v>43</v>
      </c>
      <c r="D98" s="15"/>
      <c r="E98" s="20"/>
      <c r="F98" s="16"/>
      <c r="G98" s="20"/>
      <c r="H98" s="13"/>
      <c r="I98" s="31"/>
      <c r="J98" s="34"/>
      <c r="K98" s="17"/>
      <c r="L98" s="18"/>
      <c r="M98" s="19"/>
    </row>
    <row r="99" spans="1:13" ht="14.4" x14ac:dyDescent="0.25">
      <c r="A99" s="12" t="str">
        <f t="shared" si="4"/>
        <v/>
      </c>
      <c r="B99" s="13"/>
      <c r="C99" s="14" t="s">
        <v>43</v>
      </c>
      <c r="D99" s="15"/>
      <c r="E99" s="20"/>
      <c r="F99" s="16"/>
      <c r="G99" s="20"/>
      <c r="H99" s="13"/>
      <c r="I99" s="31"/>
      <c r="J99" s="34"/>
      <c r="K99" s="17"/>
      <c r="L99" s="18"/>
      <c r="M99" s="19"/>
    </row>
    <row r="100" spans="1:13" ht="14.4" x14ac:dyDescent="0.25">
      <c r="A100" s="12" t="str">
        <f t="shared" si="4"/>
        <v/>
      </c>
      <c r="B100" s="13"/>
      <c r="C100" s="14" t="s">
        <v>43</v>
      </c>
      <c r="D100" s="15"/>
      <c r="E100" s="20"/>
      <c r="F100" s="16"/>
      <c r="G100" s="20"/>
      <c r="H100" s="13"/>
      <c r="I100" s="31"/>
      <c r="J100" s="34"/>
      <c r="K100" s="17"/>
      <c r="L100" s="18"/>
      <c r="M100" s="19"/>
    </row>
    <row r="101" spans="1:13" ht="14.4" x14ac:dyDescent="0.25">
      <c r="A101" s="12" t="str">
        <f t="shared" si="4"/>
        <v/>
      </c>
      <c r="B101" s="13"/>
      <c r="C101" s="14" t="s">
        <v>43</v>
      </c>
      <c r="D101" s="15"/>
      <c r="E101" s="20"/>
      <c r="F101" s="16"/>
      <c r="G101" s="20"/>
      <c r="H101" s="13"/>
      <c r="I101" s="31"/>
      <c r="J101" s="34"/>
      <c r="K101" s="17"/>
      <c r="L101" s="18"/>
      <c r="M101" s="19"/>
    </row>
    <row r="102" spans="1:13" ht="14.4" x14ac:dyDescent="0.25">
      <c r="A102" s="12" t="str">
        <f t="shared" ref="A102:A133" si="5">CONCATENATE(B102,C102,D102)</f>
        <v/>
      </c>
      <c r="B102" s="13"/>
      <c r="C102" s="14" t="s">
        <v>43</v>
      </c>
      <c r="D102" s="15"/>
      <c r="E102" s="20"/>
      <c r="F102" s="16"/>
      <c r="G102" s="20"/>
      <c r="H102" s="13"/>
      <c r="I102" s="31"/>
      <c r="J102" s="34"/>
      <c r="K102" s="17"/>
      <c r="L102" s="18"/>
      <c r="M102" s="19"/>
    </row>
    <row r="103" spans="1:13" ht="14.4" x14ac:dyDescent="0.25">
      <c r="A103" s="12" t="str">
        <f t="shared" si="5"/>
        <v/>
      </c>
      <c r="B103" s="13"/>
      <c r="C103" s="14" t="s">
        <v>43</v>
      </c>
      <c r="D103" s="15"/>
      <c r="E103" s="20"/>
      <c r="F103" s="16"/>
      <c r="G103" s="20"/>
      <c r="H103" s="13"/>
      <c r="I103" s="31"/>
      <c r="J103" s="34"/>
      <c r="K103" s="17"/>
      <c r="L103" s="18"/>
      <c r="M103" s="19"/>
    </row>
    <row r="104" spans="1:13" ht="14.4" x14ac:dyDescent="0.25">
      <c r="A104" s="12" t="str">
        <f t="shared" si="5"/>
        <v/>
      </c>
      <c r="B104" s="13"/>
      <c r="C104" s="14" t="s">
        <v>43</v>
      </c>
      <c r="D104" s="15"/>
      <c r="E104" s="20"/>
      <c r="F104" s="16"/>
      <c r="G104" s="20"/>
      <c r="H104" s="13"/>
      <c r="I104" s="31"/>
      <c r="J104" s="34"/>
      <c r="K104" s="17"/>
      <c r="L104" s="18"/>
      <c r="M104" s="19"/>
    </row>
    <row r="105" spans="1:13" ht="14.4" x14ac:dyDescent="0.25">
      <c r="A105" s="12" t="str">
        <f t="shared" si="5"/>
        <v/>
      </c>
      <c r="B105" s="13"/>
      <c r="C105" s="14" t="s">
        <v>43</v>
      </c>
      <c r="D105" s="15"/>
      <c r="E105" s="20"/>
      <c r="F105" s="16"/>
      <c r="G105" s="20"/>
      <c r="H105" s="13"/>
      <c r="I105" s="31"/>
      <c r="J105" s="34"/>
      <c r="K105" s="17"/>
      <c r="L105" s="18"/>
      <c r="M105" s="19"/>
    </row>
    <row r="106" spans="1:13" ht="14.4" x14ac:dyDescent="0.25">
      <c r="A106" s="12" t="str">
        <f t="shared" si="5"/>
        <v/>
      </c>
      <c r="B106" s="13"/>
      <c r="C106" s="14" t="s">
        <v>43</v>
      </c>
      <c r="D106" s="15"/>
      <c r="E106" s="20"/>
      <c r="F106" s="16"/>
      <c r="G106" s="20"/>
      <c r="H106" s="13"/>
      <c r="I106" s="31"/>
      <c r="J106" s="34"/>
      <c r="K106" s="17"/>
      <c r="L106" s="18"/>
      <c r="M106" s="19"/>
    </row>
    <row r="107" spans="1:13" ht="14.4" x14ac:dyDescent="0.25">
      <c r="A107" s="12" t="str">
        <f t="shared" si="5"/>
        <v/>
      </c>
      <c r="B107" s="13"/>
      <c r="C107" s="14" t="s">
        <v>43</v>
      </c>
      <c r="D107" s="15"/>
      <c r="E107" s="20"/>
      <c r="F107" s="16"/>
      <c r="G107" s="20"/>
      <c r="H107" s="13"/>
      <c r="I107" s="31"/>
      <c r="J107" s="34"/>
      <c r="K107" s="17"/>
      <c r="L107" s="18"/>
      <c r="M107" s="19"/>
    </row>
    <row r="108" spans="1:13" ht="14.4" x14ac:dyDescent="0.25">
      <c r="A108" s="12" t="str">
        <f t="shared" si="5"/>
        <v/>
      </c>
      <c r="B108" s="13"/>
      <c r="C108" s="14" t="s">
        <v>43</v>
      </c>
      <c r="D108" s="15"/>
      <c r="E108" s="20"/>
      <c r="F108" s="16"/>
      <c r="G108" s="20"/>
      <c r="H108" s="13"/>
      <c r="I108" s="31"/>
      <c r="J108" s="34"/>
      <c r="K108" s="17"/>
      <c r="L108" s="18"/>
      <c r="M108" s="19"/>
    </row>
    <row r="109" spans="1:13" ht="14.4" x14ac:dyDescent="0.25">
      <c r="A109" s="12" t="str">
        <f t="shared" si="5"/>
        <v/>
      </c>
      <c r="B109" s="13"/>
      <c r="C109" s="14" t="s">
        <v>43</v>
      </c>
      <c r="D109" s="15"/>
      <c r="E109" s="20"/>
      <c r="F109" s="16"/>
      <c r="G109" s="20"/>
      <c r="H109" s="13"/>
      <c r="I109" s="31"/>
      <c r="J109" s="34"/>
      <c r="K109" s="17"/>
      <c r="L109" s="18"/>
      <c r="M109" s="19"/>
    </row>
    <row r="110" spans="1:13" ht="14.4" x14ac:dyDescent="0.25">
      <c r="A110" s="12" t="str">
        <f t="shared" si="5"/>
        <v/>
      </c>
      <c r="B110" s="13"/>
      <c r="C110" s="14" t="s">
        <v>43</v>
      </c>
      <c r="D110" s="15"/>
      <c r="E110" s="20"/>
      <c r="F110" s="16"/>
      <c r="G110" s="20"/>
      <c r="H110" s="13"/>
      <c r="I110" s="31"/>
      <c r="J110" s="34"/>
      <c r="K110" s="17"/>
      <c r="L110" s="18"/>
      <c r="M110" s="19"/>
    </row>
    <row r="111" spans="1:13" ht="14.4" x14ac:dyDescent="0.25">
      <c r="A111" s="12" t="str">
        <f t="shared" si="5"/>
        <v/>
      </c>
      <c r="B111" s="13"/>
      <c r="C111" s="14" t="s">
        <v>43</v>
      </c>
      <c r="D111" s="15"/>
      <c r="E111" s="20"/>
      <c r="F111" s="16"/>
      <c r="G111" s="20"/>
      <c r="H111" s="13"/>
      <c r="I111" s="31"/>
      <c r="J111" s="34"/>
      <c r="K111" s="17"/>
      <c r="L111" s="18"/>
      <c r="M111" s="19"/>
    </row>
    <row r="112" spans="1:13" ht="14.4" x14ac:dyDescent="0.25">
      <c r="A112" s="12" t="str">
        <f t="shared" si="5"/>
        <v/>
      </c>
      <c r="B112" s="13"/>
      <c r="C112" s="14" t="s">
        <v>43</v>
      </c>
      <c r="D112" s="15"/>
      <c r="E112" s="20"/>
      <c r="F112" s="16"/>
      <c r="G112" s="20"/>
      <c r="H112" s="13"/>
      <c r="I112" s="31"/>
      <c r="J112" s="34"/>
      <c r="K112" s="17"/>
      <c r="L112" s="18"/>
      <c r="M112" s="19"/>
    </row>
    <row r="113" spans="1:13" ht="14.4" x14ac:dyDescent="0.25">
      <c r="A113" s="12" t="str">
        <f t="shared" si="5"/>
        <v/>
      </c>
      <c r="B113" s="13"/>
      <c r="C113" s="14" t="s">
        <v>43</v>
      </c>
      <c r="D113" s="15"/>
      <c r="E113" s="20"/>
      <c r="F113" s="16"/>
      <c r="G113" s="20"/>
      <c r="H113" s="13"/>
      <c r="I113" s="31"/>
      <c r="J113" s="34"/>
      <c r="K113" s="17"/>
      <c r="L113" s="18"/>
      <c r="M113" s="19"/>
    </row>
    <row r="114" spans="1:13" ht="14.4" x14ac:dyDescent="0.25">
      <c r="A114" s="12" t="str">
        <f t="shared" si="5"/>
        <v/>
      </c>
      <c r="B114" s="13"/>
      <c r="C114" s="14" t="s">
        <v>43</v>
      </c>
      <c r="D114" s="15"/>
      <c r="E114" s="20"/>
      <c r="F114" s="16"/>
      <c r="G114" s="20"/>
      <c r="H114" s="13"/>
      <c r="I114" s="31"/>
      <c r="J114" s="34"/>
      <c r="K114" s="17"/>
      <c r="L114" s="18"/>
      <c r="M114" s="19"/>
    </row>
    <row r="115" spans="1:13" ht="14.4" x14ac:dyDescent="0.25">
      <c r="A115" s="12" t="str">
        <f t="shared" si="5"/>
        <v/>
      </c>
      <c r="B115" s="13"/>
      <c r="C115" s="14" t="s">
        <v>43</v>
      </c>
      <c r="D115" s="15"/>
      <c r="E115" s="20"/>
      <c r="F115" s="16"/>
      <c r="G115" s="20"/>
      <c r="H115" s="13"/>
      <c r="I115" s="31"/>
      <c r="J115" s="34"/>
      <c r="K115" s="17"/>
      <c r="L115" s="18"/>
      <c r="M115" s="19"/>
    </row>
    <row r="116" spans="1:13" ht="14.4" x14ac:dyDescent="0.25">
      <c r="A116" s="12" t="str">
        <f t="shared" si="5"/>
        <v/>
      </c>
      <c r="B116" s="13"/>
      <c r="C116" s="14" t="s">
        <v>43</v>
      </c>
      <c r="D116" s="15"/>
      <c r="E116" s="20"/>
      <c r="F116" s="16"/>
      <c r="G116" s="20"/>
      <c r="H116" s="13"/>
      <c r="I116" s="31"/>
      <c r="J116" s="34"/>
      <c r="K116" s="17"/>
      <c r="L116" s="18"/>
      <c r="M116" s="19"/>
    </row>
    <row r="117" spans="1:13" ht="14.4" x14ac:dyDescent="0.25">
      <c r="A117" s="12" t="str">
        <f t="shared" si="5"/>
        <v/>
      </c>
      <c r="B117" s="13"/>
      <c r="C117" s="14" t="s">
        <v>43</v>
      </c>
      <c r="D117" s="15"/>
      <c r="E117" s="20"/>
      <c r="F117" s="16"/>
      <c r="G117" s="20"/>
      <c r="H117" s="13"/>
      <c r="I117" s="31"/>
      <c r="J117" s="34"/>
      <c r="K117" s="17"/>
      <c r="L117" s="18"/>
      <c r="M117" s="19"/>
    </row>
    <row r="118" spans="1:13" ht="14.4" x14ac:dyDescent="0.25">
      <c r="A118" s="12" t="str">
        <f t="shared" si="5"/>
        <v/>
      </c>
      <c r="B118" s="13"/>
      <c r="C118" s="14" t="s">
        <v>43</v>
      </c>
      <c r="D118" s="15"/>
      <c r="E118" s="20"/>
      <c r="F118" s="16"/>
      <c r="G118" s="20"/>
      <c r="H118" s="13"/>
      <c r="I118" s="31"/>
      <c r="J118" s="34"/>
      <c r="K118" s="17"/>
      <c r="L118" s="18"/>
      <c r="M118" s="19"/>
    </row>
    <row r="119" spans="1:13" ht="14.4" x14ac:dyDescent="0.25">
      <c r="A119" s="12" t="str">
        <f t="shared" si="5"/>
        <v/>
      </c>
      <c r="B119" s="13"/>
      <c r="C119" s="14" t="s">
        <v>43</v>
      </c>
      <c r="D119" s="15"/>
      <c r="E119" s="20"/>
      <c r="F119" s="16"/>
      <c r="G119" s="20"/>
      <c r="H119" s="13"/>
      <c r="I119" s="31"/>
      <c r="J119" s="34"/>
      <c r="K119" s="17"/>
      <c r="L119" s="18"/>
      <c r="M119" s="19"/>
    </row>
    <row r="120" spans="1:13" ht="14.4" x14ac:dyDescent="0.25">
      <c r="A120" s="12" t="str">
        <f t="shared" si="5"/>
        <v/>
      </c>
      <c r="B120" s="13"/>
      <c r="C120" s="14" t="s">
        <v>43</v>
      </c>
      <c r="D120" s="15"/>
      <c r="E120" s="20"/>
      <c r="F120" s="16"/>
      <c r="G120" s="20"/>
      <c r="H120" s="13"/>
      <c r="I120" s="31"/>
      <c r="J120" s="34"/>
      <c r="K120" s="17"/>
      <c r="L120" s="18"/>
      <c r="M120" s="19"/>
    </row>
    <row r="121" spans="1:13" ht="14.4" x14ac:dyDescent="0.25">
      <c r="A121" s="12" t="str">
        <f t="shared" si="5"/>
        <v/>
      </c>
      <c r="B121" s="13"/>
      <c r="C121" s="14" t="s">
        <v>43</v>
      </c>
      <c r="D121" s="15"/>
      <c r="E121" s="20"/>
      <c r="F121" s="16"/>
      <c r="G121" s="20"/>
      <c r="H121" s="13"/>
      <c r="I121" s="31"/>
      <c r="J121" s="34"/>
      <c r="K121" s="17"/>
      <c r="L121" s="18"/>
      <c r="M121" s="19"/>
    </row>
    <row r="122" spans="1:13" ht="14.4" x14ac:dyDescent="0.25">
      <c r="A122" s="12" t="str">
        <f t="shared" si="5"/>
        <v/>
      </c>
      <c r="B122" s="13"/>
      <c r="C122" s="14" t="s">
        <v>43</v>
      </c>
      <c r="D122" s="15"/>
      <c r="E122" s="20"/>
      <c r="F122" s="16"/>
      <c r="G122" s="20"/>
      <c r="H122" s="13"/>
      <c r="I122" s="31"/>
      <c r="J122" s="34"/>
      <c r="K122" s="17"/>
      <c r="L122" s="18"/>
      <c r="M122" s="19"/>
    </row>
    <row r="123" spans="1:13" ht="14.4" x14ac:dyDescent="0.25">
      <c r="A123" s="12" t="str">
        <f t="shared" si="5"/>
        <v/>
      </c>
      <c r="B123" s="13"/>
      <c r="C123" s="14" t="s">
        <v>43</v>
      </c>
      <c r="D123" s="15"/>
      <c r="E123" s="20"/>
      <c r="F123" s="16"/>
      <c r="G123" s="20"/>
      <c r="H123" s="13"/>
      <c r="I123" s="31"/>
      <c r="J123" s="34"/>
      <c r="K123" s="17"/>
      <c r="L123" s="18"/>
      <c r="M123" s="19"/>
    </row>
    <row r="124" spans="1:13" ht="14.4" x14ac:dyDescent="0.25">
      <c r="A124" s="12" t="str">
        <f t="shared" si="5"/>
        <v/>
      </c>
      <c r="B124" s="13"/>
      <c r="C124" s="14" t="s">
        <v>43</v>
      </c>
      <c r="D124" s="15"/>
      <c r="E124" s="20"/>
      <c r="F124" s="16"/>
      <c r="G124" s="20"/>
      <c r="H124" s="13"/>
      <c r="I124" s="31"/>
      <c r="J124" s="34"/>
      <c r="K124" s="17"/>
      <c r="L124" s="18"/>
      <c r="M124" s="19"/>
    </row>
    <row r="125" spans="1:13" ht="14.4" x14ac:dyDescent="0.25">
      <c r="A125" s="12" t="str">
        <f t="shared" si="5"/>
        <v/>
      </c>
      <c r="B125" s="13"/>
      <c r="C125" s="14" t="s">
        <v>43</v>
      </c>
      <c r="D125" s="15"/>
      <c r="E125" s="20"/>
      <c r="F125" s="16"/>
      <c r="G125" s="20"/>
      <c r="H125" s="13"/>
      <c r="I125" s="31"/>
      <c r="J125" s="34"/>
      <c r="K125" s="17"/>
      <c r="L125" s="18"/>
      <c r="M125" s="19"/>
    </row>
    <row r="126" spans="1:13" ht="14.4" x14ac:dyDescent="0.25">
      <c r="A126" s="12" t="str">
        <f t="shared" si="5"/>
        <v/>
      </c>
      <c r="B126" s="13"/>
      <c r="C126" s="14" t="s">
        <v>43</v>
      </c>
      <c r="D126" s="15"/>
      <c r="E126" s="20"/>
      <c r="F126" s="16"/>
      <c r="G126" s="20"/>
      <c r="H126" s="13"/>
      <c r="I126" s="31"/>
      <c r="J126" s="34"/>
      <c r="K126" s="17"/>
      <c r="L126" s="18"/>
      <c r="M126" s="19"/>
    </row>
    <row r="127" spans="1:13" ht="14.4" x14ac:dyDescent="0.25">
      <c r="A127" s="12" t="str">
        <f t="shared" si="5"/>
        <v/>
      </c>
      <c r="B127" s="13"/>
      <c r="C127" s="14" t="s">
        <v>43</v>
      </c>
      <c r="D127" s="15"/>
      <c r="E127" s="20"/>
      <c r="F127" s="16"/>
      <c r="G127" s="20"/>
      <c r="H127" s="13"/>
      <c r="I127" s="31"/>
      <c r="J127" s="34"/>
      <c r="K127" s="17"/>
      <c r="L127" s="18"/>
      <c r="M127" s="19"/>
    </row>
    <row r="128" spans="1:13" ht="14.4" x14ac:dyDescent="0.25">
      <c r="A128" s="12" t="str">
        <f t="shared" si="5"/>
        <v/>
      </c>
      <c r="B128" s="13"/>
      <c r="C128" s="14" t="s">
        <v>43</v>
      </c>
      <c r="D128" s="15"/>
      <c r="E128" s="20"/>
      <c r="F128" s="16"/>
      <c r="G128" s="20"/>
      <c r="H128" s="13"/>
      <c r="I128" s="31"/>
      <c r="J128" s="34"/>
      <c r="K128" s="17"/>
      <c r="L128" s="18"/>
      <c r="M128" s="19"/>
    </row>
    <row r="129" spans="1:13" ht="14.4" x14ac:dyDescent="0.25">
      <c r="A129" s="12" t="str">
        <f t="shared" si="5"/>
        <v/>
      </c>
      <c r="B129" s="13"/>
      <c r="C129" s="14" t="s">
        <v>43</v>
      </c>
      <c r="D129" s="15"/>
      <c r="E129" s="20"/>
      <c r="F129" s="16"/>
      <c r="G129" s="20"/>
      <c r="H129" s="13"/>
      <c r="I129" s="31"/>
      <c r="J129" s="34"/>
      <c r="K129" s="17"/>
      <c r="L129" s="18"/>
      <c r="M129" s="19"/>
    </row>
    <row r="130" spans="1:13" ht="14.4" x14ac:dyDescent="0.25">
      <c r="A130" s="12" t="str">
        <f t="shared" si="5"/>
        <v/>
      </c>
      <c r="B130" s="13"/>
      <c r="C130" s="14" t="s">
        <v>43</v>
      </c>
      <c r="D130" s="15"/>
      <c r="E130" s="20"/>
      <c r="F130" s="16"/>
      <c r="G130" s="20"/>
      <c r="H130" s="13"/>
      <c r="I130" s="31"/>
      <c r="J130" s="34"/>
      <c r="K130" s="17"/>
      <c r="L130" s="18"/>
      <c r="M130" s="19"/>
    </row>
    <row r="131" spans="1:13" ht="14.4" x14ac:dyDescent="0.25">
      <c r="A131" s="12" t="str">
        <f t="shared" si="5"/>
        <v/>
      </c>
      <c r="B131" s="13"/>
      <c r="C131" s="14" t="s">
        <v>43</v>
      </c>
      <c r="D131" s="15"/>
      <c r="E131" s="20"/>
      <c r="F131" s="16"/>
      <c r="G131" s="20"/>
      <c r="H131" s="13"/>
      <c r="I131" s="31"/>
      <c r="J131" s="34"/>
      <c r="K131" s="17"/>
      <c r="L131" s="18"/>
      <c r="M131" s="19"/>
    </row>
    <row r="132" spans="1:13" ht="14.4" x14ac:dyDescent="0.25">
      <c r="A132" s="12" t="str">
        <f t="shared" si="5"/>
        <v/>
      </c>
      <c r="B132" s="13"/>
      <c r="C132" s="14" t="s">
        <v>43</v>
      </c>
      <c r="D132" s="15"/>
      <c r="E132" s="20"/>
      <c r="F132" s="16"/>
      <c r="G132" s="20"/>
      <c r="H132" s="13"/>
      <c r="I132" s="31"/>
      <c r="J132" s="34"/>
      <c r="K132" s="17"/>
      <c r="L132" s="18"/>
      <c r="M132" s="19"/>
    </row>
    <row r="133" spans="1:13" ht="14.4" x14ac:dyDescent="0.25">
      <c r="A133" s="12" t="str">
        <f t="shared" si="5"/>
        <v/>
      </c>
      <c r="B133" s="13"/>
      <c r="C133" s="14" t="s">
        <v>43</v>
      </c>
      <c r="D133" s="15"/>
      <c r="E133" s="20"/>
      <c r="F133" s="16"/>
      <c r="G133" s="20"/>
      <c r="H133" s="13"/>
      <c r="I133" s="31"/>
      <c r="J133" s="34"/>
      <c r="K133" s="17"/>
      <c r="L133" s="18"/>
      <c r="M133" s="19"/>
    </row>
    <row r="134" spans="1:13" ht="14.4" x14ac:dyDescent="0.25">
      <c r="A134" s="12" t="str">
        <f t="shared" ref="A134:A146" si="6">CONCATENATE(B134,C134,D134)</f>
        <v/>
      </c>
      <c r="B134" s="13"/>
      <c r="C134" s="14" t="s">
        <v>43</v>
      </c>
      <c r="D134" s="15"/>
      <c r="E134" s="20"/>
      <c r="F134" s="16"/>
      <c r="G134" s="20"/>
      <c r="H134" s="13"/>
      <c r="I134" s="31"/>
      <c r="J134" s="34"/>
      <c r="K134" s="17"/>
      <c r="L134" s="18"/>
      <c r="M134" s="19"/>
    </row>
    <row r="135" spans="1:13" ht="14.4" x14ac:dyDescent="0.25">
      <c r="A135" s="12" t="str">
        <f t="shared" si="6"/>
        <v/>
      </c>
      <c r="B135" s="13"/>
      <c r="C135" s="14" t="s">
        <v>43</v>
      </c>
      <c r="D135" s="15"/>
      <c r="E135" s="20"/>
      <c r="F135" s="16"/>
      <c r="G135" s="20"/>
      <c r="H135" s="13"/>
      <c r="I135" s="31"/>
      <c r="J135" s="34"/>
      <c r="K135" s="17"/>
      <c r="L135" s="18"/>
      <c r="M135" s="19"/>
    </row>
    <row r="136" spans="1:13" ht="14.4" x14ac:dyDescent="0.25">
      <c r="A136" s="12" t="str">
        <f t="shared" si="6"/>
        <v/>
      </c>
      <c r="B136" s="13"/>
      <c r="C136" s="14" t="s">
        <v>43</v>
      </c>
      <c r="D136" s="15"/>
      <c r="E136" s="20"/>
      <c r="F136" s="16"/>
      <c r="G136" s="20"/>
      <c r="H136" s="13"/>
      <c r="I136" s="31"/>
      <c r="J136" s="34"/>
      <c r="K136" s="17"/>
      <c r="L136" s="18"/>
      <c r="M136" s="19"/>
    </row>
    <row r="137" spans="1:13" ht="14.4" x14ac:dyDescent="0.25">
      <c r="A137" s="12" t="str">
        <f t="shared" si="6"/>
        <v/>
      </c>
      <c r="B137" s="13"/>
      <c r="C137" s="14" t="s">
        <v>43</v>
      </c>
      <c r="D137" s="15"/>
      <c r="E137" s="20"/>
      <c r="F137" s="16"/>
      <c r="G137" s="20"/>
      <c r="H137" s="13"/>
      <c r="I137" s="31"/>
      <c r="J137" s="34"/>
      <c r="K137" s="17"/>
      <c r="L137" s="18"/>
      <c r="M137" s="19"/>
    </row>
    <row r="138" spans="1:13" ht="14.4" x14ac:dyDescent="0.25">
      <c r="A138" s="12" t="str">
        <f t="shared" si="6"/>
        <v/>
      </c>
      <c r="B138" s="13"/>
      <c r="C138" s="14" t="s">
        <v>43</v>
      </c>
      <c r="D138" s="15"/>
      <c r="E138" s="20"/>
      <c r="F138" s="16"/>
      <c r="G138" s="20"/>
      <c r="H138" s="13"/>
      <c r="I138" s="31"/>
      <c r="J138" s="34"/>
      <c r="K138" s="17"/>
      <c r="L138" s="18"/>
      <c r="M138" s="19"/>
    </row>
    <row r="139" spans="1:13" ht="14.4" x14ac:dyDescent="0.25">
      <c r="A139" s="12" t="str">
        <f t="shared" si="6"/>
        <v/>
      </c>
      <c r="B139" s="13"/>
      <c r="C139" s="14" t="s">
        <v>43</v>
      </c>
      <c r="D139" s="15"/>
      <c r="E139" s="20"/>
      <c r="F139" s="16"/>
      <c r="G139" s="20"/>
      <c r="H139" s="13"/>
      <c r="I139" s="31"/>
      <c r="J139" s="34"/>
      <c r="K139" s="17"/>
      <c r="L139" s="18"/>
      <c r="M139" s="19"/>
    </row>
    <row r="140" spans="1:13" ht="14.4" x14ac:dyDescent="0.25">
      <c r="A140" s="12" t="str">
        <f t="shared" si="6"/>
        <v/>
      </c>
      <c r="B140" s="13"/>
      <c r="C140" s="14" t="s">
        <v>43</v>
      </c>
      <c r="D140" s="15"/>
      <c r="E140" s="20"/>
      <c r="F140" s="16"/>
      <c r="G140" s="20"/>
      <c r="H140" s="13"/>
      <c r="I140" s="31"/>
      <c r="J140" s="34"/>
      <c r="K140" s="17"/>
      <c r="L140" s="18"/>
      <c r="M140" s="19"/>
    </row>
    <row r="141" spans="1:13" ht="14.4" x14ac:dyDescent="0.25">
      <c r="A141" s="12" t="str">
        <f t="shared" si="6"/>
        <v/>
      </c>
      <c r="B141" s="13"/>
      <c r="C141" s="14" t="s">
        <v>43</v>
      </c>
      <c r="D141" s="15"/>
      <c r="E141" s="20"/>
      <c r="F141" s="16"/>
      <c r="G141" s="20"/>
      <c r="H141" s="13"/>
      <c r="I141" s="31"/>
      <c r="J141" s="34"/>
      <c r="K141" s="17"/>
      <c r="L141" s="18"/>
      <c r="M141" s="19"/>
    </row>
    <row r="142" spans="1:13" ht="14.4" x14ac:dyDescent="0.25">
      <c r="A142" s="12" t="str">
        <f t="shared" si="6"/>
        <v/>
      </c>
      <c r="B142" s="13"/>
      <c r="C142" s="14" t="s">
        <v>43</v>
      </c>
      <c r="D142" s="15"/>
      <c r="E142" s="20"/>
      <c r="F142" s="16"/>
      <c r="G142" s="20"/>
      <c r="H142" s="13"/>
      <c r="I142" s="31"/>
      <c r="J142" s="34"/>
      <c r="K142" s="17"/>
      <c r="L142" s="18"/>
      <c r="M142" s="19"/>
    </row>
    <row r="143" spans="1:13" ht="14.4" x14ac:dyDescent="0.25">
      <c r="A143" s="12" t="str">
        <f t="shared" si="6"/>
        <v/>
      </c>
      <c r="B143" s="13"/>
      <c r="C143" s="14" t="s">
        <v>43</v>
      </c>
      <c r="D143" s="15"/>
      <c r="E143" s="20"/>
      <c r="F143" s="16"/>
      <c r="G143" s="20"/>
      <c r="H143" s="13"/>
      <c r="I143" s="31"/>
      <c r="J143" s="34"/>
      <c r="K143" s="17"/>
      <c r="L143" s="18"/>
      <c r="M143" s="19"/>
    </row>
    <row r="144" spans="1:13" ht="14.4" x14ac:dyDescent="0.25">
      <c r="A144" s="12" t="str">
        <f t="shared" si="6"/>
        <v/>
      </c>
      <c r="B144" s="13"/>
      <c r="C144" s="14" t="s">
        <v>43</v>
      </c>
      <c r="D144" s="15"/>
      <c r="E144" s="20"/>
      <c r="F144" s="16"/>
      <c r="G144" s="20"/>
      <c r="H144" s="13"/>
      <c r="I144" s="31"/>
      <c r="J144" s="34"/>
      <c r="K144" s="17"/>
      <c r="L144" s="18"/>
      <c r="M144" s="19"/>
    </row>
    <row r="145" spans="1:13" ht="14.4" x14ac:dyDescent="0.25">
      <c r="A145" s="12" t="str">
        <f t="shared" si="6"/>
        <v/>
      </c>
      <c r="B145" s="13"/>
      <c r="C145" s="14" t="s">
        <v>43</v>
      </c>
      <c r="D145" s="15"/>
      <c r="E145" s="20"/>
      <c r="F145" s="16"/>
      <c r="G145" s="20"/>
      <c r="H145" s="13"/>
      <c r="I145" s="31"/>
      <c r="J145" s="34"/>
      <c r="K145" s="17"/>
      <c r="L145" s="18"/>
      <c r="M145" s="19"/>
    </row>
    <row r="146" spans="1:13" ht="14.4" x14ac:dyDescent="0.25">
      <c r="A146" s="12" t="str">
        <f t="shared" si="6"/>
        <v/>
      </c>
      <c r="B146" s="13"/>
      <c r="C146" s="14" t="s">
        <v>43</v>
      </c>
      <c r="D146" s="15"/>
      <c r="E146" s="20"/>
      <c r="F146" s="16"/>
      <c r="G146" s="20"/>
      <c r="H146" s="13"/>
      <c r="I146" s="31"/>
      <c r="J146" s="34"/>
      <c r="K146" s="17"/>
      <c r="L146" s="18"/>
      <c r="M146" s="19"/>
    </row>
  </sheetData>
  <sortState xmlns:xlrd2="http://schemas.microsoft.com/office/spreadsheetml/2017/richdata2" ref="A6:M62">
    <sortCondition ref="D6:D62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18:D20">
    <cfRule type="duplicateValues" dxfId="26" priority="862"/>
  </conditionalFormatting>
  <conditionalFormatting sqref="C1:D5">
    <cfRule type="duplicateValues" dxfId="25" priority="860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579C-0504-4330-874A-74A1CF579610}">
  <sheetPr>
    <tabColor rgb="FFA3E7FF"/>
  </sheetPr>
  <dimension ref="A1:P141"/>
  <sheetViews>
    <sheetView topLeftCell="B1" workbookViewId="0">
      <selection activeCell="D9" sqref="D9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26.109375" bestFit="1" customWidth="1"/>
    <col min="5" max="5" width="35.4414062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33</v>
      </c>
      <c r="B1" s="901" t="s">
        <v>401</v>
      </c>
      <c r="C1" s="902"/>
      <c r="D1" s="7" t="s">
        <v>402</v>
      </c>
      <c r="E1" s="881" t="s">
        <v>85</v>
      </c>
      <c r="F1" s="882"/>
      <c r="G1" s="882"/>
      <c r="H1" s="882"/>
      <c r="I1" s="882"/>
      <c r="J1" s="8" t="s">
        <v>404</v>
      </c>
      <c r="K1" s="905"/>
      <c r="L1" s="904"/>
      <c r="M1" s="8" t="s">
        <v>405</v>
      </c>
    </row>
    <row r="2" spans="1:16" s="9" customFormat="1" ht="22.5" customHeight="1" thickBot="1" x14ac:dyDescent="0.3">
      <c r="A2" s="1">
        <f>COUNTA(_xlfn.UNIQUE(D7:D182))</f>
        <v>34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s="9" customFormat="1" ht="13.8" x14ac:dyDescent="0.25">
      <c r="A6" s="334"/>
      <c r="B6" s="693"/>
      <c r="C6" s="694"/>
      <c r="D6" s="697"/>
      <c r="E6" s="695"/>
      <c r="F6" s="696"/>
      <c r="G6" s="692"/>
      <c r="H6" s="698"/>
      <c r="I6" s="691"/>
      <c r="J6" s="689"/>
      <c r="K6" s="690"/>
      <c r="L6" s="699"/>
      <c r="M6" s="334"/>
    </row>
    <row r="7" spans="1:16" ht="14.4" x14ac:dyDescent="0.25">
      <c r="A7" s="12" t="str">
        <f>CONCATENATE(B7,C7,D7)</f>
        <v>60Alisha SweetMerrivale Saphire</v>
      </c>
      <c r="B7" s="13">
        <v>60</v>
      </c>
      <c r="C7" s="295" t="s">
        <v>1301</v>
      </c>
      <c r="D7" s="285" t="s">
        <v>1385</v>
      </c>
      <c r="E7" s="296" t="s">
        <v>1386</v>
      </c>
      <c r="F7" s="16"/>
      <c r="G7" s="20">
        <v>2</v>
      </c>
      <c r="H7" s="13"/>
      <c r="I7" s="31"/>
      <c r="J7" s="34"/>
      <c r="K7" s="17">
        <v>2</v>
      </c>
      <c r="L7" s="18">
        <f t="shared" ref="L7:L43" si="0">IF(K7=1,7,IF(K7=2,6,IF(K7=3,5,IF(K7=4,4,IF(K7=5,3,IF(K7=6,2,IF(K7&gt;=6,1,0)))))))</f>
        <v>6</v>
      </c>
      <c r="M7" s="346">
        <f>SUM(L7+$M$5)</f>
        <v>6</v>
      </c>
      <c r="N7" s="30"/>
      <c r="O7" s="30"/>
      <c r="P7" s="30"/>
    </row>
    <row r="8" spans="1:16" ht="11.25" customHeight="1" x14ac:dyDescent="0.25">
      <c r="A8" s="12" t="str">
        <f>CONCATENATE(B8,C8,D8)</f>
        <v>70Grace JohnsonSolar Medal</v>
      </c>
      <c r="B8" s="13">
        <v>70</v>
      </c>
      <c r="C8" s="14" t="s">
        <v>218</v>
      </c>
      <c r="D8" s="285" t="s">
        <v>951</v>
      </c>
      <c r="E8" s="296" t="s">
        <v>1386</v>
      </c>
      <c r="F8" s="16"/>
      <c r="G8" s="20">
        <v>1</v>
      </c>
      <c r="H8" s="13"/>
      <c r="I8" s="31"/>
      <c r="J8" s="34"/>
      <c r="K8" s="17">
        <v>1</v>
      </c>
      <c r="L8" s="18">
        <f t="shared" si="0"/>
        <v>7</v>
      </c>
      <c r="M8" s="346">
        <f t="shared" ref="M8:M42" si="1">SUM(L8+$M$5)</f>
        <v>7</v>
      </c>
      <c r="N8" s="30"/>
      <c r="O8" s="30"/>
      <c r="P8" s="30"/>
    </row>
    <row r="9" spans="1:16" ht="11.25" customHeight="1" x14ac:dyDescent="0.25">
      <c r="A9" s="12"/>
      <c r="B9" s="13">
        <v>80</v>
      </c>
      <c r="C9" s="14" t="s">
        <v>218</v>
      </c>
      <c r="D9" s="285" t="s">
        <v>951</v>
      </c>
      <c r="E9" s="296" t="s">
        <v>1386</v>
      </c>
      <c r="F9" s="16"/>
      <c r="G9" s="20"/>
      <c r="H9" s="13">
        <v>1</v>
      </c>
      <c r="I9" s="31"/>
      <c r="J9" s="34"/>
      <c r="K9" s="17">
        <v>1</v>
      </c>
      <c r="L9" s="18"/>
      <c r="M9" s="346">
        <f t="shared" si="1"/>
        <v>0</v>
      </c>
      <c r="N9" s="30"/>
      <c r="O9" s="30"/>
      <c r="P9" s="30"/>
    </row>
    <row r="10" spans="1:16" ht="14.4" x14ac:dyDescent="0.25">
      <c r="A10" s="12" t="str">
        <f t="shared" ref="A10:A41" si="2">CONCATENATE(B10,C10,D10)</f>
        <v>60Stephanie DanielLenny</v>
      </c>
      <c r="B10" s="13">
        <v>60</v>
      </c>
      <c r="C10" s="295" t="s">
        <v>1387</v>
      </c>
      <c r="D10" s="285" t="s">
        <v>1388</v>
      </c>
      <c r="E10" s="296" t="s">
        <v>1386</v>
      </c>
      <c r="F10" s="16"/>
      <c r="G10" s="20">
        <v>4</v>
      </c>
      <c r="H10" s="13"/>
      <c r="I10" s="31"/>
      <c r="J10" s="34"/>
      <c r="K10" s="17">
        <v>4</v>
      </c>
      <c r="L10" s="18">
        <f t="shared" si="0"/>
        <v>4</v>
      </c>
      <c r="M10" s="346">
        <f t="shared" si="1"/>
        <v>4</v>
      </c>
      <c r="N10" s="30"/>
      <c r="O10" s="30"/>
      <c r="P10" s="30"/>
    </row>
    <row r="11" spans="1:16" ht="14.4" x14ac:dyDescent="0.25">
      <c r="A11" s="12" t="str">
        <f t="shared" si="2"/>
        <v>60Sophie McdougallGood Intentions</v>
      </c>
      <c r="B11" s="13">
        <v>60</v>
      </c>
      <c r="C11" s="14" t="s">
        <v>624</v>
      </c>
      <c r="D11" s="285" t="s">
        <v>662</v>
      </c>
      <c r="E11" s="296" t="s">
        <v>1386</v>
      </c>
      <c r="F11" s="16"/>
      <c r="G11" s="20">
        <v>1</v>
      </c>
      <c r="H11" s="13"/>
      <c r="I11" s="31"/>
      <c r="J11" s="34"/>
      <c r="K11" s="17">
        <v>1</v>
      </c>
      <c r="L11" s="18">
        <f t="shared" si="0"/>
        <v>7</v>
      </c>
      <c r="M11" s="346">
        <f t="shared" si="1"/>
        <v>7</v>
      </c>
      <c r="N11" s="30"/>
      <c r="O11" s="30"/>
      <c r="P11" s="30"/>
    </row>
    <row r="12" spans="1:16" ht="14.4" x14ac:dyDescent="0.25">
      <c r="A12" s="12" t="str">
        <f t="shared" si="2"/>
        <v>80Avarna McdonaldParkiarrup Bundarlee</v>
      </c>
      <c r="B12" s="13">
        <v>80</v>
      </c>
      <c r="C12" s="295" t="s">
        <v>642</v>
      </c>
      <c r="D12" s="285" t="s">
        <v>683</v>
      </c>
      <c r="E12" s="296" t="s">
        <v>1386</v>
      </c>
      <c r="F12" s="16"/>
      <c r="G12" s="20"/>
      <c r="H12" s="13">
        <v>2</v>
      </c>
      <c r="I12" s="31"/>
      <c r="J12" s="34"/>
      <c r="K12" s="17">
        <v>2</v>
      </c>
      <c r="L12" s="18">
        <f t="shared" si="0"/>
        <v>6</v>
      </c>
      <c r="M12" s="346">
        <f t="shared" si="1"/>
        <v>6</v>
      </c>
      <c r="N12" s="30"/>
      <c r="O12" s="30"/>
      <c r="P12" s="30"/>
    </row>
    <row r="13" spans="1:16" ht="14.4" x14ac:dyDescent="0.25">
      <c r="A13" s="12" t="str">
        <f t="shared" si="2"/>
        <v>0Ellie GilberdJayleigh Sensation</v>
      </c>
      <c r="B13" s="13">
        <f>-B14</f>
        <v>0</v>
      </c>
      <c r="C13" s="14" t="s">
        <v>541</v>
      </c>
      <c r="D13" s="285" t="s">
        <v>542</v>
      </c>
      <c r="E13" s="296" t="s">
        <v>1386</v>
      </c>
      <c r="F13" s="16"/>
      <c r="G13" s="20"/>
      <c r="H13" s="13">
        <v>1</v>
      </c>
      <c r="I13" s="31"/>
      <c r="J13" s="34"/>
      <c r="K13" s="17">
        <v>1</v>
      </c>
      <c r="L13" s="18">
        <f t="shared" si="0"/>
        <v>7</v>
      </c>
      <c r="M13" s="346">
        <f t="shared" si="1"/>
        <v>7</v>
      </c>
      <c r="N13" s="30"/>
      <c r="O13" s="30"/>
      <c r="P13" s="30"/>
    </row>
    <row r="14" spans="1:16" ht="14.4" x14ac:dyDescent="0.25">
      <c r="A14" s="12" t="str">
        <f t="shared" si="2"/>
        <v>0Tanaya PustkuchenSecret Mojito</v>
      </c>
      <c r="B14" s="13">
        <v>0</v>
      </c>
      <c r="C14" s="14" t="s">
        <v>638</v>
      </c>
      <c r="D14" s="285" t="s">
        <v>680</v>
      </c>
      <c r="E14" s="296" t="s">
        <v>1386</v>
      </c>
      <c r="F14" s="16"/>
      <c r="G14" s="20"/>
      <c r="H14" s="13"/>
      <c r="I14" s="31"/>
      <c r="J14" s="34"/>
      <c r="K14" s="17"/>
      <c r="L14" s="18">
        <f t="shared" si="0"/>
        <v>0</v>
      </c>
      <c r="M14" s="346">
        <f t="shared" si="1"/>
        <v>0</v>
      </c>
      <c r="N14" s="30"/>
      <c r="O14" s="30"/>
      <c r="P14" s="30"/>
    </row>
    <row r="15" spans="1:16" ht="14.4" x14ac:dyDescent="0.25">
      <c r="A15" s="12" t="str">
        <f t="shared" si="2"/>
        <v>0Hannah DuncanWesswood I Believe</v>
      </c>
      <c r="B15" s="13">
        <v>0</v>
      </c>
      <c r="C15" s="295" t="s">
        <v>636</v>
      </c>
      <c r="D15" s="285" t="s">
        <v>677</v>
      </c>
      <c r="E15" s="296" t="s">
        <v>1386</v>
      </c>
      <c r="F15" s="16"/>
      <c r="G15" s="20"/>
      <c r="H15" s="13"/>
      <c r="I15" s="31"/>
      <c r="J15" s="34"/>
      <c r="K15" s="17"/>
      <c r="L15" s="18">
        <f t="shared" si="0"/>
        <v>0</v>
      </c>
      <c r="M15" s="346">
        <f t="shared" si="1"/>
        <v>0</v>
      </c>
      <c r="N15" s="30"/>
      <c r="O15" s="30"/>
      <c r="P15" s="30"/>
    </row>
    <row r="16" spans="1:16" ht="14.4" x14ac:dyDescent="0.25">
      <c r="A16" s="12" t="str">
        <f t="shared" si="2"/>
        <v>70Tahlia BurkeUpward Others</v>
      </c>
      <c r="B16" s="13">
        <v>70</v>
      </c>
      <c r="C16" s="14" t="s">
        <v>646</v>
      </c>
      <c r="D16" s="15" t="s">
        <v>688</v>
      </c>
      <c r="E16" s="296" t="s">
        <v>1386</v>
      </c>
      <c r="F16" s="16"/>
      <c r="G16" s="20">
        <v>3</v>
      </c>
      <c r="H16" s="13"/>
      <c r="I16" s="31"/>
      <c r="J16" s="34"/>
      <c r="K16" s="17">
        <v>3</v>
      </c>
      <c r="L16" s="18">
        <f t="shared" si="0"/>
        <v>5</v>
      </c>
      <c r="M16" s="346">
        <f t="shared" si="1"/>
        <v>5</v>
      </c>
      <c r="N16" s="30"/>
      <c r="O16" s="30"/>
      <c r="P16" s="30"/>
    </row>
    <row r="17" spans="1:16" ht="14.4" x14ac:dyDescent="0.25">
      <c r="A17" s="12" t="str">
        <f t="shared" si="2"/>
        <v>70Ruby GilberdKirralea Caberet</v>
      </c>
      <c r="B17" s="13">
        <v>70</v>
      </c>
      <c r="C17" s="295" t="s">
        <v>221</v>
      </c>
      <c r="D17" s="285" t="s">
        <v>939</v>
      </c>
      <c r="E17" s="296" t="s">
        <v>1389</v>
      </c>
      <c r="F17" s="16"/>
      <c r="G17" s="20">
        <v>2</v>
      </c>
      <c r="H17" s="13"/>
      <c r="I17" s="31"/>
      <c r="J17" s="34"/>
      <c r="K17" s="17">
        <v>2</v>
      </c>
      <c r="L17" s="18">
        <f t="shared" si="0"/>
        <v>6</v>
      </c>
      <c r="M17" s="346">
        <f t="shared" si="1"/>
        <v>6</v>
      </c>
      <c r="P17" s="30"/>
    </row>
    <row r="18" spans="1:16" ht="14.4" x14ac:dyDescent="0.25">
      <c r="A18" s="12" t="str">
        <f t="shared" si="2"/>
        <v>60Lilly HarneyBeckworturising Casanova</v>
      </c>
      <c r="B18" s="13">
        <v>60</v>
      </c>
      <c r="C18" s="14" t="s">
        <v>340</v>
      </c>
      <c r="D18" s="15" t="s">
        <v>1409</v>
      </c>
      <c r="E18" s="296" t="s">
        <v>1389</v>
      </c>
      <c r="F18" s="16"/>
      <c r="G18" s="20">
        <v>3</v>
      </c>
      <c r="H18" s="13"/>
      <c r="I18" s="31"/>
      <c r="J18" s="34"/>
      <c r="K18" s="17">
        <v>3</v>
      </c>
      <c r="L18" s="18">
        <f t="shared" si="0"/>
        <v>5</v>
      </c>
      <c r="M18" s="346">
        <f t="shared" si="1"/>
        <v>5</v>
      </c>
      <c r="P18" s="30"/>
    </row>
    <row r="19" spans="1:16" ht="14.4" x14ac:dyDescent="0.25">
      <c r="A19" s="12" t="str">
        <f t="shared" si="2"/>
        <v>70Ruby DouglasSecret Valley Rockstar</v>
      </c>
      <c r="B19" s="13">
        <v>70</v>
      </c>
      <c r="C19" s="295" t="s">
        <v>289</v>
      </c>
      <c r="D19" s="285" t="s">
        <v>290</v>
      </c>
      <c r="E19" s="296" t="s">
        <v>1389</v>
      </c>
      <c r="F19" s="16"/>
      <c r="G19" s="20">
        <v>1</v>
      </c>
      <c r="H19" s="13"/>
      <c r="I19" s="31"/>
      <c r="J19" s="34"/>
      <c r="K19" s="17">
        <v>1</v>
      </c>
      <c r="L19" s="18">
        <f t="shared" si="0"/>
        <v>7</v>
      </c>
      <c r="M19" s="346">
        <f t="shared" si="1"/>
        <v>7</v>
      </c>
    </row>
    <row r="20" spans="1:16" ht="14.4" x14ac:dyDescent="0.25">
      <c r="A20" s="12" t="str">
        <f t="shared" si="2"/>
        <v>80Lily BennettKrystelle Park Impressive</v>
      </c>
      <c r="B20" s="13">
        <v>80</v>
      </c>
      <c r="C20" s="295" t="s">
        <v>116</v>
      </c>
      <c r="D20" s="285" t="s">
        <v>166</v>
      </c>
      <c r="E20" s="296" t="s">
        <v>1389</v>
      </c>
      <c r="F20" s="16"/>
      <c r="G20" s="20"/>
      <c r="H20" s="13">
        <v>2</v>
      </c>
      <c r="I20" s="31"/>
      <c r="J20" s="34"/>
      <c r="K20" s="17">
        <v>2</v>
      </c>
      <c r="L20" s="18">
        <f t="shared" si="0"/>
        <v>6</v>
      </c>
      <c r="M20" s="346">
        <f t="shared" si="1"/>
        <v>6</v>
      </c>
    </row>
    <row r="21" spans="1:16" ht="14.4" x14ac:dyDescent="0.25">
      <c r="A21" s="12" t="str">
        <f t="shared" si="2"/>
        <v>60Elaria AtheisWildwood Beyond Paradise</v>
      </c>
      <c r="B21" s="13">
        <v>60</v>
      </c>
      <c r="C21" s="295" t="s">
        <v>321</v>
      </c>
      <c r="D21" s="285" t="s">
        <v>322</v>
      </c>
      <c r="E21" s="296" t="s">
        <v>1389</v>
      </c>
      <c r="F21" s="16"/>
      <c r="G21" s="20">
        <v>1</v>
      </c>
      <c r="H21" s="13"/>
      <c r="I21" s="31"/>
      <c r="J21" s="34"/>
      <c r="K21" s="17">
        <v>1</v>
      </c>
      <c r="L21" s="18">
        <f t="shared" si="0"/>
        <v>7</v>
      </c>
      <c r="M21" s="346">
        <f t="shared" si="1"/>
        <v>7</v>
      </c>
    </row>
    <row r="22" spans="1:16" ht="14.4" x14ac:dyDescent="0.25">
      <c r="A22" s="12" t="str">
        <f t="shared" si="2"/>
        <v>70Zoe DayElokee Crystal Fire</v>
      </c>
      <c r="B22" s="13">
        <v>70</v>
      </c>
      <c r="C22" s="295" t="s">
        <v>209</v>
      </c>
      <c r="D22" s="285" t="s">
        <v>1390</v>
      </c>
      <c r="E22" s="296" t="s">
        <v>1389</v>
      </c>
      <c r="F22" s="16"/>
      <c r="G22" s="20">
        <v>1</v>
      </c>
      <c r="H22" s="13"/>
      <c r="I22" s="31"/>
      <c r="J22" s="34"/>
      <c r="K22" s="17">
        <v>1</v>
      </c>
      <c r="L22" s="18">
        <f t="shared" si="0"/>
        <v>7</v>
      </c>
      <c r="M22" s="346">
        <f t="shared" si="1"/>
        <v>7</v>
      </c>
    </row>
    <row r="23" spans="1:16" ht="14.4" x14ac:dyDescent="0.25">
      <c r="A23" s="12" t="str">
        <f t="shared" si="2"/>
        <v>0Sophie Mosey-WeateGordon Park Capriccio</v>
      </c>
      <c r="B23" s="13">
        <v>0</v>
      </c>
      <c r="C23" s="14" t="s">
        <v>244</v>
      </c>
      <c r="D23" s="285" t="s">
        <v>245</v>
      </c>
      <c r="E23" s="296" t="s">
        <v>1389</v>
      </c>
      <c r="F23" s="16"/>
      <c r="G23" s="20"/>
      <c r="H23" s="13"/>
      <c r="I23" s="31"/>
      <c r="J23" s="34"/>
      <c r="K23" s="17"/>
      <c r="L23" s="18">
        <f t="shared" si="0"/>
        <v>0</v>
      </c>
      <c r="M23" s="346">
        <f t="shared" si="1"/>
        <v>0</v>
      </c>
    </row>
    <row r="24" spans="1:16" ht="14.4" x14ac:dyDescent="0.25">
      <c r="A24" s="12" t="str">
        <f t="shared" si="2"/>
        <v>60Ruby BrajkovichCharisma George Washington</v>
      </c>
      <c r="B24" s="13">
        <v>60</v>
      </c>
      <c r="C24" s="295" t="s">
        <v>1391</v>
      </c>
      <c r="D24" s="285" t="s">
        <v>1152</v>
      </c>
      <c r="E24" s="296" t="s">
        <v>1389</v>
      </c>
      <c r="F24" s="16"/>
      <c r="G24" s="20">
        <v>6</v>
      </c>
      <c r="H24" s="13"/>
      <c r="I24" s="31"/>
      <c r="J24" s="34"/>
      <c r="K24" s="17">
        <v>6</v>
      </c>
      <c r="L24" s="18">
        <f t="shared" si="0"/>
        <v>2</v>
      </c>
      <c r="M24" s="346">
        <f t="shared" si="1"/>
        <v>2</v>
      </c>
    </row>
    <row r="25" spans="1:16" ht="14.4" x14ac:dyDescent="0.25">
      <c r="A25" s="12" t="str">
        <f t="shared" si="2"/>
        <v>70Stella BrownBrayside Forever After</v>
      </c>
      <c r="B25" s="13">
        <v>70</v>
      </c>
      <c r="C25" s="14" t="s">
        <v>629</v>
      </c>
      <c r="D25" s="15" t="s">
        <v>667</v>
      </c>
      <c r="E25" s="296" t="s">
        <v>1389</v>
      </c>
      <c r="F25" s="16"/>
      <c r="G25" s="20">
        <v>3</v>
      </c>
      <c r="H25" s="13"/>
      <c r="I25" s="31"/>
      <c r="J25" s="34"/>
      <c r="K25" s="17">
        <v>3</v>
      </c>
      <c r="L25" s="18">
        <f t="shared" si="0"/>
        <v>5</v>
      </c>
      <c r="M25" s="346">
        <f t="shared" si="1"/>
        <v>5</v>
      </c>
    </row>
    <row r="26" spans="1:16" ht="14.4" x14ac:dyDescent="0.25">
      <c r="A26" s="12" t="str">
        <f t="shared" si="2"/>
        <v>70Aerin ScatenaRoseridge Sparkie</v>
      </c>
      <c r="B26" s="13">
        <v>70</v>
      </c>
      <c r="C26" s="295" t="s">
        <v>1392</v>
      </c>
      <c r="D26" s="285" t="s">
        <v>1393</v>
      </c>
      <c r="E26" s="296" t="s">
        <v>1389</v>
      </c>
      <c r="F26" s="16"/>
      <c r="G26" s="20">
        <v>4</v>
      </c>
      <c r="H26" s="13"/>
      <c r="I26" s="31"/>
      <c r="J26" s="34"/>
      <c r="K26" s="17">
        <v>4</v>
      </c>
      <c r="L26" s="18">
        <f t="shared" si="0"/>
        <v>4</v>
      </c>
      <c r="M26" s="346">
        <f t="shared" si="1"/>
        <v>4</v>
      </c>
    </row>
    <row r="27" spans="1:16" ht="14.4" x14ac:dyDescent="0.25">
      <c r="A27" s="12" t="str">
        <f t="shared" si="2"/>
        <v>0Emma DempseyCapparis O'Grady</v>
      </c>
      <c r="B27" s="13">
        <v>0</v>
      </c>
      <c r="C27" s="14" t="s">
        <v>829</v>
      </c>
      <c r="D27" s="15" t="s">
        <v>1394</v>
      </c>
      <c r="E27" s="296" t="s">
        <v>1389</v>
      </c>
      <c r="F27" s="16"/>
      <c r="G27" s="20"/>
      <c r="H27" s="13"/>
      <c r="I27" s="31"/>
      <c r="J27" s="34"/>
      <c r="K27" s="17"/>
      <c r="L27" s="18">
        <f t="shared" si="0"/>
        <v>0</v>
      </c>
      <c r="M27" s="346">
        <f t="shared" si="1"/>
        <v>0</v>
      </c>
    </row>
    <row r="28" spans="1:16" ht="14.4" x14ac:dyDescent="0.25">
      <c r="A28" s="12" t="str">
        <f t="shared" si="2"/>
        <v>60Joshua DuncanTyalla Oriolle</v>
      </c>
      <c r="B28" s="13">
        <v>60</v>
      </c>
      <c r="C28" s="295" t="s">
        <v>286</v>
      </c>
      <c r="D28" s="285" t="s">
        <v>1395</v>
      </c>
      <c r="E28" s="296" t="s">
        <v>1389</v>
      </c>
      <c r="F28" s="16"/>
      <c r="G28" s="20">
        <v>3</v>
      </c>
      <c r="H28" s="13"/>
      <c r="I28" s="31"/>
      <c r="J28" s="34"/>
      <c r="K28" s="17">
        <v>3</v>
      </c>
      <c r="L28" s="18">
        <f t="shared" si="0"/>
        <v>5</v>
      </c>
      <c r="M28" s="346">
        <f t="shared" si="1"/>
        <v>5</v>
      </c>
    </row>
    <row r="29" spans="1:16" ht="14.4" x14ac:dyDescent="0.25">
      <c r="A29" s="12" t="str">
        <f t="shared" si="2"/>
        <v>70Miley GossageKarma Park Barilla Bay</v>
      </c>
      <c r="B29" s="13">
        <v>70</v>
      </c>
      <c r="C29" s="14" t="s">
        <v>291</v>
      </c>
      <c r="D29" s="15" t="s">
        <v>1396</v>
      </c>
      <c r="E29" s="296" t="s">
        <v>1389</v>
      </c>
      <c r="F29" s="16"/>
      <c r="G29" s="20">
        <v>6</v>
      </c>
      <c r="H29" s="13"/>
      <c r="I29" s="31"/>
      <c r="J29" s="34"/>
      <c r="K29" s="17">
        <v>6</v>
      </c>
      <c r="L29" s="18">
        <f t="shared" si="0"/>
        <v>2</v>
      </c>
      <c r="M29" s="346">
        <f t="shared" si="1"/>
        <v>2</v>
      </c>
    </row>
    <row r="30" spans="1:16" ht="14.4" x14ac:dyDescent="0.25">
      <c r="A30" s="12" t="str">
        <f t="shared" si="2"/>
        <v>70Hannah RoseClare Downs Amira</v>
      </c>
      <c r="B30" s="13">
        <v>70</v>
      </c>
      <c r="C30" s="295" t="s">
        <v>854</v>
      </c>
      <c r="D30" s="285" t="s">
        <v>1410</v>
      </c>
      <c r="E30" s="296" t="s">
        <v>1389</v>
      </c>
      <c r="F30" s="16"/>
      <c r="G30" s="20">
        <v>5</v>
      </c>
      <c r="H30" s="13"/>
      <c r="I30" s="31"/>
      <c r="J30" s="34"/>
      <c r="K30" s="17">
        <v>5</v>
      </c>
      <c r="L30" s="18">
        <f t="shared" si="0"/>
        <v>3</v>
      </c>
      <c r="M30" s="346">
        <f t="shared" si="1"/>
        <v>3</v>
      </c>
    </row>
    <row r="31" spans="1:16" ht="14.4" x14ac:dyDescent="0.25">
      <c r="A31" s="12" t="str">
        <f t="shared" si="2"/>
        <v>70Charlotte FinisterArawa Rosella</v>
      </c>
      <c r="B31" s="13">
        <v>70</v>
      </c>
      <c r="C31" s="14" t="s">
        <v>1155</v>
      </c>
      <c r="D31" s="15" t="s">
        <v>1156</v>
      </c>
      <c r="E31" s="296" t="s">
        <v>1389</v>
      </c>
      <c r="F31" s="16"/>
      <c r="G31" s="20">
        <v>4</v>
      </c>
      <c r="H31" s="13"/>
      <c r="I31" s="31"/>
      <c r="J31" s="34"/>
      <c r="K31" s="17">
        <v>4</v>
      </c>
      <c r="L31" s="18">
        <f t="shared" si="0"/>
        <v>4</v>
      </c>
      <c r="M31" s="346">
        <f t="shared" si="1"/>
        <v>4</v>
      </c>
    </row>
    <row r="32" spans="1:16" ht="14.4" x14ac:dyDescent="0.25">
      <c r="A32" s="12" t="str">
        <f t="shared" si="2"/>
        <v>0Ava MinshullPangari Rain Dance</v>
      </c>
      <c r="B32" s="13">
        <v>0</v>
      </c>
      <c r="C32" s="295" t="s">
        <v>1287</v>
      </c>
      <c r="D32" s="285" t="s">
        <v>1397</v>
      </c>
      <c r="E32" s="296" t="s">
        <v>1389</v>
      </c>
      <c r="F32" s="16"/>
      <c r="G32" s="20"/>
      <c r="H32" s="13"/>
      <c r="I32" s="31"/>
      <c r="J32" s="34"/>
      <c r="K32" s="17"/>
      <c r="L32" s="18">
        <f t="shared" si="0"/>
        <v>0</v>
      </c>
      <c r="M32" s="346">
        <f t="shared" si="1"/>
        <v>0</v>
      </c>
    </row>
    <row r="33" spans="1:13" ht="14.4" x14ac:dyDescent="0.25">
      <c r="A33" s="12" t="str">
        <f t="shared" si="2"/>
        <v>70Emma BennettLimehill Kochice</v>
      </c>
      <c r="B33" s="13">
        <v>70</v>
      </c>
      <c r="C33" s="14" t="s">
        <v>327</v>
      </c>
      <c r="D33" s="285" t="s">
        <v>329</v>
      </c>
      <c r="E33" s="296" t="s">
        <v>1398</v>
      </c>
      <c r="F33" s="16"/>
      <c r="G33" s="20">
        <v>2</v>
      </c>
      <c r="H33" s="13"/>
      <c r="I33" s="31"/>
      <c r="J33" s="34"/>
      <c r="K33" s="17">
        <v>2</v>
      </c>
      <c r="L33" s="18">
        <f t="shared" si="0"/>
        <v>6</v>
      </c>
      <c r="M33" s="346">
        <f t="shared" si="1"/>
        <v>6</v>
      </c>
    </row>
    <row r="34" spans="1:13" ht="14.4" x14ac:dyDescent="0.25">
      <c r="A34" s="12" t="str">
        <f t="shared" si="2"/>
        <v>0Heidi BrownSan Del Patrizio</v>
      </c>
      <c r="B34" s="13">
        <v>0</v>
      </c>
      <c r="C34" s="295" t="s">
        <v>1399</v>
      </c>
      <c r="D34" s="285" t="s">
        <v>1400</v>
      </c>
      <c r="E34" s="296" t="s">
        <v>1398</v>
      </c>
      <c r="F34" s="16"/>
      <c r="G34" s="20"/>
      <c r="H34" s="13"/>
      <c r="I34" s="31"/>
      <c r="J34" s="34"/>
      <c r="K34" s="17"/>
      <c r="L34" s="18">
        <f t="shared" si="0"/>
        <v>0</v>
      </c>
      <c r="M34" s="346">
        <f t="shared" si="1"/>
        <v>0</v>
      </c>
    </row>
    <row r="35" spans="1:13" ht="14.4" x14ac:dyDescent="0.25">
      <c r="A35" s="12" t="str">
        <f t="shared" si="2"/>
        <v>70Emma BennettRox My Sox</v>
      </c>
      <c r="B35" s="265">
        <v>70</v>
      </c>
      <c r="C35" s="14" t="s">
        <v>327</v>
      </c>
      <c r="D35" s="285" t="s">
        <v>328</v>
      </c>
      <c r="E35" s="296" t="s">
        <v>1398</v>
      </c>
      <c r="F35" s="16"/>
      <c r="G35" s="20">
        <v>3</v>
      </c>
      <c r="H35" s="13"/>
      <c r="I35" s="31"/>
      <c r="J35" s="34"/>
      <c r="K35" s="17">
        <v>3</v>
      </c>
      <c r="L35" s="18">
        <f t="shared" si="0"/>
        <v>5</v>
      </c>
      <c r="M35" s="346">
        <f t="shared" si="1"/>
        <v>5</v>
      </c>
    </row>
    <row r="36" spans="1:13" ht="14.4" x14ac:dyDescent="0.25">
      <c r="A36" s="12" t="str">
        <f t="shared" si="2"/>
        <v>Jye GossageWindsong Joespj</v>
      </c>
      <c r="B36" s="13"/>
      <c r="C36" s="295" t="s">
        <v>293</v>
      </c>
      <c r="D36" s="285" t="s">
        <v>1401</v>
      </c>
      <c r="E36" s="296" t="s">
        <v>1398</v>
      </c>
      <c r="F36" s="16"/>
      <c r="G36" s="20"/>
      <c r="H36" s="13"/>
      <c r="I36" s="31"/>
      <c r="J36" s="34"/>
      <c r="K36" s="17"/>
      <c r="L36" s="18">
        <f t="shared" si="0"/>
        <v>0</v>
      </c>
      <c r="M36" s="346">
        <f t="shared" si="1"/>
        <v>0</v>
      </c>
    </row>
    <row r="37" spans="1:13" ht="14.4" x14ac:dyDescent="0.25">
      <c r="A37" s="12" t="str">
        <f t="shared" si="2"/>
        <v>Abby FullgrabeWaverley Park Little Cherokee</v>
      </c>
      <c r="B37" s="13"/>
      <c r="C37" s="14" t="s">
        <v>1402</v>
      </c>
      <c r="D37" s="15" t="s">
        <v>1403</v>
      </c>
      <c r="E37" s="296" t="s">
        <v>1398</v>
      </c>
      <c r="F37" s="16"/>
      <c r="G37" s="20"/>
      <c r="H37" s="13"/>
      <c r="I37" s="31"/>
      <c r="J37" s="34"/>
      <c r="K37" s="17"/>
      <c r="L37" s="18">
        <f t="shared" si="0"/>
        <v>0</v>
      </c>
      <c r="M37" s="346">
        <f t="shared" si="1"/>
        <v>0</v>
      </c>
    </row>
    <row r="38" spans="1:13" ht="14.4" x14ac:dyDescent="0.25">
      <c r="A38" s="12" t="str">
        <f t="shared" si="2"/>
        <v>Amelia DilazzaroBelfast Whistling Dixie</v>
      </c>
      <c r="B38" s="13"/>
      <c r="C38" s="295" t="s">
        <v>712</v>
      </c>
      <c r="D38" s="285" t="s">
        <v>1306</v>
      </c>
      <c r="E38" s="296" t="s">
        <v>1398</v>
      </c>
      <c r="F38" s="16"/>
      <c r="G38" s="20"/>
      <c r="H38" s="13"/>
      <c r="I38" s="31"/>
      <c r="J38" s="34"/>
      <c r="K38" s="17"/>
      <c r="L38" s="18">
        <f t="shared" si="0"/>
        <v>0</v>
      </c>
      <c r="M38" s="346">
        <f t="shared" si="1"/>
        <v>0</v>
      </c>
    </row>
    <row r="39" spans="1:13" ht="14.4" x14ac:dyDescent="0.25">
      <c r="A39" s="12" t="str">
        <f t="shared" si="2"/>
        <v>Holly FurgusonRebel</v>
      </c>
      <c r="B39" s="13"/>
      <c r="C39" s="14" t="s">
        <v>1404</v>
      </c>
      <c r="D39" s="15" t="s">
        <v>1405</v>
      </c>
      <c r="E39" s="296" t="s">
        <v>1398</v>
      </c>
      <c r="F39" s="16"/>
      <c r="G39" s="20"/>
      <c r="H39" s="13"/>
      <c r="I39" s="31"/>
      <c r="J39" s="34"/>
      <c r="K39" s="17"/>
      <c r="L39" s="18">
        <f t="shared" si="0"/>
        <v>0</v>
      </c>
      <c r="M39" s="346">
        <f t="shared" si="1"/>
        <v>0</v>
      </c>
    </row>
    <row r="40" spans="1:13" ht="14.4" x14ac:dyDescent="0.25">
      <c r="A40" s="12" t="str">
        <f t="shared" si="2"/>
        <v>Darcee CunninghamWendamar Talent</v>
      </c>
      <c r="B40" s="13"/>
      <c r="C40" s="295" t="s">
        <v>1406</v>
      </c>
      <c r="D40" s="285" t="s">
        <v>1407</v>
      </c>
      <c r="E40" s="296" t="s">
        <v>1398</v>
      </c>
      <c r="F40" s="16"/>
      <c r="G40" s="20"/>
      <c r="H40" s="13"/>
      <c r="I40" s="31"/>
      <c r="J40" s="34"/>
      <c r="K40" s="17"/>
      <c r="L40" s="18">
        <f t="shared" si="0"/>
        <v>0</v>
      </c>
      <c r="M40" s="346">
        <f t="shared" si="1"/>
        <v>0</v>
      </c>
    </row>
    <row r="41" spans="1:13" ht="14.4" x14ac:dyDescent="0.25">
      <c r="A41" s="12" t="str">
        <f t="shared" si="2"/>
        <v/>
      </c>
      <c r="B41" s="13"/>
      <c r="C41" s="14"/>
      <c r="D41" s="285"/>
      <c r="E41" s="296"/>
      <c r="F41" s="16"/>
      <c r="G41" s="20"/>
      <c r="H41" s="13"/>
      <c r="I41" s="31"/>
      <c r="J41" s="34"/>
      <c r="K41" s="17"/>
      <c r="L41" s="18">
        <f t="shared" si="0"/>
        <v>0</v>
      </c>
      <c r="M41" s="346">
        <f t="shared" si="1"/>
        <v>0</v>
      </c>
    </row>
    <row r="42" spans="1:13" ht="14.4" x14ac:dyDescent="0.25">
      <c r="A42" s="12" t="str">
        <f t="shared" ref="A42:A73" si="3">CONCATENATE(B42,C42,D42)</f>
        <v/>
      </c>
      <c r="B42" s="13"/>
      <c r="C42" s="295"/>
      <c r="D42" s="285"/>
      <c r="E42" s="296"/>
      <c r="F42" s="16"/>
      <c r="G42" s="20"/>
      <c r="H42" s="13"/>
      <c r="I42" s="31"/>
      <c r="J42" s="34"/>
      <c r="K42" s="17"/>
      <c r="L42" s="18">
        <f t="shared" si="0"/>
        <v>0</v>
      </c>
      <c r="M42" s="346">
        <f t="shared" si="1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96"/>
      <c r="F43" s="16"/>
      <c r="G43" s="20"/>
      <c r="H43" s="13"/>
      <c r="I43" s="31"/>
      <c r="J43" s="34"/>
      <c r="K43" s="17"/>
      <c r="L43" s="18">
        <f t="shared" si="0"/>
        <v>0</v>
      </c>
      <c r="M43" s="346">
        <f t="shared" ref="M43:M65" si="4">SUM(L43+$M$5)*2</f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296"/>
      <c r="F44" s="16"/>
      <c r="G44" s="20"/>
      <c r="H44" s="13"/>
      <c r="I44" s="31"/>
      <c r="J44" s="34"/>
      <c r="K44" s="17">
        <f t="shared" ref="K44:K67" si="5">SUM(G44:J44)</f>
        <v>0</v>
      </c>
      <c r="L44" s="18">
        <f t="shared" ref="L44:L66" si="6">IF(K44=1,7,IF(K44=2,6,IF(K44=3,5,IF(K44=4,4,IF(K44=5,3,IF(K44=6,2,IF(K44&gt;=6,1,0)))))))</f>
        <v>0</v>
      </c>
      <c r="M44" s="346">
        <f t="shared" si="4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96"/>
      <c r="F45" s="16"/>
      <c r="G45" s="20"/>
      <c r="H45" s="13"/>
      <c r="I45" s="31"/>
      <c r="J45" s="34"/>
      <c r="K45" s="17">
        <f t="shared" si="5"/>
        <v>0</v>
      </c>
      <c r="L45" s="18">
        <f t="shared" si="6"/>
        <v>0</v>
      </c>
      <c r="M45" s="346">
        <f t="shared" si="4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96"/>
      <c r="F46" s="16"/>
      <c r="G46" s="20"/>
      <c r="H46" s="13"/>
      <c r="I46" s="31"/>
      <c r="J46" s="34"/>
      <c r="K46" s="17">
        <f t="shared" si="5"/>
        <v>0</v>
      </c>
      <c r="L46" s="18">
        <f t="shared" si="6"/>
        <v>0</v>
      </c>
      <c r="M46" s="346">
        <f t="shared" si="4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96"/>
      <c r="F47" s="16"/>
      <c r="G47" s="20"/>
      <c r="H47" s="13"/>
      <c r="I47" s="31"/>
      <c r="J47" s="34"/>
      <c r="K47" s="17">
        <f t="shared" si="5"/>
        <v>0</v>
      </c>
      <c r="L47" s="18">
        <f t="shared" si="6"/>
        <v>0</v>
      </c>
      <c r="M47" s="346">
        <f t="shared" si="4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>
        <f t="shared" si="5"/>
        <v>0</v>
      </c>
      <c r="L48" s="18">
        <f t="shared" si="6"/>
        <v>0</v>
      </c>
      <c r="M48" s="346">
        <f t="shared" si="4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>
        <f t="shared" si="5"/>
        <v>0</v>
      </c>
      <c r="L49" s="18">
        <f t="shared" si="6"/>
        <v>0</v>
      </c>
      <c r="M49" s="346">
        <f t="shared" si="4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>
        <f t="shared" si="5"/>
        <v>0</v>
      </c>
      <c r="L50" s="18">
        <f t="shared" si="6"/>
        <v>0</v>
      </c>
      <c r="M50" s="346">
        <f t="shared" si="4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>
        <f t="shared" si="5"/>
        <v>0</v>
      </c>
      <c r="L51" s="18">
        <f t="shared" si="6"/>
        <v>0</v>
      </c>
      <c r="M51" s="346">
        <f t="shared" si="4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>
        <f t="shared" si="5"/>
        <v>0</v>
      </c>
      <c r="L52" s="18">
        <f t="shared" si="6"/>
        <v>0</v>
      </c>
      <c r="M52" s="346">
        <f t="shared" si="4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>
        <f t="shared" si="5"/>
        <v>0</v>
      </c>
      <c r="L53" s="18">
        <f t="shared" si="6"/>
        <v>0</v>
      </c>
      <c r="M53" s="346">
        <f t="shared" si="4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>
        <f t="shared" si="5"/>
        <v>0</v>
      </c>
      <c r="L54" s="18">
        <f t="shared" si="6"/>
        <v>0</v>
      </c>
      <c r="M54" s="346">
        <f t="shared" si="4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f t="shared" si="5"/>
        <v>0</v>
      </c>
      <c r="L55" s="18">
        <f t="shared" si="6"/>
        <v>0</v>
      </c>
      <c r="M55" s="346">
        <f t="shared" si="4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f t="shared" si="5"/>
        <v>0</v>
      </c>
      <c r="L56" s="18">
        <f t="shared" si="6"/>
        <v>0</v>
      </c>
      <c r="M56" s="346">
        <f t="shared" si="4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f t="shared" si="5"/>
        <v>0</v>
      </c>
      <c r="L57" s="18">
        <f t="shared" si="6"/>
        <v>0</v>
      </c>
      <c r="M57" s="346">
        <f t="shared" si="4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f t="shared" si="5"/>
        <v>0</v>
      </c>
      <c r="L58" s="18">
        <f t="shared" si="6"/>
        <v>0</v>
      </c>
      <c r="M58" s="346">
        <f t="shared" si="4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f t="shared" si="5"/>
        <v>0</v>
      </c>
      <c r="L59" s="18">
        <f t="shared" si="6"/>
        <v>0</v>
      </c>
      <c r="M59" s="346">
        <f t="shared" si="4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f t="shared" si="5"/>
        <v>0</v>
      </c>
      <c r="L60" s="18">
        <f t="shared" si="6"/>
        <v>0</v>
      </c>
      <c r="M60" s="346">
        <f t="shared" si="4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si="5"/>
        <v>0</v>
      </c>
      <c r="L61" s="18">
        <f t="shared" si="6"/>
        <v>0</v>
      </c>
      <c r="M61" s="346">
        <f t="shared" si="4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5"/>
        <v>0</v>
      </c>
      <c r="L62" s="18">
        <f t="shared" si="6"/>
        <v>0</v>
      </c>
      <c r="M62" s="346">
        <f t="shared" si="4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5"/>
        <v>0</v>
      </c>
      <c r="L63" s="18">
        <f t="shared" si="6"/>
        <v>0</v>
      </c>
      <c r="M63" s="346">
        <f t="shared" si="4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5"/>
        <v>0</v>
      </c>
      <c r="L64" s="18">
        <f t="shared" si="6"/>
        <v>0</v>
      </c>
      <c r="M64" s="346">
        <f t="shared" si="4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5"/>
        <v>0</v>
      </c>
      <c r="L65" s="18">
        <f t="shared" si="6"/>
        <v>0</v>
      </c>
      <c r="M65" s="346">
        <f t="shared" si="4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5"/>
        <v>0</v>
      </c>
      <c r="L66" s="18">
        <f t="shared" si="6"/>
        <v>0</v>
      </c>
      <c r="M66" s="346">
        <f t="shared" ref="M66:M96" si="7">SUM(L66+$M$5)*2</f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5"/>
        <v>0</v>
      </c>
      <c r="L67" s="18">
        <f t="shared" ref="L67:L130" si="8">IF(K67=1,7,IF(K67=2,6,IF(K67=3,5,IF(K67=4,4,IF(K67=5,3,IF(K67=6,2,IF(K67&gt;=6,1,0)))))))</f>
        <v>0</v>
      </c>
      <c r="M67" s="346">
        <f t="shared" si="7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ref="K68:K131" si="9">SUM(G68:J68)</f>
        <v>0</v>
      </c>
      <c r="L68" s="18">
        <f t="shared" si="8"/>
        <v>0</v>
      </c>
      <c r="M68" s="346">
        <f t="shared" si="7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9"/>
        <v>0</v>
      </c>
      <c r="L69" s="18">
        <f t="shared" si="8"/>
        <v>0</v>
      </c>
      <c r="M69" s="346">
        <f t="shared" si="7"/>
        <v>0</v>
      </c>
    </row>
    <row r="70" spans="1:13" ht="14.4" x14ac:dyDescent="0.25">
      <c r="A70" s="12" t="str">
        <f t="shared" si="3"/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9"/>
        <v>0</v>
      </c>
      <c r="L70" s="18">
        <f t="shared" si="8"/>
        <v>0</v>
      </c>
      <c r="M70" s="346">
        <f t="shared" si="7"/>
        <v>0</v>
      </c>
    </row>
    <row r="71" spans="1:13" ht="14.4" x14ac:dyDescent="0.25">
      <c r="A71" s="12" t="str">
        <f t="shared" si="3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9"/>
        <v>0</v>
      </c>
      <c r="L71" s="18">
        <f t="shared" si="8"/>
        <v>0</v>
      </c>
      <c r="M71" s="346">
        <f t="shared" si="7"/>
        <v>0</v>
      </c>
    </row>
    <row r="72" spans="1:13" ht="14.4" x14ac:dyDescent="0.25">
      <c r="A72" s="12" t="str">
        <f t="shared" si="3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9"/>
        <v>0</v>
      </c>
      <c r="L72" s="18">
        <f t="shared" si="8"/>
        <v>0</v>
      </c>
      <c r="M72" s="346">
        <f t="shared" si="7"/>
        <v>0</v>
      </c>
    </row>
    <row r="73" spans="1:13" ht="14.4" x14ac:dyDescent="0.25">
      <c r="A73" s="12" t="str">
        <f t="shared" si="3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si="9"/>
        <v>0</v>
      </c>
      <c r="L73" s="18">
        <f t="shared" si="8"/>
        <v>0</v>
      </c>
      <c r="M73" s="346">
        <f t="shared" si="7"/>
        <v>0</v>
      </c>
    </row>
    <row r="74" spans="1:13" ht="14.4" x14ac:dyDescent="0.25">
      <c r="A74" s="12" t="str">
        <f t="shared" ref="A74:A105" si="10">CONCATENATE(B74,C74,D74)</f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9"/>
        <v>0</v>
      </c>
      <c r="L74" s="18">
        <f t="shared" si="8"/>
        <v>0</v>
      </c>
      <c r="M74" s="346">
        <f t="shared" si="7"/>
        <v>0</v>
      </c>
    </row>
    <row r="75" spans="1:13" ht="14.4" x14ac:dyDescent="0.25">
      <c r="A75" s="12" t="str">
        <f t="shared" si="10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9"/>
        <v>0</v>
      </c>
      <c r="L75" s="18">
        <f t="shared" si="8"/>
        <v>0</v>
      </c>
      <c r="M75" s="346">
        <f t="shared" si="7"/>
        <v>0</v>
      </c>
    </row>
    <row r="76" spans="1:13" ht="14.4" x14ac:dyDescent="0.25">
      <c r="A76" s="12" t="str">
        <f t="shared" si="10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9"/>
        <v>0</v>
      </c>
      <c r="L76" s="18">
        <f t="shared" si="8"/>
        <v>0</v>
      </c>
      <c r="M76" s="346">
        <f t="shared" si="7"/>
        <v>0</v>
      </c>
    </row>
    <row r="77" spans="1:13" ht="14.4" x14ac:dyDescent="0.25">
      <c r="A77" s="12" t="str">
        <f t="shared" si="10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9"/>
        <v>0</v>
      </c>
      <c r="L77" s="18">
        <f t="shared" si="8"/>
        <v>0</v>
      </c>
      <c r="M77" s="346">
        <f t="shared" si="7"/>
        <v>0</v>
      </c>
    </row>
    <row r="78" spans="1:13" ht="14.4" x14ac:dyDescent="0.25">
      <c r="A78" s="12" t="str">
        <f t="shared" si="10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9"/>
        <v>0</v>
      </c>
      <c r="L78" s="18">
        <f t="shared" si="8"/>
        <v>0</v>
      </c>
      <c r="M78" s="346">
        <f t="shared" si="7"/>
        <v>0</v>
      </c>
    </row>
    <row r="79" spans="1:13" ht="14.4" x14ac:dyDescent="0.25">
      <c r="A79" s="12" t="str">
        <f t="shared" si="10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9"/>
        <v>0</v>
      </c>
      <c r="L79" s="18">
        <f t="shared" si="8"/>
        <v>0</v>
      </c>
      <c r="M79" s="346">
        <f t="shared" si="7"/>
        <v>0</v>
      </c>
    </row>
    <row r="80" spans="1:13" ht="14.4" x14ac:dyDescent="0.25">
      <c r="A80" s="12" t="str">
        <f t="shared" si="10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9"/>
        <v>0</v>
      </c>
      <c r="L80" s="18">
        <f t="shared" si="8"/>
        <v>0</v>
      </c>
      <c r="M80" s="346">
        <f t="shared" si="7"/>
        <v>0</v>
      </c>
    </row>
    <row r="81" spans="1:13" ht="14.4" x14ac:dyDescent="0.25">
      <c r="A81" s="12" t="str">
        <f t="shared" si="10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9"/>
        <v>0</v>
      </c>
      <c r="L81" s="18">
        <f t="shared" si="8"/>
        <v>0</v>
      </c>
      <c r="M81" s="346">
        <f t="shared" si="7"/>
        <v>0</v>
      </c>
    </row>
    <row r="82" spans="1:13" ht="14.4" x14ac:dyDescent="0.25">
      <c r="A82" s="12" t="str">
        <f t="shared" si="10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9"/>
        <v>0</v>
      </c>
      <c r="L82" s="18">
        <f t="shared" si="8"/>
        <v>0</v>
      </c>
      <c r="M82" s="346">
        <f t="shared" si="7"/>
        <v>0</v>
      </c>
    </row>
    <row r="83" spans="1:13" ht="14.4" x14ac:dyDescent="0.25">
      <c r="A83" s="12" t="str">
        <f t="shared" si="10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9"/>
        <v>0</v>
      </c>
      <c r="L83" s="18">
        <f t="shared" si="8"/>
        <v>0</v>
      </c>
      <c r="M83" s="346">
        <f t="shared" si="7"/>
        <v>0</v>
      </c>
    </row>
    <row r="84" spans="1:13" ht="14.4" x14ac:dyDescent="0.25">
      <c r="A84" s="12" t="str">
        <f t="shared" si="10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9"/>
        <v>0</v>
      </c>
      <c r="L84" s="18">
        <f t="shared" si="8"/>
        <v>0</v>
      </c>
      <c r="M84" s="346">
        <f t="shared" si="7"/>
        <v>0</v>
      </c>
    </row>
    <row r="85" spans="1:13" ht="14.4" x14ac:dyDescent="0.25">
      <c r="A85" s="12" t="str">
        <f t="shared" si="10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9"/>
        <v>0</v>
      </c>
      <c r="L85" s="18">
        <f t="shared" si="8"/>
        <v>0</v>
      </c>
      <c r="M85" s="346">
        <f t="shared" si="7"/>
        <v>0</v>
      </c>
    </row>
    <row r="86" spans="1:13" ht="14.4" x14ac:dyDescent="0.25">
      <c r="A86" s="12" t="str">
        <f t="shared" si="10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9"/>
        <v>0</v>
      </c>
      <c r="L86" s="18">
        <f t="shared" si="8"/>
        <v>0</v>
      </c>
      <c r="M86" s="346">
        <f t="shared" si="7"/>
        <v>0</v>
      </c>
    </row>
    <row r="87" spans="1:13" ht="14.4" x14ac:dyDescent="0.25">
      <c r="A87" s="12" t="str">
        <f t="shared" si="10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9"/>
        <v>0</v>
      </c>
      <c r="L87" s="18">
        <f t="shared" si="8"/>
        <v>0</v>
      </c>
      <c r="M87" s="346">
        <f t="shared" si="7"/>
        <v>0</v>
      </c>
    </row>
    <row r="88" spans="1:13" ht="14.4" x14ac:dyDescent="0.25">
      <c r="A88" s="12" t="str">
        <f t="shared" si="10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9"/>
        <v>0</v>
      </c>
      <c r="L88" s="18">
        <f t="shared" si="8"/>
        <v>0</v>
      </c>
      <c r="M88" s="346">
        <f t="shared" si="7"/>
        <v>0</v>
      </c>
    </row>
    <row r="89" spans="1:13" ht="14.4" x14ac:dyDescent="0.25">
      <c r="A89" s="12" t="str">
        <f t="shared" si="10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9"/>
        <v>0</v>
      </c>
      <c r="L89" s="18">
        <f t="shared" si="8"/>
        <v>0</v>
      </c>
      <c r="M89" s="346">
        <f t="shared" si="7"/>
        <v>0</v>
      </c>
    </row>
    <row r="90" spans="1:13" ht="14.4" x14ac:dyDescent="0.25">
      <c r="A90" s="12" t="str">
        <f t="shared" si="10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9"/>
        <v>0</v>
      </c>
      <c r="L90" s="18">
        <f t="shared" si="8"/>
        <v>0</v>
      </c>
      <c r="M90" s="346">
        <f t="shared" si="7"/>
        <v>0</v>
      </c>
    </row>
    <row r="91" spans="1:13" ht="14.4" x14ac:dyDescent="0.25">
      <c r="A91" s="12" t="str">
        <f t="shared" si="10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9"/>
        <v>0</v>
      </c>
      <c r="L91" s="18">
        <f t="shared" si="8"/>
        <v>0</v>
      </c>
      <c r="M91" s="346">
        <f t="shared" si="7"/>
        <v>0</v>
      </c>
    </row>
    <row r="92" spans="1:13" ht="14.4" x14ac:dyDescent="0.25">
      <c r="A92" s="12" t="str">
        <f t="shared" si="10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9"/>
        <v>0</v>
      </c>
      <c r="L92" s="18">
        <f t="shared" si="8"/>
        <v>0</v>
      </c>
      <c r="M92" s="346">
        <f t="shared" si="7"/>
        <v>0</v>
      </c>
    </row>
    <row r="93" spans="1:13" ht="14.4" x14ac:dyDescent="0.25">
      <c r="A93" s="12" t="str">
        <f t="shared" si="10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9"/>
        <v>0</v>
      </c>
      <c r="L93" s="18">
        <f t="shared" si="8"/>
        <v>0</v>
      </c>
      <c r="M93" s="346">
        <f t="shared" si="7"/>
        <v>0</v>
      </c>
    </row>
    <row r="94" spans="1:13" ht="14.4" x14ac:dyDescent="0.25">
      <c r="A94" s="12" t="str">
        <f t="shared" si="10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9"/>
        <v>0</v>
      </c>
      <c r="L94" s="18">
        <f t="shared" si="8"/>
        <v>0</v>
      </c>
      <c r="M94" s="346">
        <f t="shared" si="7"/>
        <v>0</v>
      </c>
    </row>
    <row r="95" spans="1:13" ht="14.4" x14ac:dyDescent="0.25">
      <c r="A95" s="12" t="str">
        <f t="shared" si="10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9"/>
        <v>0</v>
      </c>
      <c r="L95" s="18">
        <f t="shared" si="8"/>
        <v>0</v>
      </c>
      <c r="M95" s="346">
        <f t="shared" si="7"/>
        <v>0</v>
      </c>
    </row>
    <row r="96" spans="1:13" ht="14.4" x14ac:dyDescent="0.25">
      <c r="A96" s="12" t="str">
        <f t="shared" si="10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9"/>
        <v>0</v>
      </c>
      <c r="L96" s="18">
        <f t="shared" si="8"/>
        <v>0</v>
      </c>
      <c r="M96" s="346">
        <f t="shared" si="7"/>
        <v>0</v>
      </c>
    </row>
    <row r="97" spans="1:13" ht="14.4" x14ac:dyDescent="0.25">
      <c r="A97" s="12" t="str">
        <f t="shared" si="10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9"/>
        <v>0</v>
      </c>
      <c r="L97" s="18">
        <f t="shared" si="8"/>
        <v>0</v>
      </c>
      <c r="M97" s="19">
        <f t="shared" ref="M97:M131" si="11">SUM(L97+$M$5)</f>
        <v>0</v>
      </c>
    </row>
    <row r="98" spans="1:13" ht="14.4" x14ac:dyDescent="0.25">
      <c r="A98" s="12" t="str">
        <f t="shared" si="10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9"/>
        <v>0</v>
      </c>
      <c r="L98" s="18">
        <f t="shared" si="8"/>
        <v>0</v>
      </c>
      <c r="M98" s="19">
        <f t="shared" si="11"/>
        <v>0</v>
      </c>
    </row>
    <row r="99" spans="1:13" ht="14.4" x14ac:dyDescent="0.25">
      <c r="A99" s="12" t="str">
        <f t="shared" si="10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9"/>
        <v>0</v>
      </c>
      <c r="L99" s="18">
        <f t="shared" si="8"/>
        <v>0</v>
      </c>
      <c r="M99" s="19">
        <f t="shared" si="11"/>
        <v>0</v>
      </c>
    </row>
    <row r="100" spans="1:13" ht="14.4" x14ac:dyDescent="0.25">
      <c r="A100" s="12" t="str">
        <f t="shared" si="10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9"/>
        <v>0</v>
      </c>
      <c r="L100" s="18">
        <f t="shared" si="8"/>
        <v>0</v>
      </c>
      <c r="M100" s="19">
        <f t="shared" si="11"/>
        <v>0</v>
      </c>
    </row>
    <row r="101" spans="1:13" ht="14.4" x14ac:dyDescent="0.25">
      <c r="A101" s="12" t="str">
        <f t="shared" si="10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9"/>
        <v>0</v>
      </c>
      <c r="L101" s="18">
        <f t="shared" si="8"/>
        <v>0</v>
      </c>
      <c r="M101" s="19">
        <f t="shared" si="11"/>
        <v>0</v>
      </c>
    </row>
    <row r="102" spans="1:13" ht="14.4" x14ac:dyDescent="0.25">
      <c r="A102" s="12" t="str">
        <f t="shared" si="10"/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9"/>
        <v>0</v>
      </c>
      <c r="L102" s="18">
        <f t="shared" si="8"/>
        <v>0</v>
      </c>
      <c r="M102" s="19">
        <f t="shared" si="11"/>
        <v>0</v>
      </c>
    </row>
    <row r="103" spans="1:13" ht="14.4" x14ac:dyDescent="0.25">
      <c r="A103" s="12" t="str">
        <f t="shared" si="10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9"/>
        <v>0</v>
      </c>
      <c r="L103" s="18">
        <f t="shared" si="8"/>
        <v>0</v>
      </c>
      <c r="M103" s="19">
        <f t="shared" si="11"/>
        <v>0</v>
      </c>
    </row>
    <row r="104" spans="1:13" ht="14.4" x14ac:dyDescent="0.25">
      <c r="A104" s="12" t="str">
        <f t="shared" si="10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9"/>
        <v>0</v>
      </c>
      <c r="L104" s="18">
        <f t="shared" si="8"/>
        <v>0</v>
      </c>
      <c r="M104" s="19">
        <f t="shared" si="11"/>
        <v>0</v>
      </c>
    </row>
    <row r="105" spans="1:13" ht="14.4" x14ac:dyDescent="0.25">
      <c r="A105" s="12" t="str">
        <f t="shared" si="10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9"/>
        <v>0</v>
      </c>
      <c r="L105" s="18">
        <f t="shared" si="8"/>
        <v>0</v>
      </c>
      <c r="M105" s="19">
        <f t="shared" si="11"/>
        <v>0</v>
      </c>
    </row>
    <row r="106" spans="1:13" ht="14.4" x14ac:dyDescent="0.25">
      <c r="A106" s="12" t="str">
        <f t="shared" ref="A106:A137" si="12">CONCATENATE(B106,C106,D106)</f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9"/>
        <v>0</v>
      </c>
      <c r="L106" s="18">
        <f t="shared" si="8"/>
        <v>0</v>
      </c>
      <c r="M106" s="19">
        <f t="shared" si="11"/>
        <v>0</v>
      </c>
    </row>
    <row r="107" spans="1:13" ht="14.4" x14ac:dyDescent="0.25">
      <c r="A107" s="12" t="str">
        <f t="shared" si="12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9"/>
        <v>0</v>
      </c>
      <c r="L107" s="18">
        <f t="shared" si="8"/>
        <v>0</v>
      </c>
      <c r="M107" s="19">
        <f t="shared" si="11"/>
        <v>0</v>
      </c>
    </row>
    <row r="108" spans="1:13" ht="14.4" x14ac:dyDescent="0.25">
      <c r="A108" s="12" t="str">
        <f t="shared" si="12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9"/>
        <v>0</v>
      </c>
      <c r="L108" s="18">
        <f t="shared" si="8"/>
        <v>0</v>
      </c>
      <c r="M108" s="19">
        <f t="shared" si="11"/>
        <v>0</v>
      </c>
    </row>
    <row r="109" spans="1:13" ht="14.4" x14ac:dyDescent="0.25">
      <c r="A109" s="12" t="str">
        <f t="shared" si="12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9"/>
        <v>0</v>
      </c>
      <c r="L109" s="18">
        <f t="shared" si="8"/>
        <v>0</v>
      </c>
      <c r="M109" s="19">
        <f t="shared" si="11"/>
        <v>0</v>
      </c>
    </row>
    <row r="110" spans="1:13" ht="14.4" x14ac:dyDescent="0.25">
      <c r="A110" s="12" t="str">
        <f t="shared" si="12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9"/>
        <v>0</v>
      </c>
      <c r="L110" s="18">
        <f t="shared" si="8"/>
        <v>0</v>
      </c>
      <c r="M110" s="19">
        <f t="shared" si="11"/>
        <v>0</v>
      </c>
    </row>
    <row r="111" spans="1:13" ht="14.4" x14ac:dyDescent="0.25">
      <c r="A111" s="12" t="str">
        <f t="shared" si="12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9"/>
        <v>0</v>
      </c>
      <c r="L111" s="18">
        <f t="shared" si="8"/>
        <v>0</v>
      </c>
      <c r="M111" s="19">
        <f t="shared" si="11"/>
        <v>0</v>
      </c>
    </row>
    <row r="112" spans="1:13" ht="14.4" x14ac:dyDescent="0.25">
      <c r="A112" s="12" t="str">
        <f t="shared" si="12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9"/>
        <v>0</v>
      </c>
      <c r="L112" s="18">
        <f t="shared" si="8"/>
        <v>0</v>
      </c>
      <c r="M112" s="19">
        <f t="shared" si="11"/>
        <v>0</v>
      </c>
    </row>
    <row r="113" spans="1:13" ht="14.4" x14ac:dyDescent="0.25">
      <c r="A113" s="12" t="str">
        <f t="shared" si="12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9"/>
        <v>0</v>
      </c>
      <c r="L113" s="18">
        <f t="shared" si="8"/>
        <v>0</v>
      </c>
      <c r="M113" s="19">
        <f t="shared" si="11"/>
        <v>0</v>
      </c>
    </row>
    <row r="114" spans="1:13" ht="14.4" x14ac:dyDescent="0.25">
      <c r="A114" s="12" t="str">
        <f t="shared" si="12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9"/>
        <v>0</v>
      </c>
      <c r="L114" s="18">
        <f t="shared" si="8"/>
        <v>0</v>
      </c>
      <c r="M114" s="19">
        <f t="shared" si="11"/>
        <v>0</v>
      </c>
    </row>
    <row r="115" spans="1:13" ht="14.4" x14ac:dyDescent="0.25">
      <c r="A115" s="12" t="str">
        <f t="shared" si="12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9"/>
        <v>0</v>
      </c>
      <c r="L115" s="18">
        <f t="shared" si="8"/>
        <v>0</v>
      </c>
      <c r="M115" s="19">
        <f t="shared" si="11"/>
        <v>0</v>
      </c>
    </row>
    <row r="116" spans="1:13" ht="14.4" x14ac:dyDescent="0.25">
      <c r="A116" s="12" t="str">
        <f t="shared" si="12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9"/>
        <v>0</v>
      </c>
      <c r="L116" s="18">
        <f t="shared" si="8"/>
        <v>0</v>
      </c>
      <c r="M116" s="19">
        <f t="shared" si="11"/>
        <v>0</v>
      </c>
    </row>
    <row r="117" spans="1:13" ht="14.4" x14ac:dyDescent="0.25">
      <c r="A117" s="12" t="str">
        <f t="shared" si="12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9"/>
        <v>0</v>
      </c>
      <c r="L117" s="18">
        <f t="shared" si="8"/>
        <v>0</v>
      </c>
      <c r="M117" s="19">
        <f t="shared" si="11"/>
        <v>0</v>
      </c>
    </row>
    <row r="118" spans="1:13" ht="14.4" x14ac:dyDescent="0.25">
      <c r="A118" s="12" t="str">
        <f t="shared" si="12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9"/>
        <v>0</v>
      </c>
      <c r="L118" s="18">
        <f t="shared" si="8"/>
        <v>0</v>
      </c>
      <c r="M118" s="19">
        <f t="shared" si="11"/>
        <v>0</v>
      </c>
    </row>
    <row r="119" spans="1:13" ht="14.4" x14ac:dyDescent="0.25">
      <c r="A119" s="12" t="str">
        <f t="shared" si="12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9"/>
        <v>0</v>
      </c>
      <c r="L119" s="18">
        <f t="shared" si="8"/>
        <v>0</v>
      </c>
      <c r="M119" s="19">
        <f t="shared" si="11"/>
        <v>0</v>
      </c>
    </row>
    <row r="120" spans="1:13" ht="14.4" x14ac:dyDescent="0.25">
      <c r="A120" s="12" t="str">
        <f t="shared" si="12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9"/>
        <v>0</v>
      </c>
      <c r="L120" s="18">
        <f t="shared" si="8"/>
        <v>0</v>
      </c>
      <c r="M120" s="19">
        <f t="shared" si="11"/>
        <v>0</v>
      </c>
    </row>
    <row r="121" spans="1:13" ht="14.4" x14ac:dyDescent="0.25">
      <c r="A121" s="12" t="str">
        <f t="shared" si="12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9"/>
        <v>0</v>
      </c>
      <c r="L121" s="18">
        <f t="shared" si="8"/>
        <v>0</v>
      </c>
      <c r="M121" s="19">
        <f t="shared" si="11"/>
        <v>0</v>
      </c>
    </row>
    <row r="122" spans="1:13" ht="14.4" x14ac:dyDescent="0.25">
      <c r="A122" s="12" t="str">
        <f t="shared" si="12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9"/>
        <v>0</v>
      </c>
      <c r="L122" s="18">
        <f t="shared" si="8"/>
        <v>0</v>
      </c>
      <c r="M122" s="19">
        <f t="shared" si="11"/>
        <v>0</v>
      </c>
    </row>
    <row r="123" spans="1:13" ht="14.4" x14ac:dyDescent="0.25">
      <c r="A123" s="12" t="str">
        <f t="shared" si="12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9"/>
        <v>0</v>
      </c>
      <c r="L123" s="18">
        <f t="shared" si="8"/>
        <v>0</v>
      </c>
      <c r="M123" s="19">
        <f t="shared" si="11"/>
        <v>0</v>
      </c>
    </row>
    <row r="124" spans="1:13" ht="14.4" x14ac:dyDescent="0.25">
      <c r="A124" s="12" t="str">
        <f t="shared" si="12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9"/>
        <v>0</v>
      </c>
      <c r="L124" s="18">
        <f t="shared" si="8"/>
        <v>0</v>
      </c>
      <c r="M124" s="19">
        <f t="shared" si="11"/>
        <v>0</v>
      </c>
    </row>
    <row r="125" spans="1:13" ht="14.4" x14ac:dyDescent="0.25">
      <c r="A125" s="12" t="str">
        <f t="shared" si="12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9"/>
        <v>0</v>
      </c>
      <c r="L125" s="18">
        <f t="shared" si="8"/>
        <v>0</v>
      </c>
      <c r="M125" s="19">
        <f t="shared" si="11"/>
        <v>0</v>
      </c>
    </row>
    <row r="126" spans="1:13" ht="14.4" x14ac:dyDescent="0.25">
      <c r="A126" s="12" t="str">
        <f t="shared" si="12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9"/>
        <v>0</v>
      </c>
      <c r="L126" s="18">
        <f t="shared" si="8"/>
        <v>0</v>
      </c>
      <c r="M126" s="19">
        <f t="shared" si="11"/>
        <v>0</v>
      </c>
    </row>
    <row r="127" spans="1:13" ht="14.4" x14ac:dyDescent="0.25">
      <c r="A127" s="12" t="str">
        <f t="shared" si="12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9"/>
        <v>0</v>
      </c>
      <c r="L127" s="18">
        <f t="shared" si="8"/>
        <v>0</v>
      </c>
      <c r="M127" s="19">
        <f t="shared" si="11"/>
        <v>0</v>
      </c>
    </row>
    <row r="128" spans="1:13" ht="14.4" x14ac:dyDescent="0.25">
      <c r="A128" s="12" t="str">
        <f t="shared" si="12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9"/>
        <v>0</v>
      </c>
      <c r="L128" s="18">
        <f t="shared" si="8"/>
        <v>0</v>
      </c>
      <c r="M128" s="19">
        <f t="shared" si="11"/>
        <v>0</v>
      </c>
    </row>
    <row r="129" spans="1:13" ht="14.4" x14ac:dyDescent="0.25">
      <c r="A129" s="12" t="str">
        <f t="shared" si="12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9"/>
        <v>0</v>
      </c>
      <c r="L129" s="18">
        <f t="shared" si="8"/>
        <v>0</v>
      </c>
      <c r="M129" s="19">
        <f t="shared" si="11"/>
        <v>0</v>
      </c>
    </row>
    <row r="130" spans="1:13" ht="14.4" x14ac:dyDescent="0.25">
      <c r="A130" s="12" t="str">
        <f t="shared" si="12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9"/>
        <v>0</v>
      </c>
      <c r="L130" s="18">
        <f t="shared" si="8"/>
        <v>0</v>
      </c>
      <c r="M130" s="19">
        <f t="shared" si="11"/>
        <v>0</v>
      </c>
    </row>
    <row r="131" spans="1:13" ht="14.4" x14ac:dyDescent="0.25">
      <c r="A131" s="12" t="str">
        <f t="shared" si="12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9"/>
        <v>0</v>
      </c>
      <c r="L131" s="18">
        <f t="shared" ref="L131:L141" si="13">IF(K131=1,7,IF(K131=2,6,IF(K131=3,5,IF(K131=4,4,IF(K131=5,3,IF(K131=6,2,IF(K131&gt;=6,1,0)))))))</f>
        <v>0</v>
      </c>
      <c r="M131" s="19">
        <f t="shared" si="11"/>
        <v>0</v>
      </c>
    </row>
    <row r="132" spans="1:13" ht="14.4" x14ac:dyDescent="0.25">
      <c r="A132" s="12" t="str">
        <f t="shared" si="12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ref="K132:K141" si="14">SUM(G132:J132)</f>
        <v>0</v>
      </c>
      <c r="L132" s="18">
        <f t="shared" si="13"/>
        <v>0</v>
      </c>
      <c r="M132" s="19">
        <f t="shared" ref="M132:M141" si="15">SUM(L132+$M$5)</f>
        <v>0</v>
      </c>
    </row>
    <row r="133" spans="1:13" ht="14.4" x14ac:dyDescent="0.25">
      <c r="A133" s="12" t="str">
        <f t="shared" si="12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14"/>
        <v>0</v>
      </c>
      <c r="L133" s="18">
        <f t="shared" si="13"/>
        <v>0</v>
      </c>
      <c r="M133" s="19">
        <f t="shared" si="15"/>
        <v>0</v>
      </c>
    </row>
    <row r="134" spans="1:13" ht="14.4" x14ac:dyDescent="0.25">
      <c r="A134" s="12" t="str">
        <f t="shared" si="12"/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14"/>
        <v>0</v>
      </c>
      <c r="L134" s="18">
        <f t="shared" si="13"/>
        <v>0</v>
      </c>
      <c r="M134" s="19">
        <f t="shared" si="15"/>
        <v>0</v>
      </c>
    </row>
    <row r="135" spans="1:13" ht="14.4" x14ac:dyDescent="0.25">
      <c r="A135" s="12" t="str">
        <f t="shared" si="12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14"/>
        <v>0</v>
      </c>
      <c r="L135" s="18">
        <f t="shared" si="13"/>
        <v>0</v>
      </c>
      <c r="M135" s="19">
        <f t="shared" si="15"/>
        <v>0</v>
      </c>
    </row>
    <row r="136" spans="1:13" ht="14.4" x14ac:dyDescent="0.25">
      <c r="A136" s="12" t="str">
        <f t="shared" si="12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4"/>
        <v>0</v>
      </c>
      <c r="L136" s="18">
        <f t="shared" si="13"/>
        <v>0</v>
      </c>
      <c r="M136" s="19">
        <f t="shared" si="15"/>
        <v>0</v>
      </c>
    </row>
    <row r="137" spans="1:13" ht="14.4" x14ac:dyDescent="0.25">
      <c r="A137" s="12" t="str">
        <f t="shared" si="12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4"/>
        <v>0</v>
      </c>
      <c r="L137" s="18">
        <f t="shared" si="13"/>
        <v>0</v>
      </c>
      <c r="M137" s="19">
        <f t="shared" si="15"/>
        <v>0</v>
      </c>
    </row>
    <row r="138" spans="1:13" ht="14.4" x14ac:dyDescent="0.25">
      <c r="A138" s="12" t="str">
        <f t="shared" ref="A138:A141" si="16">CONCATENATE(B138,C138,D138)</f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4"/>
        <v>0</v>
      </c>
      <c r="L138" s="18">
        <f t="shared" si="13"/>
        <v>0</v>
      </c>
      <c r="M138" s="19">
        <f t="shared" si="15"/>
        <v>0</v>
      </c>
    </row>
    <row r="139" spans="1:13" ht="14.4" x14ac:dyDescent="0.25">
      <c r="A139" s="12" t="str">
        <f t="shared" si="16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4"/>
        <v>0</v>
      </c>
      <c r="L139" s="18">
        <f t="shared" si="13"/>
        <v>0</v>
      </c>
      <c r="M139" s="19">
        <f t="shared" si="15"/>
        <v>0</v>
      </c>
    </row>
    <row r="140" spans="1:13" ht="14.4" x14ac:dyDescent="0.25">
      <c r="A140" s="12" t="str">
        <f t="shared" si="16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4"/>
        <v>0</v>
      </c>
      <c r="L140" s="18">
        <f t="shared" si="13"/>
        <v>0</v>
      </c>
      <c r="M140" s="19">
        <f t="shared" si="15"/>
        <v>0</v>
      </c>
    </row>
    <row r="141" spans="1:13" ht="14.4" x14ac:dyDescent="0.25">
      <c r="A141" s="12" t="str">
        <f t="shared" si="16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4"/>
        <v>0</v>
      </c>
      <c r="L141" s="18">
        <f t="shared" si="13"/>
        <v>0</v>
      </c>
      <c r="M141" s="19">
        <f t="shared" si="15"/>
        <v>0</v>
      </c>
    </row>
  </sheetData>
  <sortState xmlns:xlrd2="http://schemas.microsoft.com/office/spreadsheetml/2017/richdata2" ref="A7:M43">
    <sortCondition ref="D7:D43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6">
    <cfRule type="duplicateValues" dxfId="24" priority="1287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9E41-8394-408A-89F5-C4E1E246C10B}">
  <sheetPr codeName="Sheet28">
    <tabColor rgb="FFA3E7FF"/>
  </sheetPr>
  <dimension ref="A1:P80"/>
  <sheetViews>
    <sheetView topLeftCell="A2" workbookViewId="0">
      <selection activeCell="D8" sqref="D8"/>
    </sheetView>
  </sheetViews>
  <sheetFormatPr defaultColWidth="9.109375" defaultRowHeight="13.2" x14ac:dyDescent="0.25"/>
  <cols>
    <col min="1" max="1" width="56" bestFit="1" customWidth="1"/>
    <col min="2" max="2" width="10.109375" customWidth="1"/>
    <col min="3" max="3" width="18.6640625" bestFit="1" customWidth="1"/>
    <col min="4" max="4" width="27.88671875" bestFit="1" customWidth="1"/>
    <col min="5" max="5" width="11.33203125" bestFit="1" customWidth="1"/>
    <col min="6" max="6" width="17.664062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11.109375" bestFit="1" customWidth="1"/>
    <col min="12" max="12" width="17.109375" bestFit="1" customWidth="1"/>
    <col min="13" max="13" width="34" bestFit="1" customWidth="1"/>
  </cols>
  <sheetData>
    <row r="1" spans="1:16" s="9" customFormat="1" ht="22.5" customHeight="1" thickBot="1" x14ac:dyDescent="0.3">
      <c r="A1" s="71">
        <f>SUM(A2-1)</f>
        <v>14</v>
      </c>
      <c r="B1" s="901" t="s">
        <v>401</v>
      </c>
      <c r="C1" s="902"/>
      <c r="D1" s="7" t="s">
        <v>402</v>
      </c>
      <c r="E1" s="881" t="s">
        <v>501</v>
      </c>
      <c r="F1" s="882"/>
      <c r="G1" s="882"/>
      <c r="H1" s="882"/>
      <c r="I1" s="882"/>
      <c r="J1" s="8" t="s">
        <v>404</v>
      </c>
      <c r="K1" s="905" t="s">
        <v>1235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COUNTA(_xlfn.UNIQUE(D6:D119))</f>
        <v>15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0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907"/>
      <c r="H5" s="906"/>
      <c r="I5" s="906"/>
      <c r="J5" s="876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37" si="0">CONCATENATE(B6,C6,D6)</f>
        <v>60Macey GreenLlamados</v>
      </c>
      <c r="B6" s="13">
        <v>60</v>
      </c>
      <c r="C6" s="14" t="s">
        <v>247</v>
      </c>
      <c r="D6" s="285" t="s">
        <v>246</v>
      </c>
      <c r="E6" s="201">
        <v>6024150</v>
      </c>
      <c r="F6" s="317" t="s">
        <v>569</v>
      </c>
      <c r="G6" s="201">
        <v>1</v>
      </c>
      <c r="H6" s="195"/>
      <c r="I6" s="195"/>
      <c r="J6" s="316"/>
      <c r="K6" s="17">
        <v>1</v>
      </c>
      <c r="L6" s="18">
        <f t="shared" ref="L6:L54" si="1">IF(K6=1,7,IF(K6=2,6,IF(K6=3,5,IF(K6=4,4,IF(K6=5,3,IF(K6=6,2,IF(K6&gt;=6,1,0)))))))</f>
        <v>7</v>
      </c>
      <c r="M6" s="19">
        <f t="shared" ref="M6:M55" si="2">SUM(L6+$M$5)</f>
        <v>7</v>
      </c>
      <c r="N6" s="30"/>
      <c r="O6" s="30"/>
      <c r="P6" s="30"/>
    </row>
    <row r="7" spans="1:16" ht="14.4" x14ac:dyDescent="0.25">
      <c r="A7" s="12" t="str">
        <f t="shared" si="0"/>
        <v>60Macey GreenRowen Pixie</v>
      </c>
      <c r="B7" s="13">
        <v>60</v>
      </c>
      <c r="C7" s="14" t="s">
        <v>247</v>
      </c>
      <c r="D7" s="15" t="s">
        <v>248</v>
      </c>
      <c r="E7" s="20">
        <v>6024150</v>
      </c>
      <c r="F7" s="16" t="s">
        <v>569</v>
      </c>
      <c r="G7" s="20">
        <v>2</v>
      </c>
      <c r="H7" s="31"/>
      <c r="I7" s="31"/>
      <c r="J7" s="34"/>
      <c r="K7" s="17">
        <v>2</v>
      </c>
      <c r="L7" s="18">
        <f t="shared" si="1"/>
        <v>6</v>
      </c>
      <c r="M7" s="19">
        <f t="shared" si="2"/>
        <v>6</v>
      </c>
      <c r="N7" s="30"/>
      <c r="O7" s="30"/>
      <c r="P7" s="30"/>
    </row>
    <row r="8" spans="1:16" ht="14.4" x14ac:dyDescent="0.25">
      <c r="A8" s="12" t="str">
        <f t="shared" si="0"/>
        <v>60Olivia StephenTouchstone Felix</v>
      </c>
      <c r="B8" s="13">
        <v>60</v>
      </c>
      <c r="C8" s="14" t="s">
        <v>567</v>
      </c>
      <c r="D8" s="285" t="s">
        <v>1231</v>
      </c>
      <c r="E8" s="20">
        <v>6028529</v>
      </c>
      <c r="F8" s="16" t="s">
        <v>569</v>
      </c>
      <c r="G8" s="20">
        <v>3</v>
      </c>
      <c r="H8" s="31"/>
      <c r="I8" s="31"/>
      <c r="J8" s="34"/>
      <c r="K8" s="17">
        <v>3</v>
      </c>
      <c r="L8" s="18">
        <f t="shared" si="1"/>
        <v>5</v>
      </c>
      <c r="M8" s="19">
        <f t="shared" si="2"/>
        <v>5</v>
      </c>
      <c r="N8" s="30"/>
      <c r="O8" s="30"/>
      <c r="P8" s="30"/>
    </row>
    <row r="9" spans="1:16" ht="14.4" x14ac:dyDescent="0.25">
      <c r="A9" s="12" t="str">
        <f t="shared" si="0"/>
        <v>60Benjumen KloedenBumble</v>
      </c>
      <c r="B9" s="13">
        <v>60</v>
      </c>
      <c r="C9" s="295" t="s">
        <v>1232</v>
      </c>
      <c r="D9" s="15" t="s">
        <v>1233</v>
      </c>
      <c r="E9" s="20">
        <v>6025949</v>
      </c>
      <c r="F9" s="16" t="s">
        <v>569</v>
      </c>
      <c r="G9" s="20">
        <v>4</v>
      </c>
      <c r="H9" s="14"/>
      <c r="I9" s="31"/>
      <c r="J9" s="34"/>
      <c r="K9" s="17">
        <v>4</v>
      </c>
      <c r="L9" s="18">
        <f t="shared" si="1"/>
        <v>4</v>
      </c>
      <c r="M9" s="19">
        <f t="shared" si="2"/>
        <v>4</v>
      </c>
      <c r="N9" s="30"/>
      <c r="O9" s="30"/>
      <c r="P9" s="30"/>
    </row>
    <row r="10" spans="1:16" ht="14.4" x14ac:dyDescent="0.25">
      <c r="A10" s="12" t="str">
        <f t="shared" si="0"/>
        <v>60Olivia StephenClare Downs Charisma</v>
      </c>
      <c r="B10" s="13">
        <v>60</v>
      </c>
      <c r="C10" s="295" t="s">
        <v>567</v>
      </c>
      <c r="D10" s="285" t="s">
        <v>581</v>
      </c>
      <c r="E10" s="20">
        <v>6028529</v>
      </c>
      <c r="F10" s="16" t="s">
        <v>569</v>
      </c>
      <c r="G10" s="20">
        <v>5</v>
      </c>
      <c r="H10" s="31"/>
      <c r="I10" s="31"/>
      <c r="J10" s="34"/>
      <c r="K10" s="17">
        <v>5</v>
      </c>
      <c r="L10" s="18">
        <f t="shared" si="1"/>
        <v>3</v>
      </c>
      <c r="M10" s="19">
        <f t="shared" si="2"/>
        <v>3</v>
      </c>
      <c r="N10" s="30"/>
      <c r="O10" s="30"/>
      <c r="P10" s="30"/>
    </row>
    <row r="11" spans="1:16" ht="14.4" x14ac:dyDescent="0.25">
      <c r="A11" s="12" t="str">
        <f t="shared" si="0"/>
        <v>60Olivia StephenBonsai Jack'S Whoopsi</v>
      </c>
      <c r="B11" s="13">
        <v>60</v>
      </c>
      <c r="C11" s="14" t="s">
        <v>567</v>
      </c>
      <c r="D11" s="15" t="s">
        <v>1236</v>
      </c>
      <c r="E11" s="20">
        <v>6028529</v>
      </c>
      <c r="F11" s="16" t="s">
        <v>569</v>
      </c>
      <c r="G11" s="20">
        <v>6</v>
      </c>
      <c r="H11" s="31"/>
      <c r="I11" s="31"/>
      <c r="J11" s="34"/>
      <c r="K11" s="17">
        <v>6</v>
      </c>
      <c r="L11" s="18">
        <f t="shared" si="1"/>
        <v>2</v>
      </c>
      <c r="M11" s="19">
        <f t="shared" si="2"/>
        <v>2</v>
      </c>
      <c r="N11" s="30"/>
      <c r="O11" s="30"/>
      <c r="P11" s="30"/>
    </row>
    <row r="12" spans="1:16" ht="14.4" x14ac:dyDescent="0.25">
      <c r="A12" s="12" t="str">
        <f t="shared" si="0"/>
        <v>60Olive ShillingtonSugar</v>
      </c>
      <c r="B12" s="13">
        <v>60</v>
      </c>
      <c r="C12" s="14" t="s">
        <v>579</v>
      </c>
      <c r="D12" s="285" t="s">
        <v>1111</v>
      </c>
      <c r="E12" s="20">
        <v>6028049</v>
      </c>
      <c r="F12" s="16" t="s">
        <v>569</v>
      </c>
      <c r="G12" s="20">
        <v>7</v>
      </c>
      <c r="I12" s="31"/>
      <c r="J12" s="34"/>
      <c r="K12" s="17">
        <v>7</v>
      </c>
      <c r="L12" s="18">
        <f t="shared" si="1"/>
        <v>1</v>
      </c>
      <c r="M12" s="19">
        <f t="shared" si="2"/>
        <v>1</v>
      </c>
      <c r="N12" s="30"/>
      <c r="O12" s="30"/>
      <c r="P12" s="30"/>
    </row>
    <row r="13" spans="1:16" ht="14.4" x14ac:dyDescent="0.25">
      <c r="A13" s="12" t="str">
        <f t="shared" si="0"/>
        <v>80Olivia StephenTouchstone Felix</v>
      </c>
      <c r="B13" s="274">
        <v>80</v>
      </c>
      <c r="C13" s="275" t="s">
        <v>567</v>
      </c>
      <c r="D13" s="276" t="s">
        <v>1231</v>
      </c>
      <c r="E13" s="277">
        <v>6028529</v>
      </c>
      <c r="F13" s="278" t="s">
        <v>569</v>
      </c>
      <c r="G13" s="280"/>
      <c r="H13" s="280">
        <v>1</v>
      </c>
      <c r="I13" s="280"/>
      <c r="J13" s="281"/>
      <c r="K13" s="682">
        <v>1</v>
      </c>
      <c r="L13" s="18">
        <f t="shared" si="1"/>
        <v>7</v>
      </c>
      <c r="M13" s="19">
        <f t="shared" si="2"/>
        <v>7</v>
      </c>
      <c r="N13" s="30"/>
      <c r="O13" s="30"/>
      <c r="P13" s="30"/>
    </row>
    <row r="14" spans="1:16" ht="14.4" x14ac:dyDescent="0.25">
      <c r="A14" s="12" t="str">
        <f t="shared" si="0"/>
        <v>80Macey GreenRowen Pixie</v>
      </c>
      <c r="B14" s="274">
        <v>80</v>
      </c>
      <c r="C14" s="275" t="s">
        <v>247</v>
      </c>
      <c r="D14" s="658" t="s">
        <v>248</v>
      </c>
      <c r="E14" s="277">
        <v>6024150</v>
      </c>
      <c r="F14" s="278" t="s">
        <v>569</v>
      </c>
      <c r="G14" s="280"/>
      <c r="H14" s="280">
        <v>2</v>
      </c>
      <c r="I14" s="280"/>
      <c r="J14" s="281"/>
      <c r="K14" s="682">
        <v>2</v>
      </c>
      <c r="L14" s="18">
        <f t="shared" si="1"/>
        <v>6</v>
      </c>
      <c r="M14" s="19">
        <f t="shared" si="2"/>
        <v>6</v>
      </c>
      <c r="N14" s="30"/>
      <c r="O14" s="30"/>
      <c r="P14" s="30"/>
    </row>
    <row r="15" spans="1:16" ht="14.4" x14ac:dyDescent="0.25">
      <c r="A15" s="12" t="str">
        <f t="shared" si="0"/>
        <v>80Olive ShillingtonRicky</v>
      </c>
      <c r="B15" s="274">
        <v>80</v>
      </c>
      <c r="C15" s="275" t="s">
        <v>579</v>
      </c>
      <c r="D15" s="276" t="s">
        <v>580</v>
      </c>
      <c r="E15" s="277">
        <v>6028049</v>
      </c>
      <c r="F15" s="278" t="s">
        <v>569</v>
      </c>
      <c r="G15" s="280"/>
      <c r="H15" s="280">
        <v>3</v>
      </c>
      <c r="I15" s="280"/>
      <c r="J15" s="281"/>
      <c r="K15" s="682">
        <v>3</v>
      </c>
      <c r="L15" s="18">
        <f t="shared" si="1"/>
        <v>5</v>
      </c>
      <c r="M15" s="19">
        <f t="shared" si="2"/>
        <v>5</v>
      </c>
      <c r="N15" s="30"/>
      <c r="O15" s="30"/>
      <c r="P15" s="30"/>
    </row>
    <row r="16" spans="1:16" ht="14.4" x14ac:dyDescent="0.25">
      <c r="A16" s="12" t="str">
        <f t="shared" si="0"/>
        <v>85Benjumen KloedenBumble</v>
      </c>
      <c r="B16" s="274">
        <v>85</v>
      </c>
      <c r="C16" s="275" t="s">
        <v>1232</v>
      </c>
      <c r="D16" s="276" t="s">
        <v>1233</v>
      </c>
      <c r="E16" s="277">
        <v>6025949</v>
      </c>
      <c r="F16" s="278" t="s">
        <v>569</v>
      </c>
      <c r="G16" s="280"/>
      <c r="H16" s="280">
        <v>6</v>
      </c>
      <c r="I16" s="280"/>
      <c r="J16" s="281"/>
      <c r="K16" s="682">
        <v>6</v>
      </c>
      <c r="L16" s="18">
        <f t="shared" si="1"/>
        <v>2</v>
      </c>
      <c r="M16" s="19">
        <f t="shared" si="2"/>
        <v>2</v>
      </c>
      <c r="P16" s="30"/>
    </row>
    <row r="17" spans="1:16" ht="14.4" x14ac:dyDescent="0.25">
      <c r="A17" s="12" t="str">
        <f t="shared" si="0"/>
        <v>80Suzanah ShielGNT Luna Opal</v>
      </c>
      <c r="B17" s="274">
        <v>80</v>
      </c>
      <c r="C17" s="275" t="s">
        <v>1552</v>
      </c>
      <c r="D17" s="658" t="s">
        <v>172</v>
      </c>
      <c r="E17" s="277">
        <v>6027890</v>
      </c>
      <c r="F17" s="278" t="s">
        <v>569</v>
      </c>
      <c r="G17" s="280"/>
      <c r="H17" s="280">
        <v>1</v>
      </c>
      <c r="I17" s="280"/>
      <c r="J17" s="281"/>
      <c r="K17" s="682">
        <v>1</v>
      </c>
      <c r="L17" s="18">
        <f t="shared" si="1"/>
        <v>7</v>
      </c>
      <c r="M17" s="19">
        <f t="shared" si="2"/>
        <v>7</v>
      </c>
      <c r="P17" s="30"/>
    </row>
    <row r="18" spans="1:16" ht="14.4" x14ac:dyDescent="0.25">
      <c r="A18" s="12" t="str">
        <f t="shared" si="0"/>
        <v>80Amber Patupis-RetsasElena Park Millsy</v>
      </c>
      <c r="B18" s="274">
        <v>80</v>
      </c>
      <c r="C18" s="275" t="s">
        <v>588</v>
      </c>
      <c r="D18" s="276" t="s">
        <v>589</v>
      </c>
      <c r="E18" s="277">
        <v>6007157</v>
      </c>
      <c r="F18" s="278" t="s">
        <v>569</v>
      </c>
      <c r="G18" s="280"/>
      <c r="H18" s="280">
        <v>3</v>
      </c>
      <c r="I18" s="280"/>
      <c r="J18" s="281"/>
      <c r="K18" s="682">
        <v>3</v>
      </c>
      <c r="L18" s="18">
        <f t="shared" si="1"/>
        <v>5</v>
      </c>
      <c r="M18" s="19">
        <f t="shared" si="2"/>
        <v>5</v>
      </c>
    </row>
    <row r="19" spans="1:16" ht="14.4" x14ac:dyDescent="0.25">
      <c r="A19" s="12" t="str">
        <f t="shared" si="0"/>
        <v>85Benjumen KloedenDesert Dusk</v>
      </c>
      <c r="B19" s="274">
        <v>85</v>
      </c>
      <c r="C19" s="275" t="s">
        <v>1232</v>
      </c>
      <c r="D19" s="276" t="s">
        <v>1234</v>
      </c>
      <c r="E19" s="277">
        <v>6025949</v>
      </c>
      <c r="F19" s="278" t="s">
        <v>569</v>
      </c>
      <c r="G19" s="280"/>
      <c r="H19" s="280">
        <v>1</v>
      </c>
      <c r="I19" s="280"/>
      <c r="J19" s="281"/>
      <c r="K19" s="682">
        <v>1</v>
      </c>
      <c r="L19" s="18">
        <f t="shared" si="1"/>
        <v>7</v>
      </c>
      <c r="M19" s="19">
        <f t="shared" si="2"/>
        <v>7</v>
      </c>
    </row>
    <row r="20" spans="1:16" ht="14.4" x14ac:dyDescent="0.25">
      <c r="A20" s="12" t="str">
        <f t="shared" si="0"/>
        <v>60Olivia StephenBonsai Jack'S Whoopsi Sr</v>
      </c>
      <c r="B20" s="13">
        <v>60</v>
      </c>
      <c r="C20" s="14" t="s">
        <v>567</v>
      </c>
      <c r="D20" s="285" t="s">
        <v>1237</v>
      </c>
      <c r="E20" s="20">
        <v>6028529</v>
      </c>
      <c r="F20" s="16" t="s">
        <v>569</v>
      </c>
      <c r="G20" s="14"/>
      <c r="H20" s="14">
        <v>4</v>
      </c>
      <c r="I20" s="31"/>
      <c r="J20" s="34"/>
      <c r="K20" s="17">
        <v>4</v>
      </c>
      <c r="L20" s="18">
        <f t="shared" si="1"/>
        <v>4</v>
      </c>
      <c r="M20" s="19">
        <f t="shared" si="2"/>
        <v>4</v>
      </c>
    </row>
    <row r="21" spans="1:16" ht="14.4" x14ac:dyDescent="0.25">
      <c r="A21" s="12" t="str">
        <f t="shared" si="0"/>
        <v>100Annika StoneIrlanda FPH</v>
      </c>
      <c r="B21" s="13">
        <v>100</v>
      </c>
      <c r="C21" s="14" t="s">
        <v>582</v>
      </c>
      <c r="D21" s="285" t="s">
        <v>100</v>
      </c>
      <c r="E21" s="20">
        <v>6007144</v>
      </c>
      <c r="F21" s="16" t="s">
        <v>569</v>
      </c>
      <c r="G21" s="14"/>
      <c r="H21" s="14"/>
      <c r="I21" s="31">
        <v>1</v>
      </c>
      <c r="J21" s="34"/>
      <c r="K21" s="17">
        <v>1</v>
      </c>
      <c r="L21" s="18">
        <f t="shared" si="1"/>
        <v>7</v>
      </c>
      <c r="M21" s="19">
        <f t="shared" si="2"/>
        <v>7</v>
      </c>
    </row>
    <row r="22" spans="1:16" ht="14.4" x14ac:dyDescent="0.25">
      <c r="A22" s="12" t="str">
        <f t="shared" si="0"/>
        <v>105Annika StoneIrlanda FPH</v>
      </c>
      <c r="B22" s="13">
        <v>105</v>
      </c>
      <c r="C22" s="14" t="s">
        <v>582</v>
      </c>
      <c r="D22" s="15" t="s">
        <v>100</v>
      </c>
      <c r="E22" s="20">
        <v>6007144</v>
      </c>
      <c r="F22" s="16" t="s">
        <v>569</v>
      </c>
      <c r="G22" s="14"/>
      <c r="H22" s="14"/>
      <c r="I22" s="31"/>
      <c r="J22" s="34">
        <v>1</v>
      </c>
      <c r="K22" s="17">
        <v>1</v>
      </c>
      <c r="L22" s="18">
        <f t="shared" si="1"/>
        <v>7</v>
      </c>
      <c r="M22" s="19">
        <f t="shared" si="2"/>
        <v>7</v>
      </c>
    </row>
    <row r="23" spans="1:16" ht="14.4" x14ac:dyDescent="0.25">
      <c r="A23" s="12" t="str">
        <f t="shared" si="0"/>
        <v/>
      </c>
      <c r="B23" s="13"/>
      <c r="C23" s="14"/>
      <c r="D23" s="15"/>
      <c r="E23" s="20"/>
      <c r="F23" s="16"/>
      <c r="G23" s="31"/>
      <c r="H23" s="31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4" x14ac:dyDescent="0.25">
      <c r="A24" s="12" t="str">
        <f t="shared" si="0"/>
        <v/>
      </c>
      <c r="B24" s="13"/>
      <c r="C24" s="14"/>
      <c r="D24" s="285"/>
      <c r="E24" s="20"/>
      <c r="F24" s="16"/>
      <c r="G24" s="14"/>
      <c r="H24" s="14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6" ht="14.4" x14ac:dyDescent="0.25">
      <c r="A25" s="12" t="str">
        <f t="shared" si="0"/>
        <v/>
      </c>
      <c r="B25" s="13"/>
      <c r="C25" s="14"/>
      <c r="D25" s="285"/>
      <c r="E25" s="20"/>
      <c r="F25" s="16"/>
      <c r="G25" s="14"/>
      <c r="H25" s="14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6" ht="14.4" x14ac:dyDescent="0.25">
      <c r="A26" s="12" t="str">
        <f t="shared" si="0"/>
        <v/>
      </c>
      <c r="B26" s="13"/>
      <c r="C26" s="14"/>
      <c r="D26" s="15"/>
      <c r="E26" s="20"/>
      <c r="F26" s="16"/>
      <c r="G26" s="31"/>
      <c r="H26" s="31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6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4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6" ht="14.4" x14ac:dyDescent="0.25">
      <c r="A28" s="12" t="str">
        <f t="shared" si="0"/>
        <v/>
      </c>
      <c r="B28" s="13"/>
      <c r="C28" s="14"/>
      <c r="D28" s="15"/>
      <c r="E28" s="20"/>
      <c r="F28" s="16"/>
      <c r="G28" s="20"/>
      <c r="H28" s="31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4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31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6" ht="14.4" x14ac:dyDescent="0.25">
      <c r="A31" s="12" t="str">
        <f t="shared" si="0"/>
        <v/>
      </c>
      <c r="B31" s="13"/>
      <c r="C31" s="14"/>
      <c r="D31" s="15"/>
      <c r="E31" s="20"/>
      <c r="F31" s="16"/>
      <c r="G31" s="20"/>
      <c r="H31" s="14"/>
      <c r="I31" s="31"/>
      <c r="J31" s="34"/>
      <c r="K31" s="17"/>
      <c r="L31" s="18">
        <v>0</v>
      </c>
      <c r="M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4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4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295"/>
      <c r="D34" s="285"/>
      <c r="E34" s="20"/>
      <c r="F34" s="16"/>
      <c r="G34" s="20"/>
      <c r="H34" s="14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20"/>
      <c r="F35" s="16"/>
      <c r="G35" s="20"/>
      <c r="H35" s="31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31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31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/>
      <c r="E38" s="20"/>
      <c r="F38" s="16"/>
      <c r="G38" s="20"/>
      <c r="H38" s="31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31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4" x14ac:dyDescent="0.25">
      <c r="A40" s="12" t="str">
        <f t="shared" si="3"/>
        <v/>
      </c>
      <c r="B40" s="265"/>
      <c r="C40" s="14"/>
      <c r="D40" s="285"/>
      <c r="E40" s="20"/>
      <c r="F40" s="16"/>
      <c r="G40" s="20"/>
      <c r="H40" s="31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4" x14ac:dyDescent="0.25">
      <c r="A41" s="12" t="str">
        <f t="shared" si="3"/>
        <v/>
      </c>
      <c r="B41" s="265"/>
      <c r="C41" s="14"/>
      <c r="D41" s="15"/>
      <c r="E41" s="20"/>
      <c r="F41" s="16"/>
      <c r="G41" s="20"/>
      <c r="H41" s="31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4" x14ac:dyDescent="0.25">
      <c r="A42" s="12" t="str">
        <f t="shared" si="3"/>
        <v/>
      </c>
      <c r="B42" s="265"/>
      <c r="C42" s="14"/>
      <c r="D42" s="15"/>
      <c r="E42" s="20"/>
      <c r="F42" s="16"/>
      <c r="G42" s="20"/>
      <c r="H42" s="14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3"/>
        <v/>
      </c>
      <c r="B43" s="265"/>
      <c r="C43" s="14"/>
      <c r="D43" s="15"/>
      <c r="E43" s="20"/>
      <c r="F43" s="16"/>
      <c r="G43" s="20"/>
      <c r="H43" s="31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3"/>
        <v/>
      </c>
      <c r="B44" s="265"/>
      <c r="C44" s="14"/>
      <c r="D44" s="15"/>
      <c r="E44" s="20"/>
      <c r="F44" s="16"/>
      <c r="G44" s="20"/>
      <c r="H44" s="14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4" x14ac:dyDescent="0.25">
      <c r="A45" s="12" t="str">
        <f t="shared" si="3"/>
        <v/>
      </c>
      <c r="B45" s="265"/>
      <c r="C45" s="14"/>
      <c r="D45" s="285"/>
      <c r="E45" s="20"/>
      <c r="F45" s="16"/>
      <c r="G45" s="20"/>
      <c r="H45" s="14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2" t="str">
        <f t="shared" si="3"/>
        <v/>
      </c>
      <c r="B46" s="265"/>
      <c r="C46" s="14"/>
      <c r="D46" s="15"/>
      <c r="E46" s="20"/>
      <c r="F46" s="16"/>
      <c r="G46" s="20"/>
      <c r="H46" s="14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4" x14ac:dyDescent="0.25">
      <c r="A47" s="12" t="str">
        <f t="shared" si="3"/>
        <v/>
      </c>
      <c r="B47" s="265"/>
      <c r="C47" s="14"/>
      <c r="D47" s="285"/>
      <c r="E47" s="20"/>
      <c r="F47" s="16"/>
      <c r="G47" s="20"/>
      <c r="H47" s="14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4" x14ac:dyDescent="0.25">
      <c r="A48" s="12" t="str">
        <f t="shared" si="3"/>
        <v/>
      </c>
      <c r="B48" s="265"/>
      <c r="C48" s="14"/>
      <c r="D48" s="285"/>
      <c r="E48" s="20"/>
      <c r="F48" s="16"/>
      <c r="G48" s="20"/>
      <c r="H48" s="31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285"/>
      <c r="E49" s="20"/>
      <c r="F49" s="16"/>
      <c r="G49" s="20"/>
      <c r="H49" s="31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285"/>
      <c r="E50" s="20"/>
      <c r="F50" s="16"/>
      <c r="G50" s="20"/>
      <c r="H50" s="31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31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285"/>
      <c r="E52" s="20"/>
      <c r="F52" s="16"/>
      <c r="G52" s="20"/>
      <c r="H52" s="31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285"/>
      <c r="E53" s="20"/>
      <c r="F53" s="16"/>
      <c r="G53" s="20"/>
      <c r="H53" s="31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31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285"/>
      <c r="E55" s="20"/>
      <c r="F55" s="16"/>
      <c r="G55" s="20"/>
      <c r="I55" s="31"/>
      <c r="J55" s="34"/>
      <c r="K55" s="17"/>
      <c r="L55" s="18">
        <v>0</v>
      </c>
      <c r="M55" s="1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31"/>
      <c r="I56" s="31"/>
      <c r="J56" s="34"/>
      <c r="K56" s="17"/>
      <c r="L56" s="18"/>
      <c r="M56" s="19"/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4"/>
      <c r="I57" s="31"/>
      <c r="J57" s="34"/>
      <c r="K57" s="17"/>
      <c r="L57" s="18"/>
      <c r="M57" s="19"/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31"/>
      <c r="I58" s="31"/>
      <c r="J58" s="34"/>
      <c r="K58" s="17"/>
      <c r="L58" s="18"/>
      <c r="M58" s="19"/>
    </row>
    <row r="59" spans="1:13" ht="14.4" x14ac:dyDescent="0.25">
      <c r="A59" s="12" t="str">
        <f t="shared" si="3"/>
        <v/>
      </c>
      <c r="B59" s="13"/>
      <c r="C59" s="14"/>
      <c r="D59" s="285"/>
      <c r="E59" s="20"/>
      <c r="F59" s="16"/>
      <c r="G59" s="20"/>
      <c r="H59" s="14"/>
      <c r="I59" s="31"/>
      <c r="J59" s="34"/>
      <c r="K59" s="17"/>
      <c r="L59" s="18"/>
      <c r="M59" s="19"/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4"/>
      <c r="I60" s="31"/>
      <c r="J60" s="34"/>
      <c r="K60" s="17"/>
      <c r="L60" s="18"/>
      <c r="M60" s="19"/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31"/>
      <c r="I61" s="31"/>
      <c r="J61" s="34"/>
      <c r="K61" s="17"/>
      <c r="L61" s="18"/>
      <c r="M61" s="19"/>
    </row>
    <row r="62" spans="1:13" ht="14.4" x14ac:dyDescent="0.25">
      <c r="A62" s="12" t="str">
        <f t="shared" si="3"/>
        <v/>
      </c>
      <c r="B62" s="265"/>
      <c r="C62" s="14"/>
      <c r="D62" s="15"/>
      <c r="E62" s="20"/>
      <c r="F62" s="16"/>
      <c r="G62" s="20"/>
      <c r="H62" s="31"/>
      <c r="I62" s="31"/>
      <c r="J62" s="34"/>
      <c r="K62" s="17"/>
      <c r="L62" s="18"/>
      <c r="M62" s="19"/>
    </row>
    <row r="63" spans="1:13" ht="14.4" x14ac:dyDescent="0.25">
      <c r="A63" s="12" t="str">
        <f t="shared" si="3"/>
        <v/>
      </c>
      <c r="B63" s="265"/>
      <c r="C63" s="14"/>
      <c r="D63" s="15"/>
      <c r="E63" s="20"/>
      <c r="F63" s="16"/>
      <c r="G63" s="20"/>
      <c r="H63" s="31"/>
      <c r="I63" s="31"/>
      <c r="J63" s="34"/>
      <c r="K63" s="17"/>
      <c r="L63" s="18"/>
      <c r="M63" s="19"/>
    </row>
    <row r="64" spans="1:13" ht="14.4" x14ac:dyDescent="0.25">
      <c r="A64" s="12" t="str">
        <f t="shared" si="3"/>
        <v/>
      </c>
      <c r="B64" s="265"/>
      <c r="C64" s="14"/>
      <c r="D64" s="15"/>
      <c r="E64" s="20"/>
      <c r="F64" s="16"/>
      <c r="G64" s="20"/>
      <c r="H64" s="14"/>
      <c r="I64" s="31"/>
      <c r="J64" s="34"/>
      <c r="K64" s="17"/>
      <c r="L64" s="18"/>
      <c r="M64" s="19"/>
    </row>
    <row r="65" spans="1:13" ht="14.4" x14ac:dyDescent="0.25">
      <c r="A65" s="12" t="str">
        <f t="shared" si="3"/>
        <v/>
      </c>
      <c r="B65" s="265"/>
      <c r="C65" s="14"/>
      <c r="D65" s="15"/>
      <c r="E65" s="20"/>
      <c r="F65" s="16"/>
      <c r="G65" s="20"/>
      <c r="H65" s="14"/>
      <c r="I65" s="31"/>
      <c r="J65" s="34"/>
      <c r="K65" s="17"/>
      <c r="L65" s="18"/>
      <c r="M65" s="19"/>
    </row>
    <row r="66" spans="1:13" ht="14.4" x14ac:dyDescent="0.25">
      <c r="A66" s="12" t="str">
        <f t="shared" si="3"/>
        <v/>
      </c>
      <c r="B66" s="13"/>
      <c r="C66" s="14"/>
      <c r="D66" s="285"/>
      <c r="E66" s="20"/>
      <c r="F66" s="16"/>
      <c r="G66" s="20"/>
      <c r="H66" s="31"/>
      <c r="I66" s="31"/>
      <c r="J66" s="34"/>
      <c r="K66" s="17"/>
      <c r="L66" s="18"/>
      <c r="M66" s="19"/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31"/>
      <c r="I67" s="31"/>
      <c r="J67" s="34"/>
      <c r="K67" s="17"/>
      <c r="L67" s="18"/>
      <c r="M67" s="19"/>
    </row>
    <row r="68" spans="1:13" ht="14.4" x14ac:dyDescent="0.25">
      <c r="A68" s="12" t="str">
        <f t="shared" si="3"/>
        <v/>
      </c>
      <c r="B68" s="265"/>
      <c r="C68" s="14"/>
      <c r="D68" s="15"/>
      <c r="E68" s="20"/>
      <c r="F68" s="16"/>
      <c r="G68" s="202"/>
      <c r="H68" s="31"/>
      <c r="I68" s="31"/>
      <c r="J68" s="34"/>
      <c r="K68" s="17"/>
      <c r="L68" s="18"/>
      <c r="M68" s="19"/>
    </row>
    <row r="69" spans="1:13" ht="14.4" x14ac:dyDescent="0.25">
      <c r="A69" s="12" t="str">
        <f t="shared" si="3"/>
        <v/>
      </c>
      <c r="B69" s="265"/>
      <c r="C69" s="14"/>
      <c r="D69" s="15"/>
      <c r="E69" s="20"/>
      <c r="F69" s="16"/>
      <c r="G69" s="20"/>
      <c r="H69" s="31"/>
      <c r="I69" s="31"/>
      <c r="J69" s="34"/>
      <c r="K69" s="17"/>
      <c r="L69" s="18"/>
      <c r="M69" s="19"/>
    </row>
    <row r="70" spans="1:13" ht="14.4" x14ac:dyDescent="0.25">
      <c r="A70" s="12" t="str">
        <f t="shared" ref="A70:A79" si="4">CONCATENATE(B70,C70,D70)</f>
        <v/>
      </c>
      <c r="B70" s="13"/>
      <c r="C70" s="14"/>
      <c r="D70" s="15"/>
      <c r="E70" s="20"/>
      <c r="F70" s="16"/>
      <c r="G70" s="20"/>
      <c r="H70" s="31"/>
      <c r="I70" s="31"/>
      <c r="J70" s="34"/>
      <c r="K70" s="17"/>
      <c r="L70" s="18"/>
      <c r="M70" s="19"/>
    </row>
    <row r="71" spans="1:13" ht="14.4" x14ac:dyDescent="0.25">
      <c r="A71" s="12" t="str">
        <f t="shared" si="4"/>
        <v/>
      </c>
      <c r="B71" s="13"/>
      <c r="C71" s="14"/>
      <c r="D71" s="15"/>
      <c r="E71" s="20"/>
      <c r="F71" s="16"/>
      <c r="G71" s="20"/>
      <c r="H71" s="31"/>
      <c r="I71" s="31"/>
      <c r="J71" s="34"/>
      <c r="K71" s="17"/>
      <c r="L71" s="18"/>
      <c r="M71" s="19"/>
    </row>
    <row r="72" spans="1:13" ht="14.4" x14ac:dyDescent="0.25">
      <c r="A72" s="12" t="str">
        <f t="shared" si="4"/>
        <v/>
      </c>
      <c r="B72" s="13"/>
      <c r="C72" s="14"/>
      <c r="D72" s="285"/>
      <c r="E72" s="20"/>
      <c r="F72" s="16"/>
      <c r="G72" s="20"/>
      <c r="H72" s="31"/>
      <c r="I72" s="31"/>
      <c r="J72" s="34"/>
      <c r="K72" s="17"/>
      <c r="L72" s="18"/>
      <c r="M72" s="19"/>
    </row>
    <row r="73" spans="1:13" ht="14.4" x14ac:dyDescent="0.25">
      <c r="A73" s="12" t="str">
        <f t="shared" si="4"/>
        <v/>
      </c>
      <c r="B73" s="265"/>
      <c r="C73" s="14"/>
      <c r="D73" s="15"/>
      <c r="E73" s="20"/>
      <c r="F73" s="16"/>
      <c r="G73" s="20"/>
      <c r="H73" s="31"/>
      <c r="I73" s="31"/>
      <c r="J73" s="34"/>
      <c r="K73" s="17"/>
      <c r="L73" s="18"/>
      <c r="M73" s="19"/>
    </row>
    <row r="74" spans="1:13" ht="14.4" x14ac:dyDescent="0.25">
      <c r="A74" s="12" t="str">
        <f t="shared" si="4"/>
        <v/>
      </c>
      <c r="B74" s="265"/>
      <c r="C74" s="14"/>
      <c r="D74" s="15"/>
      <c r="E74" s="20"/>
      <c r="F74" s="16"/>
      <c r="G74" s="20"/>
      <c r="H74" s="31"/>
      <c r="I74" s="31"/>
      <c r="J74" s="34"/>
      <c r="K74" s="17"/>
      <c r="L74" s="18"/>
      <c r="M74" s="19"/>
    </row>
    <row r="75" spans="1:13" ht="14.4" x14ac:dyDescent="0.25">
      <c r="A75" s="12" t="str">
        <f t="shared" si="4"/>
        <v/>
      </c>
      <c r="B75" s="265"/>
      <c r="C75" s="14"/>
      <c r="D75" s="15"/>
      <c r="E75" s="20"/>
      <c r="F75" s="16"/>
      <c r="G75" s="20"/>
      <c r="H75" s="31"/>
      <c r="I75" s="31"/>
      <c r="J75" s="34"/>
      <c r="K75" s="17"/>
      <c r="L75" s="18"/>
      <c r="M75" s="19"/>
    </row>
    <row r="76" spans="1:13" ht="14.4" x14ac:dyDescent="0.25">
      <c r="A76" s="12" t="str">
        <f t="shared" si="4"/>
        <v/>
      </c>
      <c r="B76" s="13"/>
      <c r="C76" s="14"/>
      <c r="D76" s="15"/>
      <c r="E76" s="20"/>
      <c r="F76" s="16"/>
      <c r="G76" s="20"/>
      <c r="H76" s="14"/>
      <c r="I76" s="31"/>
      <c r="J76" s="34"/>
      <c r="K76" s="17"/>
      <c r="L76" s="18"/>
      <c r="M76" s="19"/>
    </row>
    <row r="77" spans="1:13" ht="14.4" x14ac:dyDescent="0.25">
      <c r="A77" s="12" t="str">
        <f t="shared" si="4"/>
        <v/>
      </c>
      <c r="B77" s="13"/>
      <c r="C77" s="14"/>
      <c r="D77" s="285"/>
      <c r="E77" s="20"/>
      <c r="F77" s="16"/>
      <c r="G77" s="20"/>
      <c r="H77" s="14"/>
      <c r="I77" s="31"/>
      <c r="J77" s="34"/>
      <c r="K77" s="17"/>
      <c r="L77" s="18"/>
      <c r="M77" s="19"/>
    </row>
    <row r="78" spans="1:13" ht="14.4" x14ac:dyDescent="0.25">
      <c r="A78" s="12" t="str">
        <f t="shared" si="4"/>
        <v/>
      </c>
      <c r="B78" s="13"/>
      <c r="C78" s="14"/>
      <c r="D78" s="285"/>
      <c r="E78" s="20"/>
      <c r="F78" s="16"/>
      <c r="G78" s="20"/>
      <c r="H78" s="14"/>
      <c r="I78" s="31"/>
      <c r="J78" s="34"/>
      <c r="K78" s="17"/>
      <c r="L78" s="18"/>
      <c r="M78" s="19"/>
    </row>
    <row r="79" spans="1:13" ht="15" thickBot="1" x14ac:dyDescent="0.3">
      <c r="A79" s="12" t="str">
        <f t="shared" si="4"/>
        <v/>
      </c>
      <c r="B79" s="13"/>
      <c r="C79" s="14"/>
      <c r="D79" s="15"/>
      <c r="E79" s="24"/>
      <c r="F79" s="25"/>
      <c r="G79" s="20"/>
      <c r="H79" s="14"/>
      <c r="I79" s="31"/>
      <c r="J79" s="34"/>
      <c r="K79" s="17"/>
      <c r="L79" s="18"/>
      <c r="M79" s="19"/>
    </row>
    <row r="80" spans="1:13" x14ac:dyDescent="0.25">
      <c r="D80">
        <f>COUNTA(_xlfn.UNIQUE(D58:D79))</f>
        <v>1</v>
      </c>
    </row>
  </sheetData>
  <autoFilter ref="A3:M79" xr:uid="{CDAD9E41-8394-408A-89F5-C4E1E246C10B}">
    <filterColumn colId="6" showButton="0"/>
    <filterColumn colId="7" showButton="0"/>
    <filterColumn colId="8" showButton="0"/>
    <sortState xmlns:xlrd2="http://schemas.microsoft.com/office/spreadsheetml/2017/richdata2" ref="A8:M79">
      <sortCondition ref="B3:B79"/>
    </sortState>
  </autoFilter>
  <sortState xmlns:xlrd2="http://schemas.microsoft.com/office/spreadsheetml/2017/richdata2" ref="A6:M79">
    <sortCondition ref="D6:D79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23" priority="1250"/>
  </conditionalFormatting>
  <conditionalFormatting sqref="C53:D53">
    <cfRule type="duplicateValues" dxfId="22" priority="1251"/>
  </conditionalFormatting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57C3-C8AE-43D0-98D7-1311DB8CE134}">
  <sheetPr>
    <tabColor rgb="FFA3E7FF"/>
  </sheetPr>
  <dimension ref="A1:P144"/>
  <sheetViews>
    <sheetView topLeftCell="B5" zoomScaleNormal="100" workbookViewId="0">
      <selection activeCell="C7" sqref="C7"/>
    </sheetView>
  </sheetViews>
  <sheetFormatPr defaultColWidth="9.109375" defaultRowHeight="13.2" x14ac:dyDescent="0.25"/>
  <cols>
    <col min="1" max="1" width="47.5546875" bestFit="1" customWidth="1"/>
    <col min="2" max="2" width="6.6640625" bestFit="1" customWidth="1"/>
    <col min="3" max="3" width="17.5546875" bestFit="1" customWidth="1"/>
    <col min="4" max="4" width="25.6640625" bestFit="1" customWidth="1"/>
    <col min="5" max="5" width="32" customWidth="1"/>
    <col min="6" max="6" width="18.109375" customWidth="1"/>
    <col min="7" max="7" width="7.44140625" bestFit="1" customWidth="1"/>
    <col min="8" max="8" width="7.554687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35</v>
      </c>
      <c r="B1" s="901" t="s">
        <v>401</v>
      </c>
      <c r="C1" s="902"/>
      <c r="D1" s="7" t="s">
        <v>402</v>
      </c>
      <c r="E1" s="881" t="s">
        <v>499</v>
      </c>
      <c r="F1" s="882"/>
      <c r="G1" s="882"/>
      <c r="H1" s="882"/>
      <c r="I1" s="882"/>
      <c r="J1" s="8" t="s">
        <v>404</v>
      </c>
      <c r="K1" s="905">
        <v>45081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COUNTA(_xlfn.UNIQUE(C6:C124))</f>
        <v>36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2</v>
      </c>
    </row>
    <row r="5" spans="1:16" s="9" customFormat="1" ht="14.4" thickBot="1" x14ac:dyDescent="0.3">
      <c r="A5" s="868"/>
      <c r="B5" s="908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v>0</v>
      </c>
    </row>
    <row r="6" spans="1:16" ht="14.4" x14ac:dyDescent="0.25">
      <c r="A6" s="192" t="str">
        <f t="shared" ref="A6:A42" si="0">CONCATENATE(B6,C6,D6)</f>
        <v>80Tanaya PustkuchenSecret Mojito</v>
      </c>
      <c r="B6" s="193">
        <v>80</v>
      </c>
      <c r="C6" s="14" t="s">
        <v>638</v>
      </c>
      <c r="D6" s="15" t="s">
        <v>680</v>
      </c>
      <c r="E6" s="20" t="s">
        <v>1411</v>
      </c>
      <c r="F6" s="16" t="s">
        <v>339</v>
      </c>
      <c r="G6" s="13"/>
      <c r="H6" s="13">
        <v>0</v>
      </c>
      <c r="I6" s="20"/>
      <c r="J6" s="34"/>
      <c r="K6" s="17">
        <v>0</v>
      </c>
      <c r="L6" s="18">
        <f>IF(K6=1,7,IF(K6=2,6,IF(K6=3,5,IF(K6=4,4,IF(K6=5,3,IF(K6=6,2,IF(K6&gt;=6,1,0)))))))</f>
        <v>0</v>
      </c>
      <c r="M6" s="19">
        <f>SUM(L6+$M$5)</f>
        <v>0</v>
      </c>
      <c r="N6" s="30"/>
      <c r="O6" s="30"/>
      <c r="P6" s="30"/>
    </row>
    <row r="7" spans="1:16" ht="14.4" x14ac:dyDescent="0.25">
      <c r="A7" s="192" t="str">
        <f t="shared" si="0"/>
        <v>80Grace JohnsonSolar Medal</v>
      </c>
      <c r="B7" s="193">
        <v>80</v>
      </c>
      <c r="C7" s="14" t="s">
        <v>218</v>
      </c>
      <c r="D7" s="285" t="s">
        <v>951</v>
      </c>
      <c r="E7" s="20" t="s">
        <v>1411</v>
      </c>
      <c r="F7" s="16" t="s">
        <v>339</v>
      </c>
      <c r="G7" s="13"/>
      <c r="H7" s="13">
        <v>1</v>
      </c>
      <c r="I7" s="20"/>
      <c r="J7" s="34"/>
      <c r="K7" s="17">
        <v>1</v>
      </c>
      <c r="L7" s="18">
        <f t="shared" ref="L7:L70" si="1">IF(K7=1,7,IF(K7=2,6,IF(K7=3,5,IF(K7=4,4,IF(K7=5,3,IF(K7=6,2,IF(K7&gt;=6,1,0)))))))</f>
        <v>7</v>
      </c>
      <c r="M7" s="19">
        <f t="shared" ref="M7:M70" si="2">SUM(L7+$M$5)</f>
        <v>7</v>
      </c>
      <c r="N7" s="30"/>
      <c r="O7" s="30"/>
      <c r="P7" s="30"/>
    </row>
    <row r="8" spans="1:16" ht="14.4" x14ac:dyDescent="0.25">
      <c r="A8" s="192" t="str">
        <f t="shared" si="0"/>
        <v>80India CurtinOsiris Aphrael</v>
      </c>
      <c r="B8" s="193">
        <v>80</v>
      </c>
      <c r="C8" s="14" t="s">
        <v>627</v>
      </c>
      <c r="D8" s="15" t="s">
        <v>665</v>
      </c>
      <c r="E8" s="20" t="s">
        <v>1411</v>
      </c>
      <c r="F8" s="16" t="s">
        <v>115</v>
      </c>
      <c r="G8" s="13"/>
      <c r="H8" s="13">
        <v>3</v>
      </c>
      <c r="I8" s="20"/>
      <c r="J8" s="34"/>
      <c r="K8" s="17">
        <v>3</v>
      </c>
      <c r="L8" s="18">
        <f t="shared" si="1"/>
        <v>5</v>
      </c>
      <c r="M8" s="19">
        <f t="shared" si="2"/>
        <v>5</v>
      </c>
      <c r="N8" s="30"/>
      <c r="O8" s="30"/>
      <c r="P8" s="30"/>
    </row>
    <row r="9" spans="1:16" ht="14.4" x14ac:dyDescent="0.25">
      <c r="A9" s="192" t="str">
        <f t="shared" si="0"/>
        <v>80Brianna SheriffAce Of Hearts</v>
      </c>
      <c r="B9" s="193">
        <v>80</v>
      </c>
      <c r="C9" s="14" t="s">
        <v>602</v>
      </c>
      <c r="D9" s="15" t="s">
        <v>610</v>
      </c>
      <c r="E9" s="20" t="s">
        <v>1411</v>
      </c>
      <c r="F9" s="16" t="s">
        <v>339</v>
      </c>
      <c r="G9" s="13"/>
      <c r="H9" s="13">
        <v>0</v>
      </c>
      <c r="I9" s="20"/>
      <c r="J9" s="34"/>
      <c r="K9" s="17">
        <v>0</v>
      </c>
      <c r="L9" s="18">
        <f t="shared" si="1"/>
        <v>0</v>
      </c>
      <c r="M9" s="19">
        <f t="shared" si="2"/>
        <v>0</v>
      </c>
      <c r="N9" s="30"/>
      <c r="O9" s="30"/>
      <c r="P9" s="30"/>
    </row>
    <row r="10" spans="1:16" ht="14.4" x14ac:dyDescent="0.25">
      <c r="A10" s="192" t="str">
        <f t="shared" si="0"/>
        <v>80Charlee HarperGoldmine Sax</v>
      </c>
      <c r="B10" s="193">
        <v>80</v>
      </c>
      <c r="C10" s="14" t="s">
        <v>714</v>
      </c>
      <c r="D10" s="285" t="s">
        <v>722</v>
      </c>
      <c r="E10" s="20" t="s">
        <v>1411</v>
      </c>
      <c r="F10" s="16" t="s">
        <v>339</v>
      </c>
      <c r="G10" s="13"/>
      <c r="H10" s="13">
        <v>0</v>
      </c>
      <c r="I10" s="20"/>
      <c r="J10" s="34"/>
      <c r="K10" s="17">
        <v>0</v>
      </c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4" x14ac:dyDescent="0.25">
      <c r="A11" s="192" t="str">
        <f t="shared" si="0"/>
        <v>80Tahni WilliamsHolland Park Riviera</v>
      </c>
      <c r="B11" s="193">
        <v>80</v>
      </c>
      <c r="C11" s="14" t="s">
        <v>495</v>
      </c>
      <c r="D11" s="15" t="s">
        <v>903</v>
      </c>
      <c r="E11" s="20" t="s">
        <v>1411</v>
      </c>
      <c r="F11" s="16" t="s">
        <v>339</v>
      </c>
      <c r="G11" s="13"/>
      <c r="H11" s="13">
        <v>0</v>
      </c>
      <c r="I11" s="20"/>
      <c r="J11" s="34"/>
      <c r="K11" s="17">
        <v>0</v>
      </c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4" x14ac:dyDescent="0.25">
      <c r="A12" s="192" t="str">
        <f t="shared" si="0"/>
        <v>80Madison KainPc Sonic</v>
      </c>
      <c r="B12" s="193">
        <v>80</v>
      </c>
      <c r="C12" s="14" t="s">
        <v>235</v>
      </c>
      <c r="D12" s="15" t="s">
        <v>609</v>
      </c>
      <c r="E12" s="20" t="s">
        <v>1411</v>
      </c>
      <c r="F12" s="16" t="s">
        <v>140</v>
      </c>
      <c r="G12" s="13"/>
      <c r="H12" s="13">
        <v>2</v>
      </c>
      <c r="I12" s="20"/>
      <c r="J12" s="34"/>
      <c r="K12" s="17">
        <v>2</v>
      </c>
      <c r="L12" s="18">
        <f t="shared" si="1"/>
        <v>6</v>
      </c>
      <c r="M12" s="19">
        <f t="shared" si="2"/>
        <v>6</v>
      </c>
      <c r="N12" s="30"/>
      <c r="O12" s="30"/>
      <c r="P12" s="30"/>
    </row>
    <row r="13" spans="1:16" ht="14.4" x14ac:dyDescent="0.25">
      <c r="A13" s="192" t="str">
        <f t="shared" si="0"/>
        <v/>
      </c>
      <c r="B13" s="193"/>
      <c r="C13" s="14" t="s">
        <v>43</v>
      </c>
      <c r="D13" s="285" t="s">
        <v>43</v>
      </c>
      <c r="E13" s="20" t="s">
        <v>1412</v>
      </c>
      <c r="F13" s="16"/>
      <c r="G13" s="13"/>
      <c r="H13" s="13"/>
      <c r="I13" s="20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4" x14ac:dyDescent="0.25">
      <c r="A14" s="192" t="str">
        <f t="shared" si="0"/>
        <v>70Jasmine HodkinsonBb Monsoon</v>
      </c>
      <c r="B14" s="193">
        <v>70</v>
      </c>
      <c r="C14" s="14" t="s">
        <v>514</v>
      </c>
      <c r="D14" s="15" t="s">
        <v>1428</v>
      </c>
      <c r="E14" s="20" t="s">
        <v>1413</v>
      </c>
      <c r="F14" s="16" t="s">
        <v>146</v>
      </c>
      <c r="G14" s="13">
        <v>1</v>
      </c>
      <c r="H14" s="13"/>
      <c r="I14" s="20"/>
      <c r="J14" s="34"/>
      <c r="K14" s="17">
        <v>1</v>
      </c>
      <c r="L14" s="18">
        <f t="shared" si="1"/>
        <v>7</v>
      </c>
      <c r="M14" s="19">
        <f t="shared" si="2"/>
        <v>7</v>
      </c>
      <c r="N14" s="30"/>
      <c r="O14" s="30"/>
      <c r="P14" s="30"/>
    </row>
    <row r="15" spans="1:16" ht="14.4" x14ac:dyDescent="0.25">
      <c r="A15" s="192" t="str">
        <f t="shared" si="0"/>
        <v>70Sophie McdougallGood Intentions</v>
      </c>
      <c r="B15" s="193">
        <v>70</v>
      </c>
      <c r="C15" s="14" t="s">
        <v>624</v>
      </c>
      <c r="D15" s="15" t="s">
        <v>662</v>
      </c>
      <c r="E15" s="20" t="s">
        <v>1413</v>
      </c>
      <c r="F15" s="16" t="s">
        <v>339</v>
      </c>
      <c r="G15" s="13">
        <v>2</v>
      </c>
      <c r="H15" s="13"/>
      <c r="I15" s="20"/>
      <c r="J15" s="34"/>
      <c r="K15" s="17">
        <v>2</v>
      </c>
      <c r="L15" s="18">
        <f t="shared" si="1"/>
        <v>6</v>
      </c>
      <c r="M15" s="19">
        <f t="shared" si="2"/>
        <v>6</v>
      </c>
      <c r="N15" s="30"/>
      <c r="O15" s="30"/>
      <c r="P15" s="30"/>
    </row>
    <row r="16" spans="1:16" ht="14.4" x14ac:dyDescent="0.25">
      <c r="A16" s="192" t="str">
        <f t="shared" si="0"/>
        <v>70Breanna BosmaBella</v>
      </c>
      <c r="B16" s="193">
        <v>70</v>
      </c>
      <c r="C16" s="14" t="s">
        <v>868</v>
      </c>
      <c r="D16" s="15" t="s">
        <v>869</v>
      </c>
      <c r="E16" s="20" t="s">
        <v>1414</v>
      </c>
      <c r="F16" s="16" t="s">
        <v>339</v>
      </c>
      <c r="G16" s="13">
        <v>3</v>
      </c>
      <c r="H16" s="13"/>
      <c r="I16" s="20"/>
      <c r="J16" s="34"/>
      <c r="K16" s="17">
        <v>3</v>
      </c>
      <c r="L16" s="18">
        <f t="shared" si="1"/>
        <v>5</v>
      </c>
      <c r="M16" s="19">
        <f t="shared" si="2"/>
        <v>5</v>
      </c>
      <c r="P16" s="30"/>
    </row>
    <row r="17" spans="1:16" ht="14.4" x14ac:dyDescent="0.25">
      <c r="A17" s="192" t="str">
        <f t="shared" si="0"/>
        <v>70Ava MinshullFlamingo Magic</v>
      </c>
      <c r="B17" s="193">
        <v>70</v>
      </c>
      <c r="C17" s="14" t="s">
        <v>1287</v>
      </c>
      <c r="D17" s="15" t="s">
        <v>1289</v>
      </c>
      <c r="E17" s="20" t="s">
        <v>1414</v>
      </c>
      <c r="F17" s="16" t="s">
        <v>339</v>
      </c>
      <c r="G17" s="13">
        <v>0</v>
      </c>
      <c r="H17" s="13"/>
      <c r="I17" s="20"/>
      <c r="J17" s="34"/>
      <c r="K17" s="17">
        <v>0</v>
      </c>
      <c r="L17" s="18">
        <f t="shared" si="1"/>
        <v>0</v>
      </c>
      <c r="M17" s="19">
        <f t="shared" si="2"/>
        <v>0</v>
      </c>
      <c r="P17" s="30"/>
    </row>
    <row r="18" spans="1:16" ht="14.4" x14ac:dyDescent="0.25">
      <c r="A18" s="192" t="str">
        <f t="shared" si="0"/>
        <v>70Hailey SnymanGordon Park Smarty Pants</v>
      </c>
      <c r="B18" s="193">
        <v>70</v>
      </c>
      <c r="C18" s="14" t="s">
        <v>229</v>
      </c>
      <c r="D18" s="285" t="s">
        <v>230</v>
      </c>
      <c r="E18" s="20" t="s">
        <v>1414</v>
      </c>
      <c r="F18" s="16" t="s">
        <v>140</v>
      </c>
      <c r="G18" s="13">
        <v>1</v>
      </c>
      <c r="H18" s="13"/>
      <c r="I18" s="20"/>
      <c r="J18" s="34"/>
      <c r="K18" s="17">
        <v>1</v>
      </c>
      <c r="L18" s="18">
        <f t="shared" si="1"/>
        <v>7</v>
      </c>
      <c r="M18" s="19">
        <f t="shared" si="2"/>
        <v>7</v>
      </c>
    </row>
    <row r="19" spans="1:16" ht="14.4" x14ac:dyDescent="0.25">
      <c r="A19" s="192" t="str">
        <f t="shared" si="0"/>
        <v>70Ruby GilberdKirralea Cabaret</v>
      </c>
      <c r="B19" s="193">
        <v>70</v>
      </c>
      <c r="C19" s="14" t="s">
        <v>221</v>
      </c>
      <c r="D19" s="15" t="s">
        <v>222</v>
      </c>
      <c r="E19" s="20" t="s">
        <v>1414</v>
      </c>
      <c r="F19" s="16" t="s">
        <v>115</v>
      </c>
      <c r="G19" s="13">
        <v>0</v>
      </c>
      <c r="H19" s="13"/>
      <c r="I19" s="20"/>
      <c r="J19" s="34"/>
      <c r="K19" s="17">
        <v>0</v>
      </c>
      <c r="L19" s="18">
        <f t="shared" si="1"/>
        <v>0</v>
      </c>
      <c r="M19" s="19">
        <f t="shared" si="2"/>
        <v>0</v>
      </c>
    </row>
    <row r="20" spans="1:16" ht="14.4" x14ac:dyDescent="0.25">
      <c r="A20" s="192" t="str">
        <f t="shared" si="0"/>
        <v>70Miley GossageChief</v>
      </c>
      <c r="B20" s="193">
        <v>70</v>
      </c>
      <c r="C20" s="14" t="s">
        <v>291</v>
      </c>
      <c r="D20" s="285" t="s">
        <v>292</v>
      </c>
      <c r="E20" s="20" t="s">
        <v>1414</v>
      </c>
      <c r="F20" s="16" t="s">
        <v>339</v>
      </c>
      <c r="G20" s="13">
        <v>0</v>
      </c>
      <c r="H20" s="13"/>
      <c r="I20" s="20"/>
      <c r="J20" s="34"/>
      <c r="K20" s="17">
        <v>0</v>
      </c>
      <c r="L20" s="18">
        <f t="shared" si="1"/>
        <v>0</v>
      </c>
      <c r="M20" s="19">
        <f t="shared" si="2"/>
        <v>0</v>
      </c>
    </row>
    <row r="21" spans="1:16" ht="14.4" x14ac:dyDescent="0.25">
      <c r="A21" s="192" t="str">
        <f t="shared" si="0"/>
        <v>70Allegrs PozziSpringwater Eeli</v>
      </c>
      <c r="B21" s="193">
        <v>70</v>
      </c>
      <c r="C21" s="14" t="s">
        <v>1418</v>
      </c>
      <c r="D21" s="285" t="s">
        <v>1429</v>
      </c>
      <c r="E21" s="20" t="s">
        <v>1414</v>
      </c>
      <c r="F21" s="16" t="s">
        <v>314</v>
      </c>
      <c r="G21" s="13">
        <v>2</v>
      </c>
      <c r="H21" s="13"/>
      <c r="I21" s="20"/>
      <c r="J21" s="34"/>
      <c r="K21" s="17">
        <v>2</v>
      </c>
      <c r="L21" s="18">
        <f t="shared" si="1"/>
        <v>6</v>
      </c>
      <c r="M21" s="19">
        <f t="shared" si="2"/>
        <v>6</v>
      </c>
    </row>
    <row r="22" spans="1:16" ht="14.4" x14ac:dyDescent="0.25">
      <c r="A22" s="192" t="str">
        <f t="shared" si="0"/>
        <v/>
      </c>
      <c r="B22" s="193"/>
      <c r="C22" s="14" t="s">
        <v>43</v>
      </c>
      <c r="D22" s="285" t="s">
        <v>43</v>
      </c>
      <c r="E22" s="20" t="s">
        <v>1412</v>
      </c>
      <c r="F22" s="16"/>
      <c r="G22" s="13"/>
      <c r="H22" s="13"/>
      <c r="I22" s="20"/>
      <c r="J22" s="34"/>
      <c r="K22" s="17"/>
      <c r="L22" s="18">
        <f t="shared" si="1"/>
        <v>0</v>
      </c>
      <c r="M22" s="19">
        <f t="shared" si="2"/>
        <v>0</v>
      </c>
    </row>
    <row r="23" spans="1:16" ht="14.4" x14ac:dyDescent="0.25">
      <c r="A23" s="192" t="str">
        <f t="shared" si="0"/>
        <v>60Sienna NewportEssjay Flint</v>
      </c>
      <c r="B23" s="193">
        <v>60</v>
      </c>
      <c r="C23" s="14" t="s">
        <v>1419</v>
      </c>
      <c r="D23" s="15" t="s">
        <v>1430</v>
      </c>
      <c r="E23" s="20" t="s">
        <v>1415</v>
      </c>
      <c r="F23" s="16" t="s">
        <v>424</v>
      </c>
      <c r="G23" s="13">
        <v>0</v>
      </c>
      <c r="H23" s="13"/>
      <c r="I23" s="20"/>
      <c r="J23" s="34"/>
      <c r="K23" s="17">
        <v>0</v>
      </c>
      <c r="L23" s="18">
        <f t="shared" si="1"/>
        <v>0</v>
      </c>
      <c r="M23" s="19">
        <f t="shared" si="2"/>
        <v>0</v>
      </c>
    </row>
    <row r="24" spans="1:16" ht="14.4" x14ac:dyDescent="0.25">
      <c r="A24" s="192" t="str">
        <f t="shared" si="0"/>
        <v>60Olivia Butler-BlaxellKanderry Shake Your Bon Bon</v>
      </c>
      <c r="B24" s="193">
        <v>60</v>
      </c>
      <c r="C24" s="14" t="s">
        <v>1439</v>
      </c>
      <c r="D24" s="15" t="s">
        <v>1431</v>
      </c>
      <c r="E24" s="20" t="s">
        <v>1415</v>
      </c>
      <c r="F24" s="16" t="s">
        <v>1408</v>
      </c>
      <c r="G24" s="13">
        <v>0</v>
      </c>
      <c r="H24" s="13"/>
      <c r="I24" s="20"/>
      <c r="J24" s="34"/>
      <c r="K24" s="17">
        <v>0</v>
      </c>
      <c r="L24" s="18">
        <f t="shared" si="1"/>
        <v>0</v>
      </c>
      <c r="M24" s="19">
        <f t="shared" si="2"/>
        <v>0</v>
      </c>
    </row>
    <row r="25" spans="1:16" ht="14.4" x14ac:dyDescent="0.25">
      <c r="A25" s="192" t="str">
        <f t="shared" si="0"/>
        <v>60Madelyn McdonaghNaatitia</v>
      </c>
      <c r="B25" s="193">
        <v>60</v>
      </c>
      <c r="C25" s="14" t="s">
        <v>550</v>
      </c>
      <c r="D25" s="285" t="s">
        <v>260</v>
      </c>
      <c r="E25" s="20" t="s">
        <v>1415</v>
      </c>
      <c r="F25" s="16" t="s">
        <v>1426</v>
      </c>
      <c r="G25" s="13">
        <v>2</v>
      </c>
      <c r="H25" s="13"/>
      <c r="I25" s="20"/>
      <c r="J25" s="34"/>
      <c r="K25" s="17">
        <v>2</v>
      </c>
      <c r="L25" s="18">
        <f t="shared" si="1"/>
        <v>6</v>
      </c>
      <c r="M25" s="19">
        <f t="shared" si="2"/>
        <v>6</v>
      </c>
    </row>
    <row r="26" spans="1:16" ht="14.4" x14ac:dyDescent="0.25">
      <c r="A26" s="192" t="str">
        <f t="shared" si="0"/>
        <v>60Kate BannerOver The Rainbow</v>
      </c>
      <c r="B26" s="193">
        <v>60</v>
      </c>
      <c r="C26" s="14" t="s">
        <v>267</v>
      </c>
      <c r="D26" s="285" t="s">
        <v>268</v>
      </c>
      <c r="E26" s="20" t="s">
        <v>1415</v>
      </c>
      <c r="F26" s="16" t="s">
        <v>339</v>
      </c>
      <c r="G26" s="13">
        <v>1</v>
      </c>
      <c r="H26" s="13"/>
      <c r="I26" s="20"/>
      <c r="J26" s="34"/>
      <c r="K26" s="17">
        <v>1</v>
      </c>
      <c r="L26" s="18">
        <f t="shared" si="1"/>
        <v>7</v>
      </c>
      <c r="M26" s="19">
        <f t="shared" si="2"/>
        <v>7</v>
      </c>
    </row>
    <row r="27" spans="1:16" ht="14.4" x14ac:dyDescent="0.25">
      <c r="A27" s="192" t="str">
        <f t="shared" si="0"/>
        <v>60Emma DempseyCapparis O'Grady</v>
      </c>
      <c r="B27" s="193">
        <v>60</v>
      </c>
      <c r="C27" s="14" t="s">
        <v>829</v>
      </c>
      <c r="D27" s="285" t="s">
        <v>1394</v>
      </c>
      <c r="E27" s="20" t="s">
        <v>1416</v>
      </c>
      <c r="F27" s="16" t="s">
        <v>920</v>
      </c>
      <c r="G27" s="13">
        <v>2</v>
      </c>
      <c r="H27" s="13"/>
      <c r="I27" s="20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6" ht="14.4" x14ac:dyDescent="0.25">
      <c r="A28" s="192" t="str">
        <f t="shared" si="0"/>
        <v>60Sophie TennantJejucha Romany Heart</v>
      </c>
      <c r="B28" s="193">
        <v>60</v>
      </c>
      <c r="C28" s="14" t="s">
        <v>186</v>
      </c>
      <c r="D28" s="285" t="s">
        <v>835</v>
      </c>
      <c r="E28" s="20" t="s">
        <v>1416</v>
      </c>
      <c r="F28" s="16" t="s">
        <v>109</v>
      </c>
      <c r="G28" s="13">
        <v>0</v>
      </c>
      <c r="H28" s="13"/>
      <c r="I28" s="20"/>
      <c r="J28" s="34"/>
      <c r="K28" s="17">
        <v>0</v>
      </c>
      <c r="L28" s="18">
        <f t="shared" si="1"/>
        <v>0</v>
      </c>
      <c r="M28" s="19">
        <f t="shared" si="2"/>
        <v>0</v>
      </c>
    </row>
    <row r="29" spans="1:16" ht="14.4" x14ac:dyDescent="0.25">
      <c r="A29" s="192" t="str">
        <f t="shared" si="0"/>
        <v>60Lieve LudgateKirralea Showman</v>
      </c>
      <c r="B29" s="193">
        <v>60</v>
      </c>
      <c r="C29" s="14" t="s">
        <v>1420</v>
      </c>
      <c r="D29" s="15" t="s">
        <v>1432</v>
      </c>
      <c r="E29" s="20" t="s">
        <v>1416</v>
      </c>
      <c r="F29" s="16" t="s">
        <v>213</v>
      </c>
      <c r="G29" s="13">
        <v>0</v>
      </c>
      <c r="H29" s="13"/>
      <c r="I29" s="20"/>
      <c r="J29" s="34"/>
      <c r="K29" s="17">
        <v>0</v>
      </c>
      <c r="L29" s="18">
        <f t="shared" si="1"/>
        <v>0</v>
      </c>
      <c r="M29" s="19">
        <f t="shared" si="2"/>
        <v>0</v>
      </c>
    </row>
    <row r="30" spans="1:16" ht="14.4" x14ac:dyDescent="0.25">
      <c r="A30" s="192" t="str">
        <f t="shared" si="0"/>
        <v>60Clare McbridePelennor Rose Royal</v>
      </c>
      <c r="B30" s="193">
        <v>60</v>
      </c>
      <c r="C30" s="14" t="s">
        <v>1421</v>
      </c>
      <c r="D30" s="15" t="s">
        <v>1433</v>
      </c>
      <c r="E30" s="20" t="s">
        <v>1416</v>
      </c>
      <c r="F30" s="16" t="s">
        <v>791</v>
      </c>
      <c r="G30" s="13">
        <v>0</v>
      </c>
      <c r="H30" s="13"/>
      <c r="I30" s="20"/>
      <c r="J30" s="34"/>
      <c r="K30" s="17">
        <v>0</v>
      </c>
      <c r="L30" s="18">
        <f t="shared" si="1"/>
        <v>0</v>
      </c>
      <c r="M30" s="19">
        <f t="shared" si="2"/>
        <v>0</v>
      </c>
    </row>
    <row r="31" spans="1:16" ht="14.4" x14ac:dyDescent="0.25">
      <c r="A31" s="192" t="str">
        <f t="shared" si="0"/>
        <v>60Olivia ReadSensational Sinny</v>
      </c>
      <c r="B31" s="193">
        <v>60</v>
      </c>
      <c r="C31" s="14" t="s">
        <v>628</v>
      </c>
      <c r="D31" s="15" t="s">
        <v>666</v>
      </c>
      <c r="E31" s="20" t="s">
        <v>1416</v>
      </c>
      <c r="F31" s="16" t="s">
        <v>115</v>
      </c>
      <c r="G31" s="13">
        <v>1</v>
      </c>
      <c r="H31" s="13"/>
      <c r="I31" s="20"/>
      <c r="J31" s="34"/>
      <c r="K31" s="17">
        <v>1</v>
      </c>
      <c r="L31" s="18">
        <f t="shared" si="1"/>
        <v>7</v>
      </c>
      <c r="M31" s="19">
        <f t="shared" si="2"/>
        <v>7</v>
      </c>
    </row>
    <row r="32" spans="1:16" ht="14.4" x14ac:dyDescent="0.25">
      <c r="A32" s="192" t="str">
        <f t="shared" si="0"/>
        <v>60Ruby HarrySouthern Hills Golden Edition</v>
      </c>
      <c r="B32" s="193">
        <v>60</v>
      </c>
      <c r="C32" s="14" t="s">
        <v>1422</v>
      </c>
      <c r="D32" s="285" t="s">
        <v>1434</v>
      </c>
      <c r="E32" s="20" t="s">
        <v>1416</v>
      </c>
      <c r="F32" s="16" t="s">
        <v>146</v>
      </c>
      <c r="G32" s="13">
        <v>0</v>
      </c>
      <c r="H32" s="13"/>
      <c r="I32" s="20"/>
      <c r="J32" s="34"/>
      <c r="K32" s="17">
        <v>0</v>
      </c>
      <c r="L32" s="18">
        <f t="shared" si="1"/>
        <v>0</v>
      </c>
      <c r="M32" s="19">
        <f t="shared" si="2"/>
        <v>0</v>
      </c>
    </row>
    <row r="33" spans="1:13" ht="14.4" x14ac:dyDescent="0.25">
      <c r="A33" s="192" t="str">
        <f t="shared" si="0"/>
        <v>60Bella ChapmanSummer</v>
      </c>
      <c r="B33" s="193">
        <v>60</v>
      </c>
      <c r="C33" s="14" t="s">
        <v>750</v>
      </c>
      <c r="D33" s="285" t="s">
        <v>1435</v>
      </c>
      <c r="E33" s="20" t="s">
        <v>1417</v>
      </c>
      <c r="F33" s="16" t="s">
        <v>146</v>
      </c>
      <c r="G33" s="13">
        <v>4</v>
      </c>
      <c r="H33" s="13"/>
      <c r="I33" s="20"/>
      <c r="J33" s="34"/>
      <c r="K33" s="17">
        <v>4</v>
      </c>
      <c r="L33" s="18">
        <f t="shared" si="1"/>
        <v>4</v>
      </c>
      <c r="M33" s="19">
        <f t="shared" si="2"/>
        <v>4</v>
      </c>
    </row>
    <row r="34" spans="1:13" ht="14.4" x14ac:dyDescent="0.25">
      <c r="A34" s="192" t="str">
        <f t="shared" si="0"/>
        <v>60Imogene AuldTink</v>
      </c>
      <c r="B34" s="193">
        <v>60</v>
      </c>
      <c r="C34" s="14" t="s">
        <v>1423</v>
      </c>
      <c r="D34" s="285" t="s">
        <v>1436</v>
      </c>
      <c r="E34" s="20" t="s">
        <v>1417</v>
      </c>
      <c r="F34" s="16" t="s">
        <v>213</v>
      </c>
      <c r="G34" s="13">
        <v>0</v>
      </c>
      <c r="H34" s="13"/>
      <c r="I34" s="20"/>
      <c r="J34" s="34"/>
      <c r="K34" s="17">
        <v>0</v>
      </c>
      <c r="L34" s="18">
        <f t="shared" si="1"/>
        <v>0</v>
      </c>
      <c r="M34" s="19">
        <f t="shared" si="2"/>
        <v>0</v>
      </c>
    </row>
    <row r="35" spans="1:13" ht="14.4" x14ac:dyDescent="0.25">
      <c r="A35" s="192" t="str">
        <f t="shared" si="0"/>
        <v>60Elaria AtheisWildwood Beyond Paradise</v>
      </c>
      <c r="B35" s="193">
        <v>60</v>
      </c>
      <c r="C35" s="14" t="s">
        <v>321</v>
      </c>
      <c r="D35" s="15" t="s">
        <v>322</v>
      </c>
      <c r="E35" s="20" t="s">
        <v>1417</v>
      </c>
      <c r="F35" s="16" t="s">
        <v>920</v>
      </c>
      <c r="G35" s="13">
        <v>1</v>
      </c>
      <c r="H35" s="13"/>
      <c r="I35" s="20"/>
      <c r="J35" s="34"/>
      <c r="K35" s="17">
        <v>1</v>
      </c>
      <c r="L35" s="18">
        <f t="shared" si="1"/>
        <v>7</v>
      </c>
      <c r="M35" s="19">
        <f t="shared" si="2"/>
        <v>7</v>
      </c>
    </row>
    <row r="36" spans="1:13" ht="14.4" x14ac:dyDescent="0.25">
      <c r="A36" s="192" t="str">
        <f t="shared" si="0"/>
        <v>60Emily CairnsJack</v>
      </c>
      <c r="B36" s="193">
        <v>60</v>
      </c>
      <c r="C36" s="14" t="s">
        <v>1424</v>
      </c>
      <c r="D36" s="15" t="s">
        <v>334</v>
      </c>
      <c r="E36" s="20" t="s">
        <v>1417</v>
      </c>
      <c r="F36" s="16" t="s">
        <v>1427</v>
      </c>
      <c r="G36" s="13">
        <v>0</v>
      </c>
      <c r="H36" s="13"/>
      <c r="I36" s="20"/>
      <c r="J36" s="34"/>
      <c r="K36" s="17">
        <v>0</v>
      </c>
      <c r="L36" s="18">
        <f t="shared" si="1"/>
        <v>0</v>
      </c>
      <c r="M36" s="19">
        <f t="shared" si="2"/>
        <v>0</v>
      </c>
    </row>
    <row r="37" spans="1:13" ht="14.4" x14ac:dyDescent="0.25">
      <c r="A37" s="192" t="str">
        <f t="shared" si="0"/>
        <v>60Violet HeatherRedgum Little Miss Giggles</v>
      </c>
      <c r="B37" s="193">
        <v>60</v>
      </c>
      <c r="C37" s="14" t="s">
        <v>618</v>
      </c>
      <c r="D37" s="285" t="s">
        <v>1437</v>
      </c>
      <c r="E37" s="20" t="s">
        <v>1417</v>
      </c>
      <c r="F37" s="16" t="s">
        <v>115</v>
      </c>
      <c r="G37" s="13">
        <v>5</v>
      </c>
      <c r="H37" s="13"/>
      <c r="I37" s="20"/>
      <c r="J37" s="34"/>
      <c r="K37" s="17">
        <v>5</v>
      </c>
      <c r="L37" s="18">
        <f t="shared" si="1"/>
        <v>3</v>
      </c>
      <c r="M37" s="19">
        <f t="shared" si="2"/>
        <v>3</v>
      </c>
    </row>
    <row r="38" spans="1:13" ht="14.4" x14ac:dyDescent="0.25">
      <c r="A38" s="192" t="str">
        <f t="shared" si="0"/>
        <v>60Molly HillSassy But Classy</v>
      </c>
      <c r="B38" s="193">
        <v>60</v>
      </c>
      <c r="C38" s="14" t="s">
        <v>1300</v>
      </c>
      <c r="D38" s="285" t="s">
        <v>1438</v>
      </c>
      <c r="E38" s="20" t="s">
        <v>1417</v>
      </c>
      <c r="F38" s="16" t="s">
        <v>263</v>
      </c>
      <c r="G38" s="13">
        <v>7</v>
      </c>
      <c r="H38" s="13"/>
      <c r="I38" s="20"/>
      <c r="J38" s="34"/>
      <c r="K38" s="17">
        <v>7</v>
      </c>
      <c r="L38" s="18">
        <f t="shared" si="1"/>
        <v>1</v>
      </c>
      <c r="M38" s="19">
        <f t="shared" si="2"/>
        <v>1</v>
      </c>
    </row>
    <row r="39" spans="1:13" ht="14.4" x14ac:dyDescent="0.25">
      <c r="A39" s="192" t="str">
        <f t="shared" si="0"/>
        <v>60Amelia DilazzaroBelfast Whistling Dixie</v>
      </c>
      <c r="B39" s="193">
        <v>60</v>
      </c>
      <c r="C39" s="14" t="s">
        <v>712</v>
      </c>
      <c r="D39" s="285" t="s">
        <v>1306</v>
      </c>
      <c r="E39" s="20" t="s">
        <v>1417</v>
      </c>
      <c r="F39" s="16" t="s">
        <v>339</v>
      </c>
      <c r="G39" s="13">
        <v>6</v>
      </c>
      <c r="H39" s="13"/>
      <c r="I39" s="20"/>
      <c r="J39" s="34"/>
      <c r="K39" s="17">
        <v>6</v>
      </c>
      <c r="L39" s="18">
        <f t="shared" si="1"/>
        <v>2</v>
      </c>
      <c r="M39" s="19">
        <f t="shared" si="2"/>
        <v>2</v>
      </c>
    </row>
    <row r="40" spans="1:13" ht="14.4" x14ac:dyDescent="0.25">
      <c r="A40" s="192" t="str">
        <f t="shared" si="0"/>
        <v>60Jessica DugginBella</v>
      </c>
      <c r="B40" s="193">
        <v>60</v>
      </c>
      <c r="C40" s="14" t="s">
        <v>1425</v>
      </c>
      <c r="D40" s="15" t="s">
        <v>869</v>
      </c>
      <c r="E40" s="20" t="s">
        <v>1417</v>
      </c>
      <c r="F40" s="16" t="s">
        <v>146</v>
      </c>
      <c r="G40" s="13">
        <v>2</v>
      </c>
      <c r="H40" s="13"/>
      <c r="I40" s="20"/>
      <c r="J40" s="34"/>
      <c r="K40" s="17">
        <v>2</v>
      </c>
      <c r="L40" s="18">
        <f t="shared" si="1"/>
        <v>6</v>
      </c>
      <c r="M40" s="19">
        <f t="shared" si="2"/>
        <v>6</v>
      </c>
    </row>
    <row r="41" spans="1:13" ht="14.4" x14ac:dyDescent="0.25">
      <c r="A41" s="192" t="str">
        <f t="shared" si="0"/>
        <v>60Charlee HagleyDolly</v>
      </c>
      <c r="B41" s="193">
        <v>60</v>
      </c>
      <c r="C41" s="14" t="s">
        <v>312</v>
      </c>
      <c r="D41" s="285" t="s">
        <v>313</v>
      </c>
      <c r="E41" s="20" t="s">
        <v>1417</v>
      </c>
      <c r="F41" s="16" t="s">
        <v>124</v>
      </c>
      <c r="G41" s="13">
        <v>3</v>
      </c>
      <c r="H41" s="13"/>
      <c r="I41" s="20"/>
      <c r="J41" s="34"/>
      <c r="K41" s="17">
        <v>3</v>
      </c>
      <c r="L41" s="18">
        <f t="shared" si="1"/>
        <v>5</v>
      </c>
      <c r="M41" s="19">
        <f t="shared" si="2"/>
        <v>5</v>
      </c>
    </row>
    <row r="42" spans="1:13" ht="14.4" x14ac:dyDescent="0.25">
      <c r="A42" s="192" t="str">
        <f t="shared" si="0"/>
        <v/>
      </c>
      <c r="B42" s="193"/>
      <c r="C42" s="14"/>
      <c r="D42" s="15" t="s">
        <v>43</v>
      </c>
      <c r="E42" s="20"/>
      <c r="F42" s="16"/>
      <c r="G42" s="13"/>
      <c r="H42" s="13"/>
      <c r="I42" s="20"/>
      <c r="J42" s="34"/>
      <c r="K42" s="17"/>
      <c r="L42" s="18">
        <f t="shared" si="1"/>
        <v>0</v>
      </c>
      <c r="M42" s="19">
        <f t="shared" si="2"/>
        <v>0</v>
      </c>
    </row>
    <row r="43" spans="1:13" ht="14.4" x14ac:dyDescent="0.25">
      <c r="A43" s="192" t="e">
        <f>CONCATENATE(B43,C43,#REF!)</f>
        <v>#REF!</v>
      </c>
      <c r="B43" s="193"/>
      <c r="C43" s="295"/>
      <c r="D43" s="295"/>
      <c r="E43" s="296"/>
      <c r="F43" s="16"/>
      <c r="G43" s="13"/>
      <c r="H43" s="13"/>
      <c r="I43" s="20"/>
      <c r="J43" s="34"/>
      <c r="K43" s="17"/>
      <c r="L43" s="18">
        <f t="shared" si="1"/>
        <v>0</v>
      </c>
      <c r="M43" s="19">
        <f t="shared" si="2"/>
        <v>0</v>
      </c>
    </row>
    <row r="44" spans="1:13" ht="14.4" x14ac:dyDescent="0.25">
      <c r="A44" s="192" t="str">
        <f>CONCATENATE(B44,D43,D44)</f>
        <v/>
      </c>
      <c r="B44" s="193"/>
      <c r="C44" s="700"/>
      <c r="D44" s="15"/>
      <c r="E44" s="296"/>
      <c r="F44" s="16"/>
      <c r="G44" s="13"/>
      <c r="H44" s="13"/>
      <c r="I44" s="20"/>
      <c r="J44" s="34"/>
      <c r="K44" s="17"/>
      <c r="L44" s="18">
        <f t="shared" si="1"/>
        <v>0</v>
      </c>
      <c r="M44" s="19">
        <f t="shared" si="2"/>
        <v>0</v>
      </c>
    </row>
    <row r="45" spans="1:13" ht="14.4" x14ac:dyDescent="0.25">
      <c r="A45" s="192" t="str">
        <f t="shared" ref="A45:A76" si="3">CONCATENATE(B45,C45,D45)</f>
        <v/>
      </c>
      <c r="B45" s="193"/>
      <c r="C45" s="14"/>
      <c r="D45" s="285"/>
      <c r="E45" s="296"/>
      <c r="F45" s="16"/>
      <c r="G45" s="13"/>
      <c r="H45" s="13"/>
      <c r="I45" s="20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92" t="str">
        <f t="shared" si="3"/>
        <v/>
      </c>
      <c r="B46" s="193"/>
      <c r="C46" s="14"/>
      <c r="D46" s="15"/>
      <c r="E46" s="296"/>
      <c r="F46" s="16"/>
      <c r="G46" s="13"/>
      <c r="H46" s="13"/>
      <c r="I46" s="20"/>
      <c r="J46" s="34"/>
      <c r="K46" s="17"/>
      <c r="L46" s="18">
        <f t="shared" si="1"/>
        <v>0</v>
      </c>
      <c r="M46" s="19">
        <f t="shared" si="2"/>
        <v>0</v>
      </c>
    </row>
    <row r="47" spans="1:13" ht="14.4" x14ac:dyDescent="0.25">
      <c r="A47" s="192" t="str">
        <f t="shared" si="3"/>
        <v/>
      </c>
      <c r="B47" s="193"/>
      <c r="C47" s="14"/>
      <c r="D47" s="285"/>
      <c r="E47" s="296"/>
      <c r="F47" s="16"/>
      <c r="G47" s="13"/>
      <c r="H47" s="13"/>
      <c r="I47" s="20"/>
      <c r="J47" s="34"/>
      <c r="K47" s="17"/>
      <c r="L47" s="18">
        <f t="shared" si="1"/>
        <v>0</v>
      </c>
      <c r="M47" s="19">
        <f t="shared" si="2"/>
        <v>0</v>
      </c>
    </row>
    <row r="48" spans="1:13" ht="14.4" x14ac:dyDescent="0.25">
      <c r="A48" s="192" t="str">
        <f t="shared" si="3"/>
        <v/>
      </c>
      <c r="B48" s="193"/>
      <c r="C48" s="14"/>
      <c r="D48" s="285"/>
      <c r="E48" s="296"/>
      <c r="F48" s="16"/>
      <c r="G48" s="13"/>
      <c r="H48" s="13"/>
      <c r="I48" s="20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92" t="str">
        <f t="shared" si="3"/>
        <v/>
      </c>
      <c r="B49" s="193"/>
      <c r="C49" s="14"/>
      <c r="D49" s="285"/>
      <c r="E49" s="296"/>
      <c r="F49" s="16"/>
      <c r="G49" s="13"/>
      <c r="H49" s="13"/>
      <c r="I49" s="20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92" t="str">
        <f t="shared" si="3"/>
        <v/>
      </c>
      <c r="B50" s="193"/>
      <c r="C50" s="14"/>
      <c r="D50" s="15" t="s">
        <v>43</v>
      </c>
      <c r="E50" s="20"/>
      <c r="F50" s="16"/>
      <c r="G50" s="13"/>
      <c r="H50" s="13"/>
      <c r="I50" s="20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92" t="str">
        <f t="shared" si="3"/>
        <v/>
      </c>
      <c r="B51" s="193"/>
      <c r="C51" s="14"/>
      <c r="D51" s="15" t="s">
        <v>43</v>
      </c>
      <c r="E51" s="20"/>
      <c r="F51" s="16"/>
      <c r="G51" s="13"/>
      <c r="H51" s="13"/>
      <c r="I51" s="20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92" t="str">
        <f t="shared" si="3"/>
        <v/>
      </c>
      <c r="B52" s="193"/>
      <c r="C52" s="14"/>
      <c r="D52" s="15" t="s">
        <v>43</v>
      </c>
      <c r="E52" s="20"/>
      <c r="F52" s="16"/>
      <c r="G52" s="13"/>
      <c r="H52" s="13"/>
      <c r="I52" s="20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92" t="str">
        <f t="shared" si="3"/>
        <v/>
      </c>
      <c r="B53" s="193"/>
      <c r="C53" s="14"/>
      <c r="D53" s="15" t="s">
        <v>43</v>
      </c>
      <c r="E53" s="20"/>
      <c r="F53" s="16"/>
      <c r="G53" s="13"/>
      <c r="H53" s="13"/>
      <c r="I53" s="20"/>
      <c r="J53" s="34"/>
      <c r="K53" s="17"/>
      <c r="L53" s="18">
        <f t="shared" si="1"/>
        <v>0</v>
      </c>
      <c r="M53" s="19">
        <f t="shared" si="2"/>
        <v>0</v>
      </c>
    </row>
    <row r="54" spans="1:13" ht="14.4" x14ac:dyDescent="0.25">
      <c r="A54" s="192" t="str">
        <f t="shared" si="3"/>
        <v/>
      </c>
      <c r="B54" s="193"/>
      <c r="C54" s="14"/>
      <c r="D54" s="15" t="s">
        <v>43</v>
      </c>
      <c r="E54" s="20"/>
      <c r="F54" s="16"/>
      <c r="G54" s="13"/>
      <c r="H54" s="13"/>
      <c r="I54" s="20"/>
      <c r="J54" s="34"/>
      <c r="K54" s="17"/>
      <c r="L54" s="18">
        <f t="shared" si="1"/>
        <v>0</v>
      </c>
      <c r="M54" s="19">
        <f t="shared" si="2"/>
        <v>0</v>
      </c>
    </row>
    <row r="55" spans="1:13" ht="14.4" x14ac:dyDescent="0.25">
      <c r="A55" s="192" t="str">
        <f t="shared" si="3"/>
        <v/>
      </c>
      <c r="B55" s="193"/>
      <c r="C55" s="14"/>
      <c r="D55" s="15" t="s">
        <v>43</v>
      </c>
      <c r="E55" s="20"/>
      <c r="F55" s="16"/>
      <c r="G55" s="13"/>
      <c r="H55" s="13"/>
      <c r="I55" s="20"/>
      <c r="J55" s="34"/>
      <c r="K55" s="17"/>
      <c r="L55" s="18">
        <f t="shared" si="1"/>
        <v>0</v>
      </c>
      <c r="M55" s="19">
        <f t="shared" si="2"/>
        <v>0</v>
      </c>
    </row>
    <row r="56" spans="1:13" ht="14.4" x14ac:dyDescent="0.25">
      <c r="A56" s="192" t="str">
        <f t="shared" si="3"/>
        <v/>
      </c>
      <c r="B56" s="193"/>
      <c r="C56" s="14"/>
      <c r="D56" s="285" t="s">
        <v>43</v>
      </c>
      <c r="E56" s="20"/>
      <c r="F56" s="16"/>
      <c r="G56" s="13"/>
      <c r="H56" s="13"/>
      <c r="I56" s="20"/>
      <c r="J56" s="34"/>
      <c r="K56" s="17"/>
      <c r="L56" s="18">
        <f t="shared" si="1"/>
        <v>0</v>
      </c>
      <c r="M56" s="19">
        <f t="shared" si="2"/>
        <v>0</v>
      </c>
    </row>
    <row r="57" spans="1:13" ht="14.4" x14ac:dyDescent="0.25">
      <c r="A57" s="192" t="str">
        <f t="shared" si="3"/>
        <v/>
      </c>
      <c r="B57" s="193"/>
      <c r="C57" s="14"/>
      <c r="D57" s="285" t="s">
        <v>43</v>
      </c>
      <c r="E57" s="20"/>
      <c r="F57" s="16"/>
      <c r="G57" s="13"/>
      <c r="H57" s="13"/>
      <c r="I57" s="20"/>
      <c r="J57" s="34"/>
      <c r="K57" s="17"/>
      <c r="L57" s="18">
        <f t="shared" si="1"/>
        <v>0</v>
      </c>
      <c r="M57" s="19">
        <f t="shared" si="2"/>
        <v>0</v>
      </c>
    </row>
    <row r="58" spans="1:13" ht="14.4" x14ac:dyDescent="0.25">
      <c r="A58" s="192" t="str">
        <f t="shared" si="3"/>
        <v/>
      </c>
      <c r="B58" s="193"/>
      <c r="C58" s="14"/>
      <c r="D58" s="15" t="s">
        <v>43</v>
      </c>
      <c r="E58" s="20"/>
      <c r="F58" s="16"/>
      <c r="G58" s="13"/>
      <c r="H58" s="13"/>
      <c r="I58" s="20"/>
      <c r="J58" s="34"/>
      <c r="K58" s="17"/>
      <c r="L58" s="18">
        <f t="shared" si="1"/>
        <v>0</v>
      </c>
      <c r="M58" s="19">
        <f t="shared" si="2"/>
        <v>0</v>
      </c>
    </row>
    <row r="59" spans="1:13" ht="14.4" x14ac:dyDescent="0.25">
      <c r="A59" s="192" t="str">
        <f t="shared" si="3"/>
        <v/>
      </c>
      <c r="B59" s="193"/>
      <c r="C59" s="14"/>
      <c r="D59" s="15" t="s">
        <v>43</v>
      </c>
      <c r="E59" s="20"/>
      <c r="F59" s="16"/>
      <c r="G59" s="13"/>
      <c r="H59" s="13"/>
      <c r="I59" s="20"/>
      <c r="J59" s="34"/>
      <c r="K59" s="17"/>
      <c r="L59" s="18">
        <f t="shared" si="1"/>
        <v>0</v>
      </c>
      <c r="M59" s="19">
        <f t="shared" si="2"/>
        <v>0</v>
      </c>
    </row>
    <row r="60" spans="1:13" ht="14.4" x14ac:dyDescent="0.25">
      <c r="A60" s="192" t="str">
        <f t="shared" si="3"/>
        <v/>
      </c>
      <c r="B60" s="193"/>
      <c r="C60" s="14"/>
      <c r="D60" s="285" t="s">
        <v>43</v>
      </c>
      <c r="E60" s="20"/>
      <c r="F60" s="16"/>
      <c r="G60" s="13"/>
      <c r="H60" s="13"/>
      <c r="I60" s="20"/>
      <c r="J60" s="34"/>
      <c r="K60" s="17"/>
      <c r="L60" s="18">
        <f t="shared" si="1"/>
        <v>0</v>
      </c>
      <c r="M60" s="19">
        <f t="shared" si="2"/>
        <v>0</v>
      </c>
    </row>
    <row r="61" spans="1:13" ht="14.4" x14ac:dyDescent="0.25">
      <c r="A61" s="192" t="str">
        <f t="shared" si="3"/>
        <v/>
      </c>
      <c r="B61" s="193"/>
      <c r="C61" s="14"/>
      <c r="D61" s="285" t="s">
        <v>43</v>
      </c>
      <c r="E61" s="20"/>
      <c r="F61" s="16"/>
      <c r="G61" s="13"/>
      <c r="H61" s="13"/>
      <c r="I61" s="20"/>
      <c r="J61" s="34"/>
      <c r="K61" s="17"/>
      <c r="L61" s="18">
        <f t="shared" si="1"/>
        <v>0</v>
      </c>
      <c r="M61" s="19">
        <f t="shared" si="2"/>
        <v>0</v>
      </c>
    </row>
    <row r="62" spans="1:13" ht="14.4" x14ac:dyDescent="0.25">
      <c r="A62" s="192" t="str">
        <f t="shared" si="3"/>
        <v/>
      </c>
      <c r="B62" s="193"/>
      <c r="C62" s="14"/>
      <c r="D62" s="15" t="s">
        <v>43</v>
      </c>
      <c r="E62" s="20"/>
      <c r="F62" s="16"/>
      <c r="G62" s="13"/>
      <c r="H62" s="13"/>
      <c r="I62" s="20"/>
      <c r="J62" s="34"/>
      <c r="K62" s="17"/>
      <c r="L62" s="18">
        <f t="shared" si="1"/>
        <v>0</v>
      </c>
      <c r="M62" s="19">
        <f t="shared" si="2"/>
        <v>0</v>
      </c>
    </row>
    <row r="63" spans="1:13" ht="14.4" x14ac:dyDescent="0.25">
      <c r="A63" s="192" t="str">
        <f t="shared" si="3"/>
        <v/>
      </c>
      <c r="B63" s="193"/>
      <c r="C63" s="14"/>
      <c r="D63" s="15" t="s">
        <v>43</v>
      </c>
      <c r="E63" s="20"/>
      <c r="F63" s="16"/>
      <c r="G63" s="13"/>
      <c r="H63" s="13"/>
      <c r="I63" s="20"/>
      <c r="J63" s="34"/>
      <c r="K63" s="17"/>
      <c r="L63" s="18">
        <f t="shared" si="1"/>
        <v>0</v>
      </c>
      <c r="M63" s="19">
        <f t="shared" si="2"/>
        <v>0</v>
      </c>
    </row>
    <row r="64" spans="1:13" ht="14.4" x14ac:dyDescent="0.25">
      <c r="A64" s="192" t="str">
        <f t="shared" si="3"/>
        <v/>
      </c>
      <c r="B64" s="193"/>
      <c r="C64" s="14"/>
      <c r="D64" s="285" t="s">
        <v>43</v>
      </c>
      <c r="E64" s="20"/>
      <c r="F64" s="16"/>
      <c r="G64" s="13"/>
      <c r="H64" s="13"/>
      <c r="I64" s="20"/>
      <c r="J64" s="34"/>
      <c r="K64" s="17"/>
      <c r="L64" s="18">
        <f t="shared" si="1"/>
        <v>0</v>
      </c>
      <c r="M64" s="19">
        <f t="shared" si="2"/>
        <v>0</v>
      </c>
    </row>
    <row r="65" spans="1:13" ht="14.4" x14ac:dyDescent="0.25">
      <c r="A65" s="192" t="str">
        <f t="shared" si="3"/>
        <v/>
      </c>
      <c r="B65" s="193"/>
      <c r="C65" s="14"/>
      <c r="D65" s="285" t="s">
        <v>43</v>
      </c>
      <c r="E65" s="20"/>
      <c r="F65" s="16"/>
      <c r="G65" s="13"/>
      <c r="H65" s="13"/>
      <c r="I65" s="20"/>
      <c r="J65" s="34"/>
      <c r="K65" s="17"/>
      <c r="L65" s="18">
        <f t="shared" si="1"/>
        <v>0</v>
      </c>
      <c r="M65" s="19">
        <f t="shared" si="2"/>
        <v>0</v>
      </c>
    </row>
    <row r="66" spans="1:13" ht="14.4" x14ac:dyDescent="0.25">
      <c r="A66" s="192" t="str">
        <f t="shared" si="3"/>
        <v/>
      </c>
      <c r="B66" s="193"/>
      <c r="C66" s="14"/>
      <c r="D66" s="15" t="s">
        <v>43</v>
      </c>
      <c r="E66" s="20"/>
      <c r="F66" s="16"/>
      <c r="G66" s="13"/>
      <c r="H66" s="13"/>
      <c r="I66" s="20"/>
      <c r="J66" s="34"/>
      <c r="K66" s="17"/>
      <c r="L66" s="18">
        <f t="shared" si="1"/>
        <v>0</v>
      </c>
      <c r="M66" s="19">
        <f t="shared" si="2"/>
        <v>0</v>
      </c>
    </row>
    <row r="67" spans="1:13" ht="14.4" x14ac:dyDescent="0.25">
      <c r="A67" s="192" t="str">
        <f t="shared" si="3"/>
        <v/>
      </c>
      <c r="B67" s="193"/>
      <c r="C67" s="14"/>
      <c r="D67" s="285" t="s">
        <v>43</v>
      </c>
      <c r="E67" s="20"/>
      <c r="F67" s="16"/>
      <c r="G67" s="13"/>
      <c r="H67" s="13"/>
      <c r="I67" s="20"/>
      <c r="J67" s="34"/>
      <c r="K67" s="17"/>
      <c r="L67" s="18">
        <f t="shared" si="1"/>
        <v>0</v>
      </c>
      <c r="M67" s="19">
        <f t="shared" si="2"/>
        <v>0</v>
      </c>
    </row>
    <row r="68" spans="1:13" ht="14.4" x14ac:dyDescent="0.25">
      <c r="A68" s="192" t="str">
        <f t="shared" si="3"/>
        <v/>
      </c>
      <c r="B68" s="193"/>
      <c r="C68" s="14"/>
      <c r="D68" s="15" t="s">
        <v>43</v>
      </c>
      <c r="E68" s="20"/>
      <c r="F68" s="16"/>
      <c r="G68" s="13"/>
      <c r="H68" s="13"/>
      <c r="I68" s="20"/>
      <c r="J68" s="34"/>
      <c r="K68" s="17"/>
      <c r="L68" s="18">
        <f t="shared" si="1"/>
        <v>0</v>
      </c>
      <c r="M68" s="19">
        <f t="shared" si="2"/>
        <v>0</v>
      </c>
    </row>
    <row r="69" spans="1:13" ht="14.4" x14ac:dyDescent="0.25">
      <c r="A69" s="192" t="str">
        <f t="shared" si="3"/>
        <v/>
      </c>
      <c r="B69" s="193"/>
      <c r="C69" s="14"/>
      <c r="D69" s="15" t="s">
        <v>43</v>
      </c>
      <c r="E69" s="20"/>
      <c r="F69" s="16"/>
      <c r="G69" s="13"/>
      <c r="H69" s="13"/>
      <c r="I69" s="20"/>
      <c r="J69" s="34"/>
      <c r="K69" s="17"/>
      <c r="L69" s="18">
        <f t="shared" si="1"/>
        <v>0</v>
      </c>
      <c r="M69" s="19">
        <f t="shared" si="2"/>
        <v>0</v>
      </c>
    </row>
    <row r="70" spans="1:13" ht="14.4" x14ac:dyDescent="0.25">
      <c r="A70" s="192" t="str">
        <f t="shared" si="3"/>
        <v/>
      </c>
      <c r="B70" s="193"/>
      <c r="C70" s="14"/>
      <c r="D70" s="15" t="s">
        <v>43</v>
      </c>
      <c r="E70" s="20"/>
      <c r="F70" s="16"/>
      <c r="G70" s="13"/>
      <c r="H70" s="13"/>
      <c r="I70" s="20"/>
      <c r="J70" s="34"/>
      <c r="K70" s="17"/>
      <c r="L70" s="18">
        <f t="shared" si="1"/>
        <v>0</v>
      </c>
      <c r="M70" s="19">
        <f t="shared" si="2"/>
        <v>0</v>
      </c>
    </row>
    <row r="71" spans="1:13" ht="14.4" x14ac:dyDescent="0.25">
      <c r="A71" s="192" t="str">
        <f t="shared" si="3"/>
        <v/>
      </c>
      <c r="B71" s="193"/>
      <c r="C71" s="14"/>
      <c r="D71" s="15" t="s">
        <v>43</v>
      </c>
      <c r="E71" s="20"/>
      <c r="F71" s="16"/>
      <c r="G71" s="13"/>
      <c r="H71" s="13"/>
      <c r="I71" s="20"/>
      <c r="J71" s="34"/>
      <c r="K71" s="17"/>
      <c r="L71" s="18">
        <f t="shared" ref="L71:L134" si="4">IF(K71=1,7,IF(K71=2,6,IF(K71=3,5,IF(K71=4,4,IF(K71=5,3,IF(K71=6,2,IF(K71&gt;=6,1,0)))))))</f>
        <v>0</v>
      </c>
      <c r="M71" s="19">
        <f t="shared" ref="M71:M134" si="5">SUM(L71+$M$5)</f>
        <v>0</v>
      </c>
    </row>
    <row r="72" spans="1:13" ht="14.4" x14ac:dyDescent="0.25">
      <c r="A72" s="192" t="str">
        <f t="shared" si="3"/>
        <v/>
      </c>
      <c r="B72" s="193"/>
      <c r="C72" s="14"/>
      <c r="D72" s="15" t="s">
        <v>43</v>
      </c>
      <c r="E72" s="20"/>
      <c r="F72" s="16"/>
      <c r="G72" s="13"/>
      <c r="H72" s="13"/>
      <c r="I72" s="20"/>
      <c r="J72" s="34"/>
      <c r="K72" s="17"/>
      <c r="L72" s="18">
        <f t="shared" si="4"/>
        <v>0</v>
      </c>
      <c r="M72" s="19">
        <f t="shared" si="5"/>
        <v>0</v>
      </c>
    </row>
    <row r="73" spans="1:13" ht="14.4" x14ac:dyDescent="0.25">
      <c r="A73" s="192" t="str">
        <f t="shared" si="3"/>
        <v/>
      </c>
      <c r="B73" s="193"/>
      <c r="C73" s="14"/>
      <c r="D73" s="285" t="s">
        <v>43</v>
      </c>
      <c r="E73" s="20"/>
      <c r="F73" s="16"/>
      <c r="G73" s="13"/>
      <c r="H73" s="13"/>
      <c r="I73" s="20"/>
      <c r="J73" s="34"/>
      <c r="K73" s="17"/>
      <c r="L73" s="18">
        <f t="shared" si="4"/>
        <v>0</v>
      </c>
      <c r="M73" s="19">
        <f t="shared" si="5"/>
        <v>0</v>
      </c>
    </row>
    <row r="74" spans="1:13" ht="14.4" x14ac:dyDescent="0.25">
      <c r="A74" s="192" t="str">
        <f t="shared" si="3"/>
        <v/>
      </c>
      <c r="B74" s="193"/>
      <c r="C74" s="14"/>
      <c r="D74" s="15" t="s">
        <v>43</v>
      </c>
      <c r="E74" s="20"/>
      <c r="F74" s="16"/>
      <c r="G74" s="13"/>
      <c r="H74" s="13"/>
      <c r="I74" s="20"/>
      <c r="J74" s="34"/>
      <c r="K74" s="17"/>
      <c r="L74" s="18">
        <f t="shared" si="4"/>
        <v>0</v>
      </c>
      <c r="M74" s="19">
        <f t="shared" si="5"/>
        <v>0</v>
      </c>
    </row>
    <row r="75" spans="1:13" ht="14.4" x14ac:dyDescent="0.25">
      <c r="A75" s="192" t="str">
        <f t="shared" si="3"/>
        <v/>
      </c>
      <c r="B75" s="193"/>
      <c r="C75" s="14"/>
      <c r="D75" s="285" t="s">
        <v>43</v>
      </c>
      <c r="E75" s="20"/>
      <c r="F75" s="16"/>
      <c r="G75" s="13"/>
      <c r="H75" s="13"/>
      <c r="I75" s="20"/>
      <c r="J75" s="34"/>
      <c r="K75" s="17"/>
      <c r="L75" s="18">
        <f t="shared" si="4"/>
        <v>0</v>
      </c>
      <c r="M75" s="19">
        <f t="shared" si="5"/>
        <v>0</v>
      </c>
    </row>
    <row r="76" spans="1:13" ht="14.4" x14ac:dyDescent="0.25">
      <c r="A76" s="192" t="str">
        <f t="shared" si="3"/>
        <v/>
      </c>
      <c r="B76" s="193"/>
      <c r="C76" s="14"/>
      <c r="D76" s="285" t="s">
        <v>43</v>
      </c>
      <c r="E76" s="20"/>
      <c r="F76" s="16"/>
      <c r="G76" s="13"/>
      <c r="H76" s="13"/>
      <c r="I76" s="20"/>
      <c r="J76" s="34"/>
      <c r="K76" s="17"/>
      <c r="L76" s="18">
        <f t="shared" si="4"/>
        <v>0</v>
      </c>
      <c r="M76" s="19">
        <f t="shared" si="5"/>
        <v>0</v>
      </c>
    </row>
    <row r="77" spans="1:13" ht="14.4" x14ac:dyDescent="0.25">
      <c r="A77" s="192" t="str">
        <f t="shared" ref="A77:A108" si="6">CONCATENATE(B77,C77,D77)</f>
        <v/>
      </c>
      <c r="B77" s="193"/>
      <c r="C77" s="14"/>
      <c r="D77" s="15" t="s">
        <v>43</v>
      </c>
      <c r="E77" s="20"/>
      <c r="F77" s="16"/>
      <c r="G77" s="13"/>
      <c r="H77" s="13"/>
      <c r="I77" s="20"/>
      <c r="J77" s="34"/>
      <c r="K77" s="17"/>
      <c r="L77" s="18">
        <f t="shared" si="4"/>
        <v>0</v>
      </c>
      <c r="M77" s="19">
        <f t="shared" si="5"/>
        <v>0</v>
      </c>
    </row>
    <row r="78" spans="1:13" ht="14.4" x14ac:dyDescent="0.25">
      <c r="A78" s="192" t="str">
        <f t="shared" si="6"/>
        <v/>
      </c>
      <c r="B78" s="193"/>
      <c r="C78" s="14"/>
      <c r="D78" s="15" t="s">
        <v>43</v>
      </c>
      <c r="E78" s="20"/>
      <c r="F78" s="16"/>
      <c r="G78" s="13"/>
      <c r="H78" s="13"/>
      <c r="I78" s="20"/>
      <c r="J78" s="34"/>
      <c r="K78" s="17"/>
      <c r="L78" s="18">
        <f t="shared" si="4"/>
        <v>0</v>
      </c>
      <c r="M78" s="19">
        <f t="shared" si="5"/>
        <v>0</v>
      </c>
    </row>
    <row r="79" spans="1:13" ht="14.4" x14ac:dyDescent="0.25">
      <c r="A79" s="192" t="str">
        <f t="shared" si="6"/>
        <v/>
      </c>
      <c r="B79" s="193"/>
      <c r="C79" s="14"/>
      <c r="D79" s="15" t="s">
        <v>43</v>
      </c>
      <c r="E79" s="20"/>
      <c r="F79" s="16"/>
      <c r="G79" s="13"/>
      <c r="H79" s="13"/>
      <c r="I79" s="20"/>
      <c r="J79" s="34"/>
      <c r="K79" s="17"/>
      <c r="L79" s="18">
        <f t="shared" si="4"/>
        <v>0</v>
      </c>
      <c r="M79" s="19">
        <f t="shared" si="5"/>
        <v>0</v>
      </c>
    </row>
    <row r="80" spans="1:13" ht="14.4" x14ac:dyDescent="0.25">
      <c r="A80" s="192" t="str">
        <f t="shared" si="6"/>
        <v/>
      </c>
      <c r="B80" s="193"/>
      <c r="C80" s="14"/>
      <c r="D80" s="285" t="s">
        <v>43</v>
      </c>
      <c r="E80" s="20"/>
      <c r="F80" s="16"/>
      <c r="G80" s="13"/>
      <c r="H80" s="13"/>
      <c r="I80" s="20"/>
      <c r="J80" s="34"/>
      <c r="K80" s="17"/>
      <c r="L80" s="18">
        <f t="shared" si="4"/>
        <v>0</v>
      </c>
      <c r="M80" s="19">
        <f t="shared" si="5"/>
        <v>0</v>
      </c>
    </row>
    <row r="81" spans="1:13" ht="14.4" x14ac:dyDescent="0.25">
      <c r="A81" s="192" t="str">
        <f t="shared" si="6"/>
        <v/>
      </c>
      <c r="B81" s="193"/>
      <c r="C81" s="14"/>
      <c r="D81" s="15" t="s">
        <v>43</v>
      </c>
      <c r="E81" s="20"/>
      <c r="F81" s="16"/>
      <c r="G81" s="13"/>
      <c r="H81" s="13"/>
      <c r="I81" s="20"/>
      <c r="J81" s="34"/>
      <c r="K81" s="17"/>
      <c r="L81" s="18">
        <f t="shared" si="4"/>
        <v>0</v>
      </c>
      <c r="M81" s="19">
        <f t="shared" si="5"/>
        <v>0</v>
      </c>
    </row>
    <row r="82" spans="1:13" ht="14.4" x14ac:dyDescent="0.25">
      <c r="A82" s="192" t="str">
        <f t="shared" si="6"/>
        <v/>
      </c>
      <c r="B82" s="193"/>
      <c r="C82" s="14"/>
      <c r="D82" s="285" t="s">
        <v>43</v>
      </c>
      <c r="E82" s="20"/>
      <c r="F82" s="16"/>
      <c r="G82" s="13"/>
      <c r="H82" s="13"/>
      <c r="I82" s="20"/>
      <c r="J82" s="34"/>
      <c r="K82" s="17"/>
      <c r="L82" s="18">
        <f t="shared" si="4"/>
        <v>0</v>
      </c>
      <c r="M82" s="19">
        <f t="shared" si="5"/>
        <v>0</v>
      </c>
    </row>
    <row r="83" spans="1:13" ht="14.4" x14ac:dyDescent="0.25">
      <c r="A83" s="192" t="str">
        <f t="shared" si="6"/>
        <v/>
      </c>
      <c r="B83" s="193"/>
      <c r="C83" s="14"/>
      <c r="D83" s="15" t="s">
        <v>43</v>
      </c>
      <c r="E83" s="20"/>
      <c r="F83" s="16"/>
      <c r="G83" s="13"/>
      <c r="H83" s="13"/>
      <c r="I83" s="20"/>
      <c r="J83" s="34"/>
      <c r="K83" s="17"/>
      <c r="L83" s="18">
        <f t="shared" si="4"/>
        <v>0</v>
      </c>
      <c r="M83" s="19">
        <f t="shared" si="5"/>
        <v>0</v>
      </c>
    </row>
    <row r="84" spans="1:13" ht="14.4" x14ac:dyDescent="0.25">
      <c r="A84" s="192" t="str">
        <f t="shared" si="6"/>
        <v/>
      </c>
      <c r="B84" s="193"/>
      <c r="C84" s="14"/>
      <c r="D84" s="15" t="s">
        <v>43</v>
      </c>
      <c r="E84" s="20"/>
      <c r="F84" s="16"/>
      <c r="G84" s="13"/>
      <c r="H84" s="13"/>
      <c r="I84" s="20"/>
      <c r="J84" s="34"/>
      <c r="K84" s="17"/>
      <c r="L84" s="18">
        <f t="shared" si="4"/>
        <v>0</v>
      </c>
      <c r="M84" s="19">
        <f t="shared" si="5"/>
        <v>0</v>
      </c>
    </row>
    <row r="85" spans="1:13" ht="14.4" x14ac:dyDescent="0.25">
      <c r="A85" s="192" t="str">
        <f t="shared" si="6"/>
        <v/>
      </c>
      <c r="B85" s="193"/>
      <c r="C85" s="14"/>
      <c r="D85" s="285" t="s">
        <v>43</v>
      </c>
      <c r="E85" s="20"/>
      <c r="F85" s="16"/>
      <c r="G85" s="13"/>
      <c r="H85" s="13"/>
      <c r="I85" s="20"/>
      <c r="J85" s="34"/>
      <c r="K85" s="17"/>
      <c r="L85" s="18">
        <f t="shared" si="4"/>
        <v>0</v>
      </c>
      <c r="M85" s="19">
        <f t="shared" si="5"/>
        <v>0</v>
      </c>
    </row>
    <row r="86" spans="1:13" ht="14.4" x14ac:dyDescent="0.25">
      <c r="A86" s="192" t="str">
        <f t="shared" si="6"/>
        <v/>
      </c>
      <c r="B86" s="193"/>
      <c r="C86" s="14"/>
      <c r="D86" s="15" t="s">
        <v>43</v>
      </c>
      <c r="E86" s="20"/>
      <c r="F86" s="16"/>
      <c r="G86" s="13"/>
      <c r="H86" s="13"/>
      <c r="I86" s="20"/>
      <c r="J86" s="34"/>
      <c r="K86" s="17"/>
      <c r="L86" s="18">
        <f t="shared" si="4"/>
        <v>0</v>
      </c>
      <c r="M86" s="19">
        <f t="shared" si="5"/>
        <v>0</v>
      </c>
    </row>
    <row r="87" spans="1:13" ht="14.4" x14ac:dyDescent="0.25">
      <c r="A87" s="192" t="str">
        <f t="shared" si="6"/>
        <v/>
      </c>
      <c r="B87" s="193"/>
      <c r="C87" s="14"/>
      <c r="D87" s="285" t="s">
        <v>43</v>
      </c>
      <c r="E87" s="20"/>
      <c r="F87" s="16"/>
      <c r="G87" s="13"/>
      <c r="H87" s="13"/>
      <c r="I87" s="20"/>
      <c r="J87" s="34"/>
      <c r="K87" s="17"/>
      <c r="L87" s="18">
        <f t="shared" si="4"/>
        <v>0</v>
      </c>
      <c r="M87" s="19">
        <f t="shared" si="5"/>
        <v>0</v>
      </c>
    </row>
    <row r="88" spans="1:13" ht="14.4" x14ac:dyDescent="0.25">
      <c r="A88" s="192" t="str">
        <f t="shared" si="6"/>
        <v/>
      </c>
      <c r="B88" s="193"/>
      <c r="C88" s="14"/>
      <c r="D88" s="15" t="s">
        <v>43</v>
      </c>
      <c r="E88" s="20"/>
      <c r="F88" s="16"/>
      <c r="G88" s="13"/>
      <c r="H88" s="13"/>
      <c r="I88" s="20"/>
      <c r="J88" s="34"/>
      <c r="K88" s="17"/>
      <c r="L88" s="18">
        <f t="shared" si="4"/>
        <v>0</v>
      </c>
      <c r="M88" s="19">
        <f t="shared" si="5"/>
        <v>0</v>
      </c>
    </row>
    <row r="89" spans="1:13" ht="14.4" x14ac:dyDescent="0.25">
      <c r="A89" s="192" t="str">
        <f t="shared" si="6"/>
        <v/>
      </c>
      <c r="B89" s="193"/>
      <c r="C89" s="295"/>
      <c r="D89" s="285" t="s">
        <v>43</v>
      </c>
      <c r="E89" s="20"/>
      <c r="F89" s="16"/>
      <c r="G89" s="13"/>
      <c r="H89" s="13"/>
      <c r="I89" s="20"/>
      <c r="J89" s="34"/>
      <c r="K89" s="17"/>
      <c r="L89" s="18">
        <f t="shared" si="4"/>
        <v>0</v>
      </c>
      <c r="M89" s="19">
        <f t="shared" si="5"/>
        <v>0</v>
      </c>
    </row>
    <row r="90" spans="1:13" ht="14.4" x14ac:dyDescent="0.25">
      <c r="A90" s="192" t="str">
        <f t="shared" si="6"/>
        <v/>
      </c>
      <c r="B90" s="193"/>
      <c r="C90" s="14"/>
      <c r="D90" s="15" t="s">
        <v>43</v>
      </c>
      <c r="E90" s="20"/>
      <c r="F90" s="16"/>
      <c r="G90" s="13"/>
      <c r="H90" s="13"/>
      <c r="I90" s="20"/>
      <c r="J90" s="34"/>
      <c r="K90" s="17"/>
      <c r="L90" s="18">
        <f t="shared" si="4"/>
        <v>0</v>
      </c>
      <c r="M90" s="19">
        <f t="shared" si="5"/>
        <v>0</v>
      </c>
    </row>
    <row r="91" spans="1:13" ht="14.4" x14ac:dyDescent="0.25">
      <c r="A91" s="192" t="str">
        <f t="shared" si="6"/>
        <v/>
      </c>
      <c r="B91" s="193"/>
      <c r="C91" s="14"/>
      <c r="D91" s="15" t="s">
        <v>43</v>
      </c>
      <c r="E91" s="20"/>
      <c r="F91" s="16"/>
      <c r="G91" s="13"/>
      <c r="H91" s="13"/>
      <c r="I91" s="20"/>
      <c r="J91" s="34"/>
      <c r="K91" s="17"/>
      <c r="L91" s="18">
        <f t="shared" si="4"/>
        <v>0</v>
      </c>
      <c r="M91" s="19">
        <f t="shared" si="5"/>
        <v>0</v>
      </c>
    </row>
    <row r="92" spans="1:13" ht="14.4" x14ac:dyDescent="0.25">
      <c r="A92" s="192" t="str">
        <f t="shared" si="6"/>
        <v/>
      </c>
      <c r="B92" s="193"/>
      <c r="C92" s="14"/>
      <c r="D92" s="15" t="s">
        <v>43</v>
      </c>
      <c r="E92" s="20"/>
      <c r="F92" s="16"/>
      <c r="G92" s="13"/>
      <c r="H92" s="13"/>
      <c r="I92" s="20"/>
      <c r="J92" s="34"/>
      <c r="K92" s="17"/>
      <c r="L92" s="18">
        <f t="shared" si="4"/>
        <v>0</v>
      </c>
      <c r="M92" s="19">
        <f t="shared" si="5"/>
        <v>0</v>
      </c>
    </row>
    <row r="93" spans="1:13" ht="14.4" x14ac:dyDescent="0.25">
      <c r="A93" s="192" t="str">
        <f t="shared" si="6"/>
        <v/>
      </c>
      <c r="B93" s="193"/>
      <c r="C93" s="14"/>
      <c r="D93" s="285" t="s">
        <v>43</v>
      </c>
      <c r="E93" s="20"/>
      <c r="F93" s="16"/>
      <c r="G93" s="13"/>
      <c r="H93" s="13"/>
      <c r="I93" s="20"/>
      <c r="J93" s="34"/>
      <c r="K93" s="17"/>
      <c r="L93" s="18">
        <f t="shared" si="4"/>
        <v>0</v>
      </c>
      <c r="M93" s="19">
        <f t="shared" si="5"/>
        <v>0</v>
      </c>
    </row>
    <row r="94" spans="1:13" ht="14.4" x14ac:dyDescent="0.25">
      <c r="A94" s="192" t="str">
        <f t="shared" si="6"/>
        <v/>
      </c>
      <c r="B94" s="193"/>
      <c r="C94" s="14"/>
      <c r="D94" s="15" t="s">
        <v>43</v>
      </c>
      <c r="E94" s="20"/>
      <c r="F94" s="16"/>
      <c r="G94" s="13"/>
      <c r="H94" s="13"/>
      <c r="I94" s="20"/>
      <c r="J94" s="34"/>
      <c r="K94" s="17"/>
      <c r="L94" s="18">
        <f t="shared" si="4"/>
        <v>0</v>
      </c>
      <c r="M94" s="19">
        <f t="shared" si="5"/>
        <v>0</v>
      </c>
    </row>
    <row r="95" spans="1:13" ht="14.4" x14ac:dyDescent="0.25">
      <c r="A95" s="192" t="str">
        <f t="shared" si="6"/>
        <v/>
      </c>
      <c r="B95" s="193"/>
      <c r="C95" s="14"/>
      <c r="D95" s="285" t="s">
        <v>43</v>
      </c>
      <c r="E95" s="20"/>
      <c r="F95" s="16"/>
      <c r="G95" s="13"/>
      <c r="H95" s="13"/>
      <c r="I95" s="20"/>
      <c r="J95" s="34"/>
      <c r="K95" s="17"/>
      <c r="L95" s="18">
        <f t="shared" si="4"/>
        <v>0</v>
      </c>
      <c r="M95" s="19">
        <f t="shared" si="5"/>
        <v>0</v>
      </c>
    </row>
    <row r="96" spans="1:13" ht="14.4" x14ac:dyDescent="0.25">
      <c r="A96" s="192" t="str">
        <f t="shared" si="6"/>
        <v/>
      </c>
      <c r="B96" s="193"/>
      <c r="C96" s="14"/>
      <c r="D96" s="15" t="s">
        <v>43</v>
      </c>
      <c r="E96" s="20"/>
      <c r="F96" s="16"/>
      <c r="G96" s="13"/>
      <c r="H96" s="13"/>
      <c r="I96" s="20"/>
      <c r="J96" s="34"/>
      <c r="K96" s="17"/>
      <c r="L96" s="18">
        <f t="shared" si="4"/>
        <v>0</v>
      </c>
      <c r="M96" s="19">
        <f t="shared" si="5"/>
        <v>0</v>
      </c>
    </row>
    <row r="97" spans="1:13" ht="14.4" x14ac:dyDescent="0.25">
      <c r="A97" s="192" t="str">
        <f t="shared" si="6"/>
        <v/>
      </c>
      <c r="B97" s="193"/>
      <c r="C97" s="14"/>
      <c r="D97" s="285" t="s">
        <v>43</v>
      </c>
      <c r="E97" s="20"/>
      <c r="F97" s="16"/>
      <c r="G97" s="13"/>
      <c r="H97" s="13"/>
      <c r="I97" s="20"/>
      <c r="J97" s="34"/>
      <c r="K97" s="17"/>
      <c r="L97" s="18">
        <f t="shared" si="4"/>
        <v>0</v>
      </c>
      <c r="M97" s="19">
        <f t="shared" si="5"/>
        <v>0</v>
      </c>
    </row>
    <row r="98" spans="1:13" ht="14.4" x14ac:dyDescent="0.25">
      <c r="A98" s="192" t="str">
        <f t="shared" si="6"/>
        <v/>
      </c>
      <c r="B98" s="193"/>
      <c r="C98" s="14"/>
      <c r="D98" s="15" t="s">
        <v>43</v>
      </c>
      <c r="E98" s="20"/>
      <c r="F98" s="16"/>
      <c r="G98" s="13"/>
      <c r="H98" s="13"/>
      <c r="I98" s="20"/>
      <c r="J98" s="34"/>
      <c r="K98" s="17"/>
      <c r="L98" s="18">
        <f t="shared" si="4"/>
        <v>0</v>
      </c>
      <c r="M98" s="19">
        <f t="shared" si="5"/>
        <v>0</v>
      </c>
    </row>
    <row r="99" spans="1:13" ht="14.4" x14ac:dyDescent="0.25">
      <c r="A99" s="192" t="str">
        <f t="shared" si="6"/>
        <v/>
      </c>
      <c r="B99" s="193"/>
      <c r="C99" s="14"/>
      <c r="D99" s="15" t="s">
        <v>43</v>
      </c>
      <c r="E99" s="20"/>
      <c r="F99" s="16"/>
      <c r="G99" s="13"/>
      <c r="H99" s="13"/>
      <c r="I99" s="20"/>
      <c r="J99" s="34"/>
      <c r="K99" s="17"/>
      <c r="L99" s="18">
        <f t="shared" si="4"/>
        <v>0</v>
      </c>
      <c r="M99" s="19">
        <f t="shared" si="5"/>
        <v>0</v>
      </c>
    </row>
    <row r="100" spans="1:13" ht="14.4" x14ac:dyDescent="0.25">
      <c r="A100" s="192" t="str">
        <f t="shared" si="6"/>
        <v/>
      </c>
      <c r="B100" s="193"/>
      <c r="C100" s="14"/>
      <c r="D100" s="285" t="s">
        <v>43</v>
      </c>
      <c r="E100" s="20"/>
      <c r="F100" s="16"/>
      <c r="G100" s="13"/>
      <c r="H100" s="13"/>
      <c r="I100" s="20"/>
      <c r="J100" s="34"/>
      <c r="K100" s="17"/>
      <c r="L100" s="18">
        <f t="shared" si="4"/>
        <v>0</v>
      </c>
      <c r="M100" s="19">
        <f t="shared" si="5"/>
        <v>0</v>
      </c>
    </row>
    <row r="101" spans="1:13" ht="14.4" x14ac:dyDescent="0.25">
      <c r="A101" s="192" t="str">
        <f t="shared" si="6"/>
        <v/>
      </c>
      <c r="B101" s="193"/>
      <c r="C101" s="14"/>
      <c r="D101" s="15" t="s">
        <v>43</v>
      </c>
      <c r="E101" s="20"/>
      <c r="F101" s="16"/>
      <c r="G101" s="13"/>
      <c r="H101" s="13"/>
      <c r="I101" s="20"/>
      <c r="J101" s="34"/>
      <c r="K101" s="17"/>
      <c r="L101" s="18">
        <f t="shared" si="4"/>
        <v>0</v>
      </c>
      <c r="M101" s="19">
        <f t="shared" si="5"/>
        <v>0</v>
      </c>
    </row>
    <row r="102" spans="1:13" ht="14.4" x14ac:dyDescent="0.25">
      <c r="A102" s="192" t="str">
        <f t="shared" si="6"/>
        <v/>
      </c>
      <c r="B102" s="193"/>
      <c r="C102" s="14"/>
      <c r="D102" s="285" t="s">
        <v>43</v>
      </c>
      <c r="E102" s="20"/>
      <c r="F102" s="16"/>
      <c r="G102" s="13"/>
      <c r="H102" s="13"/>
      <c r="I102" s="20"/>
      <c r="J102" s="34"/>
      <c r="K102" s="17"/>
      <c r="L102" s="18">
        <f t="shared" si="4"/>
        <v>0</v>
      </c>
      <c r="M102" s="19">
        <f t="shared" si="5"/>
        <v>0</v>
      </c>
    </row>
    <row r="103" spans="1:13" ht="14.4" x14ac:dyDescent="0.25">
      <c r="A103" s="192" t="str">
        <f t="shared" si="6"/>
        <v/>
      </c>
      <c r="B103" s="193"/>
      <c r="C103" s="14"/>
      <c r="D103" s="15" t="s">
        <v>43</v>
      </c>
      <c r="E103" s="20"/>
      <c r="F103" s="16"/>
      <c r="G103" s="13"/>
      <c r="H103" s="13"/>
      <c r="I103" s="20"/>
      <c r="J103" s="34"/>
      <c r="K103" s="17"/>
      <c r="L103" s="18">
        <f t="shared" si="4"/>
        <v>0</v>
      </c>
      <c r="M103" s="19">
        <f t="shared" si="5"/>
        <v>0</v>
      </c>
    </row>
    <row r="104" spans="1:13" ht="14.4" x14ac:dyDescent="0.25">
      <c r="A104" s="192" t="str">
        <f t="shared" si="6"/>
        <v/>
      </c>
      <c r="B104" s="193"/>
      <c r="C104" s="14"/>
      <c r="D104" s="15" t="s">
        <v>43</v>
      </c>
      <c r="E104" s="20"/>
      <c r="F104" s="16"/>
      <c r="G104" s="13"/>
      <c r="H104" s="13"/>
      <c r="I104" s="20"/>
      <c r="J104" s="34"/>
      <c r="K104" s="17"/>
      <c r="L104" s="18">
        <f t="shared" si="4"/>
        <v>0</v>
      </c>
      <c r="M104" s="19">
        <f t="shared" si="5"/>
        <v>0</v>
      </c>
    </row>
    <row r="105" spans="1:13" ht="14.4" x14ac:dyDescent="0.25">
      <c r="A105" s="192" t="str">
        <f t="shared" si="6"/>
        <v/>
      </c>
      <c r="B105" s="193"/>
      <c r="C105" s="14"/>
      <c r="D105" s="285" t="s">
        <v>43</v>
      </c>
      <c r="E105" s="20"/>
      <c r="F105" s="16"/>
      <c r="G105" s="13"/>
      <c r="H105" s="13"/>
      <c r="I105" s="20"/>
      <c r="J105" s="34"/>
      <c r="K105" s="17"/>
      <c r="L105" s="18">
        <f t="shared" si="4"/>
        <v>0</v>
      </c>
      <c r="M105" s="19">
        <f t="shared" si="5"/>
        <v>0</v>
      </c>
    </row>
    <row r="106" spans="1:13" ht="14.4" x14ac:dyDescent="0.25">
      <c r="A106" s="192" t="str">
        <f t="shared" si="6"/>
        <v/>
      </c>
      <c r="B106" s="193"/>
      <c r="C106" s="14"/>
      <c r="D106" s="15" t="s">
        <v>43</v>
      </c>
      <c r="E106" s="20"/>
      <c r="F106" s="16"/>
      <c r="G106" s="13"/>
      <c r="H106" s="13"/>
      <c r="I106" s="20"/>
      <c r="J106" s="34"/>
      <c r="K106" s="17"/>
      <c r="L106" s="18">
        <f t="shared" si="4"/>
        <v>0</v>
      </c>
      <c r="M106" s="19">
        <f t="shared" si="5"/>
        <v>0</v>
      </c>
    </row>
    <row r="107" spans="1:13" ht="14.4" x14ac:dyDescent="0.25">
      <c r="A107" s="192" t="str">
        <f t="shared" si="6"/>
        <v/>
      </c>
      <c r="B107" s="193"/>
      <c r="C107" s="14"/>
      <c r="D107" s="285" t="s">
        <v>43</v>
      </c>
      <c r="E107" s="20"/>
      <c r="F107" s="16"/>
      <c r="G107" s="13"/>
      <c r="H107" s="13"/>
      <c r="I107" s="20"/>
      <c r="J107" s="34"/>
      <c r="K107" s="17"/>
      <c r="L107" s="18">
        <f t="shared" si="4"/>
        <v>0</v>
      </c>
      <c r="M107" s="19">
        <f t="shared" si="5"/>
        <v>0</v>
      </c>
    </row>
    <row r="108" spans="1:13" ht="14.4" x14ac:dyDescent="0.25">
      <c r="A108" s="192" t="str">
        <f t="shared" si="6"/>
        <v/>
      </c>
      <c r="B108" s="193"/>
      <c r="C108" s="14"/>
      <c r="D108" s="15" t="s">
        <v>43</v>
      </c>
      <c r="E108" s="20"/>
      <c r="F108" s="16"/>
      <c r="G108" s="13"/>
      <c r="H108" s="13"/>
      <c r="I108" s="20"/>
      <c r="J108" s="34"/>
      <c r="K108" s="17"/>
      <c r="L108" s="18">
        <f t="shared" si="4"/>
        <v>0</v>
      </c>
      <c r="M108" s="19">
        <f t="shared" si="5"/>
        <v>0</v>
      </c>
    </row>
    <row r="109" spans="1:13" ht="14.4" x14ac:dyDescent="0.25">
      <c r="A109" s="192" t="str">
        <f t="shared" ref="A109:A140" si="7">CONCATENATE(B109,C109,D109)</f>
        <v/>
      </c>
      <c r="B109" s="193"/>
      <c r="C109" s="14"/>
      <c r="D109" s="285" t="s">
        <v>43</v>
      </c>
      <c r="E109" s="20"/>
      <c r="F109" s="16"/>
      <c r="G109" s="13"/>
      <c r="H109" s="13"/>
      <c r="I109" s="20"/>
      <c r="J109" s="34"/>
      <c r="K109" s="17"/>
      <c r="L109" s="18">
        <f t="shared" si="4"/>
        <v>0</v>
      </c>
      <c r="M109" s="19">
        <f t="shared" si="5"/>
        <v>0</v>
      </c>
    </row>
    <row r="110" spans="1:13" ht="14.4" x14ac:dyDescent="0.25">
      <c r="A110" s="192" t="str">
        <f t="shared" si="7"/>
        <v/>
      </c>
      <c r="B110" s="193"/>
      <c r="C110" s="14"/>
      <c r="D110" s="285" t="s">
        <v>43</v>
      </c>
      <c r="E110" s="20"/>
      <c r="F110" s="16"/>
      <c r="G110" s="13"/>
      <c r="H110" s="13"/>
      <c r="I110" s="20"/>
      <c r="J110" s="34"/>
      <c r="K110" s="17"/>
      <c r="L110" s="18">
        <f t="shared" si="4"/>
        <v>0</v>
      </c>
      <c r="M110" s="19">
        <f t="shared" si="5"/>
        <v>0</v>
      </c>
    </row>
    <row r="111" spans="1:13" ht="14.4" x14ac:dyDescent="0.25">
      <c r="A111" s="192" t="str">
        <f t="shared" si="7"/>
        <v/>
      </c>
      <c r="B111" s="193"/>
      <c r="C111" s="14"/>
      <c r="D111" s="15" t="s">
        <v>43</v>
      </c>
      <c r="E111" s="20"/>
      <c r="F111" s="16"/>
      <c r="G111" s="13"/>
      <c r="H111" s="13"/>
      <c r="I111" s="20"/>
      <c r="J111" s="34"/>
      <c r="K111" s="17"/>
      <c r="L111" s="18">
        <f t="shared" si="4"/>
        <v>0</v>
      </c>
      <c r="M111" s="19">
        <f t="shared" si="5"/>
        <v>0</v>
      </c>
    </row>
    <row r="112" spans="1:13" ht="14.4" x14ac:dyDescent="0.25">
      <c r="A112" s="192" t="str">
        <f t="shared" si="7"/>
        <v/>
      </c>
      <c r="B112" s="193"/>
      <c r="C112" s="14"/>
      <c r="D112" s="285" t="s">
        <v>43</v>
      </c>
      <c r="E112" s="20"/>
      <c r="F112" s="16"/>
      <c r="G112" s="13"/>
      <c r="H112" s="13"/>
      <c r="I112" s="20"/>
      <c r="J112" s="34"/>
      <c r="K112" s="17"/>
      <c r="L112" s="18">
        <f t="shared" si="4"/>
        <v>0</v>
      </c>
      <c r="M112" s="19">
        <f t="shared" si="5"/>
        <v>0</v>
      </c>
    </row>
    <row r="113" spans="1:13" ht="14.4" x14ac:dyDescent="0.25">
      <c r="A113" s="192" t="str">
        <f t="shared" si="7"/>
        <v/>
      </c>
      <c r="B113" s="193"/>
      <c r="C113" s="14"/>
      <c r="D113" s="15" t="s">
        <v>43</v>
      </c>
      <c r="E113" s="20"/>
      <c r="F113" s="16"/>
      <c r="G113" s="13"/>
      <c r="H113" s="13"/>
      <c r="I113" s="20"/>
      <c r="J113" s="34"/>
      <c r="K113" s="17"/>
      <c r="L113" s="18">
        <f t="shared" si="4"/>
        <v>0</v>
      </c>
      <c r="M113" s="19">
        <f t="shared" si="5"/>
        <v>0</v>
      </c>
    </row>
    <row r="114" spans="1:13" ht="14.4" x14ac:dyDescent="0.25">
      <c r="A114" s="192" t="str">
        <f t="shared" si="7"/>
        <v/>
      </c>
      <c r="B114" s="193"/>
      <c r="C114" s="14"/>
      <c r="D114" s="285" t="s">
        <v>43</v>
      </c>
      <c r="E114" s="20"/>
      <c r="F114" s="16"/>
      <c r="G114" s="13"/>
      <c r="H114" s="13"/>
      <c r="I114" s="20"/>
      <c r="J114" s="34"/>
      <c r="K114" s="17"/>
      <c r="L114" s="18">
        <f t="shared" si="4"/>
        <v>0</v>
      </c>
      <c r="M114" s="19">
        <f t="shared" si="5"/>
        <v>0</v>
      </c>
    </row>
    <row r="115" spans="1:13" ht="14.4" x14ac:dyDescent="0.25">
      <c r="A115" s="192" t="str">
        <f t="shared" si="7"/>
        <v/>
      </c>
      <c r="B115" s="193"/>
      <c r="C115" s="14"/>
      <c r="D115" s="285" t="s">
        <v>43</v>
      </c>
      <c r="E115" s="20"/>
      <c r="F115" s="16"/>
      <c r="G115" s="13"/>
      <c r="H115" s="13"/>
      <c r="I115" s="20"/>
      <c r="J115" s="34"/>
      <c r="K115" s="17"/>
      <c r="L115" s="18">
        <f t="shared" si="4"/>
        <v>0</v>
      </c>
      <c r="M115" s="19">
        <f t="shared" si="5"/>
        <v>0</v>
      </c>
    </row>
    <row r="116" spans="1:13" ht="14.4" x14ac:dyDescent="0.25">
      <c r="A116" s="192" t="str">
        <f t="shared" si="7"/>
        <v/>
      </c>
      <c r="B116" s="193"/>
      <c r="C116" s="14"/>
      <c r="D116" s="15" t="s">
        <v>43</v>
      </c>
      <c r="E116" s="20"/>
      <c r="F116" s="16"/>
      <c r="G116" s="13"/>
      <c r="H116" s="13"/>
      <c r="I116" s="20"/>
      <c r="J116" s="34"/>
      <c r="K116" s="17"/>
      <c r="L116" s="18">
        <f t="shared" si="4"/>
        <v>0</v>
      </c>
      <c r="M116" s="19">
        <f t="shared" si="5"/>
        <v>0</v>
      </c>
    </row>
    <row r="117" spans="1:13" ht="14.4" x14ac:dyDescent="0.25">
      <c r="A117" s="192" t="str">
        <f t="shared" si="7"/>
        <v/>
      </c>
      <c r="B117" s="193"/>
      <c r="C117" s="14"/>
      <c r="D117" s="285" t="s">
        <v>43</v>
      </c>
      <c r="E117" s="20"/>
      <c r="F117" s="16"/>
      <c r="G117" s="13"/>
      <c r="H117" s="13"/>
      <c r="I117" s="20"/>
      <c r="J117" s="34"/>
      <c r="K117" s="17"/>
      <c r="L117" s="18">
        <f t="shared" si="4"/>
        <v>0</v>
      </c>
      <c r="M117" s="19">
        <f t="shared" si="5"/>
        <v>0</v>
      </c>
    </row>
    <row r="118" spans="1:13" ht="14.4" x14ac:dyDescent="0.25">
      <c r="A118" s="192" t="str">
        <f t="shared" si="7"/>
        <v/>
      </c>
      <c r="B118" s="193"/>
      <c r="C118" s="14"/>
      <c r="D118" s="15" t="s">
        <v>43</v>
      </c>
      <c r="E118" s="20"/>
      <c r="F118" s="16"/>
      <c r="G118" s="13"/>
      <c r="H118" s="13"/>
      <c r="I118" s="20"/>
      <c r="J118" s="34"/>
      <c r="K118" s="17"/>
      <c r="L118" s="18">
        <f t="shared" si="4"/>
        <v>0</v>
      </c>
      <c r="M118" s="19">
        <f t="shared" si="5"/>
        <v>0</v>
      </c>
    </row>
    <row r="119" spans="1:13" ht="14.4" x14ac:dyDescent="0.25">
      <c r="A119" s="192" t="str">
        <f t="shared" si="7"/>
        <v/>
      </c>
      <c r="B119" s="193"/>
      <c r="C119" s="14"/>
      <c r="D119" s="15" t="s">
        <v>43</v>
      </c>
      <c r="E119" s="20"/>
      <c r="F119" s="16"/>
      <c r="G119" s="13"/>
      <c r="H119" s="13"/>
      <c r="I119" s="20"/>
      <c r="J119" s="34"/>
      <c r="K119" s="17"/>
      <c r="L119" s="18">
        <f t="shared" si="4"/>
        <v>0</v>
      </c>
      <c r="M119" s="19">
        <f t="shared" si="5"/>
        <v>0</v>
      </c>
    </row>
    <row r="120" spans="1:13" ht="14.4" x14ac:dyDescent="0.25">
      <c r="A120" s="192" t="str">
        <f t="shared" si="7"/>
        <v/>
      </c>
      <c r="B120" s="193"/>
      <c r="C120" s="14"/>
      <c r="D120" s="285" t="s">
        <v>43</v>
      </c>
      <c r="E120" s="20"/>
      <c r="F120" s="16"/>
      <c r="G120" s="13"/>
      <c r="H120" s="13"/>
      <c r="I120" s="20"/>
      <c r="J120" s="34"/>
      <c r="K120" s="17"/>
      <c r="L120" s="18">
        <f t="shared" si="4"/>
        <v>0</v>
      </c>
      <c r="M120" s="19">
        <f t="shared" si="5"/>
        <v>0</v>
      </c>
    </row>
    <row r="121" spans="1:13" ht="14.4" x14ac:dyDescent="0.25">
      <c r="A121" s="192" t="str">
        <f t="shared" si="7"/>
        <v/>
      </c>
      <c r="B121" s="193"/>
      <c r="C121" s="14"/>
      <c r="D121" s="15" t="s">
        <v>43</v>
      </c>
      <c r="E121" s="20"/>
      <c r="F121" s="16"/>
      <c r="G121" s="13"/>
      <c r="H121" s="13"/>
      <c r="I121" s="20"/>
      <c r="J121" s="34"/>
      <c r="K121" s="17"/>
      <c r="L121" s="18">
        <f t="shared" si="4"/>
        <v>0</v>
      </c>
      <c r="M121" s="19">
        <f t="shared" si="5"/>
        <v>0</v>
      </c>
    </row>
    <row r="122" spans="1:13" ht="14.4" x14ac:dyDescent="0.25">
      <c r="A122" s="192" t="str">
        <f t="shared" si="7"/>
        <v/>
      </c>
      <c r="B122" s="193"/>
      <c r="C122" s="14"/>
      <c r="D122" s="285" t="s">
        <v>43</v>
      </c>
      <c r="E122" s="20"/>
      <c r="F122" s="16"/>
      <c r="G122" s="13"/>
      <c r="H122" s="13"/>
      <c r="I122" s="20"/>
      <c r="J122" s="34"/>
      <c r="K122" s="17"/>
      <c r="L122" s="18">
        <f t="shared" si="4"/>
        <v>0</v>
      </c>
      <c r="M122" s="19">
        <f t="shared" si="5"/>
        <v>0</v>
      </c>
    </row>
    <row r="123" spans="1:13" ht="14.4" x14ac:dyDescent="0.25">
      <c r="A123" s="192" t="str">
        <f t="shared" si="7"/>
        <v/>
      </c>
      <c r="B123" s="193"/>
      <c r="C123" s="14"/>
      <c r="D123" s="15" t="s">
        <v>43</v>
      </c>
      <c r="E123" s="20"/>
      <c r="F123" s="16"/>
      <c r="G123" s="13"/>
      <c r="H123" s="13"/>
      <c r="I123" s="20"/>
      <c r="J123" s="34"/>
      <c r="K123" s="17"/>
      <c r="L123" s="18">
        <f t="shared" si="4"/>
        <v>0</v>
      </c>
      <c r="M123" s="19">
        <f t="shared" si="5"/>
        <v>0</v>
      </c>
    </row>
    <row r="124" spans="1:13" ht="14.4" x14ac:dyDescent="0.25">
      <c r="A124" s="192" t="str">
        <f t="shared" si="7"/>
        <v/>
      </c>
      <c r="B124" s="193"/>
      <c r="C124" s="14"/>
      <c r="D124" s="285" t="s">
        <v>43</v>
      </c>
      <c r="E124" s="20"/>
      <c r="F124" s="16"/>
      <c r="G124" s="13"/>
      <c r="H124" s="13"/>
      <c r="I124" s="20"/>
      <c r="J124" s="34"/>
      <c r="K124" s="17"/>
      <c r="L124" s="18">
        <f t="shared" si="4"/>
        <v>0</v>
      </c>
      <c r="M124" s="19">
        <f t="shared" si="5"/>
        <v>0</v>
      </c>
    </row>
    <row r="125" spans="1:13" ht="14.4" x14ac:dyDescent="0.25">
      <c r="A125" s="192" t="str">
        <f t="shared" si="7"/>
        <v/>
      </c>
      <c r="B125" s="193"/>
      <c r="C125" s="14"/>
      <c r="D125" s="15" t="s">
        <v>43</v>
      </c>
      <c r="E125" s="20"/>
      <c r="F125" s="16"/>
      <c r="G125" s="13"/>
      <c r="H125" s="13"/>
      <c r="I125" s="20"/>
      <c r="J125" s="34"/>
      <c r="K125" s="17"/>
      <c r="L125" s="18">
        <f t="shared" si="4"/>
        <v>0</v>
      </c>
      <c r="M125" s="19">
        <f t="shared" si="5"/>
        <v>0</v>
      </c>
    </row>
    <row r="126" spans="1:13" ht="14.4" x14ac:dyDescent="0.25">
      <c r="A126" s="192" t="str">
        <f t="shared" si="7"/>
        <v/>
      </c>
      <c r="B126" s="193"/>
      <c r="C126" s="14"/>
      <c r="D126" s="285" t="s">
        <v>43</v>
      </c>
      <c r="E126" s="20"/>
      <c r="F126" s="16"/>
      <c r="G126" s="13"/>
      <c r="H126" s="13"/>
      <c r="I126" s="20"/>
      <c r="J126" s="34"/>
      <c r="K126" s="17"/>
      <c r="L126" s="18">
        <f t="shared" si="4"/>
        <v>0</v>
      </c>
      <c r="M126" s="19">
        <f t="shared" si="5"/>
        <v>0</v>
      </c>
    </row>
    <row r="127" spans="1:13" ht="14.4" x14ac:dyDescent="0.25">
      <c r="A127" s="192" t="str">
        <f t="shared" si="7"/>
        <v/>
      </c>
      <c r="B127" s="193"/>
      <c r="C127" s="14"/>
      <c r="D127" s="15" t="s">
        <v>43</v>
      </c>
      <c r="E127" s="20"/>
      <c r="F127" s="16"/>
      <c r="G127" s="13"/>
      <c r="H127" s="13"/>
      <c r="I127" s="20"/>
      <c r="J127" s="34"/>
      <c r="K127" s="17"/>
      <c r="L127" s="18">
        <f t="shared" si="4"/>
        <v>0</v>
      </c>
      <c r="M127" s="19">
        <f t="shared" si="5"/>
        <v>0</v>
      </c>
    </row>
    <row r="128" spans="1:13" ht="14.4" x14ac:dyDescent="0.25">
      <c r="A128" s="192" t="str">
        <f t="shared" si="7"/>
        <v/>
      </c>
      <c r="B128" s="193"/>
      <c r="C128" s="295"/>
      <c r="D128" s="285"/>
      <c r="E128" s="20"/>
      <c r="F128" s="16"/>
      <c r="G128" s="13"/>
      <c r="H128" s="13"/>
      <c r="I128" s="20"/>
      <c r="J128" s="34"/>
      <c r="K128" s="17"/>
      <c r="L128" s="18">
        <f t="shared" si="4"/>
        <v>0</v>
      </c>
      <c r="M128" s="19">
        <f t="shared" si="5"/>
        <v>0</v>
      </c>
    </row>
    <row r="129" spans="1:13" ht="14.4" x14ac:dyDescent="0.25">
      <c r="A129" s="192" t="str">
        <f t="shared" si="7"/>
        <v/>
      </c>
      <c r="B129" s="193"/>
      <c r="C129" s="14"/>
      <c r="D129" s="15"/>
      <c r="E129" s="20"/>
      <c r="F129" s="16"/>
      <c r="G129" s="13"/>
      <c r="H129" s="13"/>
      <c r="I129" s="20"/>
      <c r="J129" s="34"/>
      <c r="K129" s="17"/>
      <c r="L129" s="18">
        <f t="shared" si="4"/>
        <v>0</v>
      </c>
      <c r="M129" s="19">
        <f t="shared" si="5"/>
        <v>0</v>
      </c>
    </row>
    <row r="130" spans="1:13" ht="14.4" x14ac:dyDescent="0.25">
      <c r="A130" s="192" t="str">
        <f t="shared" si="7"/>
        <v/>
      </c>
      <c r="B130" s="193"/>
      <c r="C130" s="14"/>
      <c r="D130" s="285"/>
      <c r="E130" s="20"/>
      <c r="F130" s="16"/>
      <c r="G130" s="13"/>
      <c r="H130" s="13"/>
      <c r="I130" s="20"/>
      <c r="J130" s="34"/>
      <c r="K130" s="17"/>
      <c r="L130" s="18">
        <f t="shared" si="4"/>
        <v>0</v>
      </c>
      <c r="M130" s="19">
        <f t="shared" si="5"/>
        <v>0</v>
      </c>
    </row>
    <row r="131" spans="1:13" ht="14.4" x14ac:dyDescent="0.25">
      <c r="A131" s="192" t="str">
        <f t="shared" si="7"/>
        <v/>
      </c>
      <c r="B131" s="193"/>
      <c r="C131" s="14"/>
      <c r="D131" s="15"/>
      <c r="E131" s="20"/>
      <c r="F131" s="16"/>
      <c r="G131" s="13"/>
      <c r="H131" s="13"/>
      <c r="I131" s="20"/>
      <c r="J131" s="34"/>
      <c r="K131" s="17"/>
      <c r="L131" s="18">
        <f t="shared" si="4"/>
        <v>0</v>
      </c>
      <c r="M131" s="19">
        <f t="shared" si="5"/>
        <v>0</v>
      </c>
    </row>
    <row r="132" spans="1:13" ht="14.4" x14ac:dyDescent="0.25">
      <c r="A132" s="192" t="str">
        <f t="shared" si="7"/>
        <v/>
      </c>
      <c r="B132" s="193"/>
      <c r="C132" s="14"/>
      <c r="D132" s="285"/>
      <c r="E132" s="20"/>
      <c r="F132" s="16"/>
      <c r="G132" s="13"/>
      <c r="H132" s="13"/>
      <c r="I132" s="20"/>
      <c r="J132" s="34"/>
      <c r="K132" s="17"/>
      <c r="L132" s="18">
        <f t="shared" si="4"/>
        <v>0</v>
      </c>
      <c r="M132" s="19">
        <f t="shared" si="5"/>
        <v>0</v>
      </c>
    </row>
    <row r="133" spans="1:13" ht="14.4" x14ac:dyDescent="0.25">
      <c r="A133" s="192" t="str">
        <f t="shared" si="7"/>
        <v/>
      </c>
      <c r="B133" s="193"/>
      <c r="C133" s="14"/>
      <c r="D133" s="15"/>
      <c r="E133" s="20"/>
      <c r="F133" s="16"/>
      <c r="G133" s="13"/>
      <c r="H133" s="13"/>
      <c r="I133" s="20"/>
      <c r="J133" s="34"/>
      <c r="K133" s="17"/>
      <c r="L133" s="18">
        <f t="shared" si="4"/>
        <v>0</v>
      </c>
      <c r="M133" s="19">
        <f t="shared" si="5"/>
        <v>0</v>
      </c>
    </row>
    <row r="134" spans="1:13" ht="14.4" x14ac:dyDescent="0.25">
      <c r="A134" s="192" t="str">
        <f t="shared" si="7"/>
        <v/>
      </c>
      <c r="B134" s="193"/>
      <c r="C134" s="14"/>
      <c r="D134" s="285"/>
      <c r="E134" s="20"/>
      <c r="F134" s="16"/>
      <c r="G134" s="13"/>
      <c r="H134" s="13"/>
      <c r="I134" s="20"/>
      <c r="J134" s="34"/>
      <c r="K134" s="17"/>
      <c r="L134" s="18">
        <f t="shared" si="4"/>
        <v>0</v>
      </c>
      <c r="M134" s="19">
        <f t="shared" si="5"/>
        <v>0</v>
      </c>
    </row>
    <row r="135" spans="1:13" ht="14.4" x14ac:dyDescent="0.25">
      <c r="A135" s="192" t="str">
        <f t="shared" si="7"/>
        <v/>
      </c>
      <c r="B135" s="193"/>
      <c r="C135" s="14"/>
      <c r="D135" s="15"/>
      <c r="E135" s="20"/>
      <c r="F135" s="16"/>
      <c r="G135" s="13"/>
      <c r="H135" s="13"/>
      <c r="I135" s="20"/>
      <c r="J135" s="34"/>
      <c r="K135" s="17"/>
      <c r="L135" s="18">
        <f t="shared" ref="L135:L144" si="8">IF(K135=1,7,IF(K135=2,6,IF(K135=3,5,IF(K135=4,4,IF(K135=5,3,IF(K135=6,2,IF(K135&gt;=6,1,0)))))))</f>
        <v>0</v>
      </c>
      <c r="M135" s="19">
        <f t="shared" ref="M135:M144" si="9">SUM(L135+$M$5)</f>
        <v>0</v>
      </c>
    </row>
    <row r="136" spans="1:13" ht="14.4" x14ac:dyDescent="0.25">
      <c r="A136" s="192" t="str">
        <f t="shared" si="7"/>
        <v/>
      </c>
      <c r="B136" s="193"/>
      <c r="C136" s="14"/>
      <c r="D136" s="285"/>
      <c r="E136" s="20"/>
      <c r="F136" s="16"/>
      <c r="G136" s="13"/>
      <c r="H136" s="13"/>
      <c r="I136" s="20"/>
      <c r="J136" s="34"/>
      <c r="K136" s="17"/>
      <c r="L136" s="18">
        <f t="shared" si="8"/>
        <v>0</v>
      </c>
      <c r="M136" s="19">
        <f t="shared" si="9"/>
        <v>0</v>
      </c>
    </row>
    <row r="137" spans="1:13" ht="14.4" x14ac:dyDescent="0.25">
      <c r="A137" s="192" t="str">
        <f t="shared" si="7"/>
        <v/>
      </c>
      <c r="B137" s="193"/>
      <c r="C137" s="14"/>
      <c r="D137" s="285"/>
      <c r="E137" s="20"/>
      <c r="F137" s="16"/>
      <c r="G137" s="13"/>
      <c r="H137" s="13"/>
      <c r="I137" s="20"/>
      <c r="J137" s="34"/>
      <c r="K137" s="17"/>
      <c r="L137" s="18">
        <f t="shared" si="8"/>
        <v>0</v>
      </c>
      <c r="M137" s="19">
        <f t="shared" si="9"/>
        <v>0</v>
      </c>
    </row>
    <row r="138" spans="1:13" ht="14.4" x14ac:dyDescent="0.25">
      <c r="A138" s="192" t="str">
        <f t="shared" si="7"/>
        <v/>
      </c>
      <c r="B138" s="193"/>
      <c r="C138" s="14"/>
      <c r="D138" s="285"/>
      <c r="E138" s="20"/>
      <c r="F138" s="16"/>
      <c r="G138" s="13"/>
      <c r="H138" s="13"/>
      <c r="I138" s="20"/>
      <c r="J138" s="34"/>
      <c r="K138" s="17"/>
      <c r="L138" s="18">
        <f t="shared" si="8"/>
        <v>0</v>
      </c>
      <c r="M138" s="19">
        <f t="shared" si="9"/>
        <v>0</v>
      </c>
    </row>
    <row r="139" spans="1:13" ht="14.4" x14ac:dyDescent="0.25">
      <c r="A139" s="192" t="str">
        <f t="shared" si="7"/>
        <v/>
      </c>
      <c r="B139" s="193"/>
      <c r="C139" s="14"/>
      <c r="D139" s="285"/>
      <c r="E139" s="20"/>
      <c r="F139" s="16"/>
      <c r="G139" s="13"/>
      <c r="H139" s="13"/>
      <c r="I139" s="20"/>
      <c r="J139" s="34"/>
      <c r="K139" s="17"/>
      <c r="L139" s="18">
        <f t="shared" si="8"/>
        <v>0</v>
      </c>
      <c r="M139" s="19">
        <f t="shared" si="9"/>
        <v>0</v>
      </c>
    </row>
    <row r="140" spans="1:13" ht="14.4" x14ac:dyDescent="0.25">
      <c r="A140" s="192" t="str">
        <f t="shared" si="7"/>
        <v/>
      </c>
      <c r="B140" s="193"/>
      <c r="C140" s="14"/>
      <c r="D140" s="15"/>
      <c r="E140" s="20"/>
      <c r="F140" s="16"/>
      <c r="G140" s="13"/>
      <c r="H140" s="13"/>
      <c r="I140" s="20"/>
      <c r="J140" s="34"/>
      <c r="K140" s="17"/>
      <c r="L140" s="18">
        <f t="shared" si="8"/>
        <v>0</v>
      </c>
      <c r="M140" s="19">
        <f t="shared" si="9"/>
        <v>0</v>
      </c>
    </row>
    <row r="141" spans="1:13" ht="14.4" x14ac:dyDescent="0.25">
      <c r="A141" s="192" t="str">
        <f t="shared" ref="A141:A144" si="10">CONCATENATE(B141,C141,D141)</f>
        <v/>
      </c>
      <c r="B141" s="193"/>
      <c r="C141" s="14"/>
      <c r="D141" s="285"/>
      <c r="E141" s="20"/>
      <c r="F141" s="16"/>
      <c r="G141" s="13"/>
      <c r="H141" s="13"/>
      <c r="I141" s="20"/>
      <c r="J141" s="34"/>
      <c r="K141" s="17"/>
      <c r="L141" s="18">
        <f t="shared" si="8"/>
        <v>0</v>
      </c>
      <c r="M141" s="19">
        <f t="shared" si="9"/>
        <v>0</v>
      </c>
    </row>
    <row r="142" spans="1:13" ht="14.4" x14ac:dyDescent="0.25">
      <c r="A142" s="192" t="str">
        <f t="shared" si="10"/>
        <v/>
      </c>
      <c r="B142" s="193"/>
      <c r="C142" s="14"/>
      <c r="D142" s="15"/>
      <c r="E142" s="20"/>
      <c r="F142" s="16"/>
      <c r="G142" s="13"/>
      <c r="H142" s="13"/>
      <c r="I142" s="20"/>
      <c r="J142" s="34"/>
      <c r="K142" s="17"/>
      <c r="L142" s="18">
        <f t="shared" si="8"/>
        <v>0</v>
      </c>
      <c r="M142" s="19">
        <f t="shared" si="9"/>
        <v>0</v>
      </c>
    </row>
    <row r="143" spans="1:13" ht="14.4" x14ac:dyDescent="0.25">
      <c r="A143" s="192" t="str">
        <f t="shared" si="10"/>
        <v/>
      </c>
      <c r="B143" s="193"/>
      <c r="C143" s="14"/>
      <c r="D143" s="285"/>
      <c r="E143" s="20"/>
      <c r="F143" s="16"/>
      <c r="G143" s="13"/>
      <c r="H143" s="13"/>
      <c r="I143" s="20"/>
      <c r="J143" s="34"/>
      <c r="K143" s="17"/>
      <c r="L143" s="18">
        <f t="shared" si="8"/>
        <v>0</v>
      </c>
      <c r="M143" s="19">
        <f t="shared" si="9"/>
        <v>0</v>
      </c>
    </row>
    <row r="144" spans="1:13" ht="14.4" x14ac:dyDescent="0.25">
      <c r="A144" s="192" t="str">
        <f t="shared" si="10"/>
        <v/>
      </c>
      <c r="B144" s="193"/>
      <c r="C144" s="14"/>
      <c r="D144" s="15"/>
      <c r="E144" s="20"/>
      <c r="F144" s="16"/>
      <c r="G144" s="13"/>
      <c r="H144" s="13"/>
      <c r="I144" s="20"/>
      <c r="J144" s="34"/>
      <c r="K144" s="17"/>
      <c r="L144" s="18">
        <f t="shared" si="8"/>
        <v>0</v>
      </c>
      <c r="M144" s="19">
        <f t="shared" si="9"/>
        <v>0</v>
      </c>
    </row>
  </sheetData>
  <autoFilter ref="A3:M144" xr:uid="{4D0A57C3-C8AE-43D0-98D7-1311DB8CE134}">
    <filterColumn colId="6" showButton="0"/>
    <filterColumn colId="7" showButton="0"/>
    <filterColumn colId="8" showButton="0"/>
    <sortState xmlns:xlrd2="http://schemas.microsoft.com/office/spreadsheetml/2017/richdata2" ref="A8:M144">
      <sortCondition ref="A3:A144"/>
    </sortState>
  </autoFilter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A1:A1048576">
    <cfRule type="duplicateValues" dxfId="21" priority="1"/>
    <cfRule type="duplicateValues" dxfId="20" priority="2"/>
    <cfRule type="duplicateValues" dxfId="19" priority="4"/>
  </conditionalFormatting>
  <conditionalFormatting sqref="A82:A144">
    <cfRule type="duplicateValues" dxfId="18" priority="3"/>
  </conditionalFormatting>
  <conditionalFormatting sqref="C1:D5">
    <cfRule type="duplicateValues" dxfId="17" priority="1289"/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EF20-0D12-442A-AE96-C53C60AF5708}">
  <sheetPr codeName="Sheet32">
    <tabColor rgb="FFA3E7FF"/>
  </sheetPr>
  <dimension ref="A1:P144"/>
  <sheetViews>
    <sheetView zoomScale="71" zoomScaleNormal="71" workbookViewId="0">
      <selection activeCell="L6" sqref="L6"/>
    </sheetView>
  </sheetViews>
  <sheetFormatPr defaultColWidth="9.109375" defaultRowHeight="13.2" x14ac:dyDescent="0.25"/>
  <cols>
    <col min="1" max="1" width="47.88671875" bestFit="1" customWidth="1"/>
    <col min="2" max="2" width="6.6640625" bestFit="1" customWidth="1"/>
    <col min="3" max="3" width="17.6640625" bestFit="1" customWidth="1"/>
    <col min="4" max="4" width="25.3320312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0</v>
      </c>
      <c r="B1" s="901" t="s">
        <v>401</v>
      </c>
      <c r="C1" s="902"/>
      <c r="D1" s="7" t="s">
        <v>402</v>
      </c>
      <c r="E1" s="881" t="s">
        <v>502</v>
      </c>
      <c r="F1" s="882"/>
      <c r="G1" s="882"/>
      <c r="H1" s="882"/>
      <c r="I1" s="882"/>
      <c r="J1" s="8" t="s">
        <v>404</v>
      </c>
      <c r="K1" s="905">
        <v>45130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COUNTA(_xlfn.UNIQUE(D6:D185))</f>
        <v>1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12" t="str">
        <f t="shared" ref="A6:A37" si="0">CONCATENATE(B6,C6,D6)</f>
        <v/>
      </c>
      <c r="B6" s="13"/>
      <c r="C6" s="14"/>
      <c r="D6" s="15"/>
      <c r="E6" s="20"/>
      <c r="F6" s="16"/>
      <c r="G6" s="20"/>
      <c r="H6" s="13"/>
      <c r="I6" s="31"/>
      <c r="J6" s="34"/>
      <c r="K6" s="17"/>
      <c r="L6" s="18">
        <f t="shared" ref="L6:L37" si="1">IF(K6=1,7,IF(K6=2,6,IF(K6=3,5,IF(K6=4,4,IF(K6=5,3,IF(K6=6,2,IF(K6&gt;=6,1,0)))))))</f>
        <v>0</v>
      </c>
      <c r="M6" s="19">
        <f t="shared" ref="M6:M37" si="2">SUM(L6+$M$5)</f>
        <v>0</v>
      </c>
      <c r="N6" s="30"/>
      <c r="O6" s="30"/>
      <c r="P6" s="30"/>
    </row>
    <row r="7" spans="1:16" ht="14.4" x14ac:dyDescent="0.25">
      <c r="A7" s="12" t="str">
        <f t="shared" si="0"/>
        <v/>
      </c>
      <c r="B7" s="13"/>
      <c r="C7" s="14"/>
      <c r="D7" s="285"/>
      <c r="E7" s="20"/>
      <c r="F7" s="16"/>
      <c r="G7" s="20"/>
      <c r="H7" s="13"/>
      <c r="I7" s="31"/>
      <c r="J7" s="34"/>
      <c r="K7" s="17"/>
      <c r="L7" s="18">
        <f t="shared" si="1"/>
        <v>0</v>
      </c>
      <c r="M7" s="19">
        <f t="shared" si="2"/>
        <v>0</v>
      </c>
      <c r="O7" s="30"/>
      <c r="P7" s="30"/>
    </row>
    <row r="8" spans="1:16" ht="14.4" x14ac:dyDescent="0.25">
      <c r="A8" s="12" t="str">
        <f t="shared" si="0"/>
        <v/>
      </c>
      <c r="B8" s="13"/>
      <c r="C8" s="14"/>
      <c r="D8" s="15"/>
      <c r="E8" s="20"/>
      <c r="F8" s="16"/>
      <c r="G8" s="20"/>
      <c r="H8" s="13"/>
      <c r="I8" s="31"/>
      <c r="J8" s="34"/>
      <c r="K8" s="17"/>
      <c r="L8" s="18">
        <f t="shared" si="1"/>
        <v>0</v>
      </c>
      <c r="M8" s="19">
        <f t="shared" si="2"/>
        <v>0</v>
      </c>
      <c r="N8" s="30"/>
      <c r="O8" s="30"/>
      <c r="P8" s="30"/>
    </row>
    <row r="9" spans="1:16" ht="14.4" x14ac:dyDescent="0.25">
      <c r="A9" s="12" t="str">
        <f t="shared" si="0"/>
        <v/>
      </c>
      <c r="B9" s="13"/>
      <c r="C9" s="14"/>
      <c r="D9" s="15"/>
      <c r="E9" s="20"/>
      <c r="F9" s="16"/>
      <c r="G9" s="20"/>
      <c r="H9" s="13"/>
      <c r="I9" s="31"/>
      <c r="J9" s="34"/>
      <c r="K9" s="17"/>
      <c r="L9" s="18">
        <f t="shared" si="1"/>
        <v>0</v>
      </c>
      <c r="M9" s="19">
        <f t="shared" si="2"/>
        <v>0</v>
      </c>
      <c r="N9" s="30"/>
      <c r="O9" s="30"/>
      <c r="P9" s="30"/>
    </row>
    <row r="10" spans="1:16" ht="14.4" x14ac:dyDescent="0.25">
      <c r="A10" s="12" t="str">
        <f t="shared" si="0"/>
        <v/>
      </c>
      <c r="B10" s="13"/>
      <c r="C10" s="14"/>
      <c r="D10" s="285"/>
      <c r="E10" s="20"/>
      <c r="F10" s="16"/>
      <c r="G10" s="20"/>
      <c r="H10" s="13"/>
      <c r="I10" s="31"/>
      <c r="J10" s="34"/>
      <c r="K10" s="17"/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4" x14ac:dyDescent="0.25">
      <c r="A11" s="12" t="str">
        <f t="shared" si="0"/>
        <v/>
      </c>
      <c r="B11" s="13"/>
      <c r="C11" s="14"/>
      <c r="D11" s="285"/>
      <c r="E11" s="20"/>
      <c r="F11" s="16"/>
      <c r="G11" s="20"/>
      <c r="H11" s="13"/>
      <c r="I11" s="31"/>
      <c r="J11" s="34"/>
      <c r="K11" s="17"/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4" x14ac:dyDescent="0.25">
      <c r="A12" s="12" t="str">
        <f t="shared" si="0"/>
        <v/>
      </c>
      <c r="B12" s="13"/>
      <c r="C12" s="14"/>
      <c r="D12" s="285"/>
      <c r="E12" s="20"/>
      <c r="F12" s="16"/>
      <c r="G12" s="20"/>
      <c r="H12" s="13"/>
      <c r="I12" s="31"/>
      <c r="J12" s="34"/>
      <c r="K12" s="17"/>
      <c r="L12" s="18">
        <f t="shared" si="1"/>
        <v>0</v>
      </c>
      <c r="M12" s="19">
        <f t="shared" si="2"/>
        <v>0</v>
      </c>
      <c r="O12" s="30"/>
      <c r="P12" s="30"/>
    </row>
    <row r="13" spans="1:16" ht="14.4" x14ac:dyDescent="0.25">
      <c r="A13" s="12" t="str">
        <f t="shared" si="0"/>
        <v/>
      </c>
      <c r="B13" s="13"/>
      <c r="C13" s="14"/>
      <c r="D13" s="15"/>
      <c r="E13" s="20"/>
      <c r="F13" s="16"/>
      <c r="G13" s="20"/>
      <c r="H13" s="13"/>
      <c r="I13" s="31"/>
      <c r="J13" s="34"/>
      <c r="K13" s="17"/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4" x14ac:dyDescent="0.25">
      <c r="A14" s="12" t="str">
        <f t="shared" si="0"/>
        <v/>
      </c>
      <c r="B14" s="13"/>
      <c r="C14" s="14"/>
      <c r="D14" s="285"/>
      <c r="E14" s="20"/>
      <c r="F14" s="16"/>
      <c r="G14" s="20"/>
      <c r="H14" s="13"/>
      <c r="I14" s="31"/>
      <c r="J14" s="34"/>
      <c r="K14" s="17"/>
      <c r="L14" s="18">
        <f t="shared" si="1"/>
        <v>0</v>
      </c>
      <c r="M14" s="19">
        <f t="shared" si="2"/>
        <v>0</v>
      </c>
      <c r="N14" s="30"/>
      <c r="O14" s="30"/>
      <c r="P14" s="30"/>
    </row>
    <row r="15" spans="1:16" ht="14.4" x14ac:dyDescent="0.25">
      <c r="A15" s="12" t="str">
        <f t="shared" si="0"/>
        <v/>
      </c>
      <c r="B15" s="13"/>
      <c r="C15" s="14"/>
      <c r="D15" s="285"/>
      <c r="E15" s="20"/>
      <c r="F15" s="16"/>
      <c r="G15" s="20"/>
      <c r="H15" s="13"/>
      <c r="I15" s="31"/>
      <c r="J15" s="34"/>
      <c r="K15" s="17"/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4" x14ac:dyDescent="0.25">
      <c r="A16" s="12" t="str">
        <f t="shared" si="0"/>
        <v/>
      </c>
      <c r="B16" s="13"/>
      <c r="C16" s="14"/>
      <c r="D16" s="15"/>
      <c r="E16" s="20"/>
      <c r="F16" s="16"/>
      <c r="G16" s="20"/>
      <c r="H16" s="13"/>
      <c r="I16" s="31"/>
      <c r="J16" s="34"/>
      <c r="K16" s="17"/>
      <c r="L16" s="18">
        <f t="shared" si="1"/>
        <v>0</v>
      </c>
      <c r="M16" s="19">
        <f t="shared" si="2"/>
        <v>0</v>
      </c>
      <c r="N16" s="30"/>
      <c r="P16" s="30"/>
    </row>
    <row r="17" spans="1:16" ht="14.4" x14ac:dyDescent="0.25">
      <c r="A17" s="12" t="str">
        <f t="shared" si="0"/>
        <v/>
      </c>
      <c r="B17" s="13"/>
      <c r="C17" s="14"/>
      <c r="D17" s="285"/>
      <c r="E17" s="20"/>
      <c r="F17" s="16"/>
      <c r="G17" s="20"/>
      <c r="H17" s="13"/>
      <c r="I17" s="31"/>
      <c r="J17" s="34"/>
      <c r="K17" s="17"/>
      <c r="L17" s="18">
        <f t="shared" si="1"/>
        <v>0</v>
      </c>
      <c r="M17" s="19">
        <f t="shared" si="2"/>
        <v>0</v>
      </c>
      <c r="N17" s="30"/>
      <c r="P17" s="30"/>
    </row>
    <row r="18" spans="1:16" ht="14.4" x14ac:dyDescent="0.25">
      <c r="A18" s="12" t="str">
        <f t="shared" si="0"/>
        <v/>
      </c>
      <c r="B18" s="13"/>
      <c r="C18" s="14"/>
      <c r="D18" s="285"/>
      <c r="E18" s="20"/>
      <c r="F18" s="16"/>
      <c r="G18" s="20"/>
      <c r="H18" s="13"/>
      <c r="I18" s="31"/>
      <c r="J18" s="34"/>
      <c r="K18" s="17"/>
      <c r="L18" s="18">
        <f t="shared" si="1"/>
        <v>0</v>
      </c>
      <c r="M18" s="19">
        <f t="shared" si="2"/>
        <v>0</v>
      </c>
    </row>
    <row r="19" spans="1:16" ht="14.4" x14ac:dyDescent="0.25">
      <c r="A19" s="12" t="str">
        <f t="shared" si="0"/>
        <v/>
      </c>
      <c r="B19" s="13"/>
      <c r="C19" s="14"/>
      <c r="D19" s="285"/>
      <c r="E19" s="20"/>
      <c r="F19" s="16"/>
      <c r="G19" s="20"/>
      <c r="H19" s="13"/>
      <c r="I19" s="31"/>
      <c r="J19" s="34"/>
      <c r="K19" s="17"/>
      <c r="L19" s="18">
        <f t="shared" si="1"/>
        <v>0</v>
      </c>
      <c r="M19" s="19">
        <f t="shared" si="2"/>
        <v>0</v>
      </c>
    </row>
    <row r="20" spans="1:16" ht="14.4" x14ac:dyDescent="0.25">
      <c r="A20" s="12" t="str">
        <f t="shared" si="0"/>
        <v/>
      </c>
      <c r="B20" s="13"/>
      <c r="C20" s="14"/>
      <c r="D20" s="285"/>
      <c r="E20" s="20"/>
      <c r="F20" s="16"/>
      <c r="G20" s="20"/>
      <c r="H20" s="13"/>
      <c r="I20" s="31"/>
      <c r="J20" s="34"/>
      <c r="K20" s="17"/>
      <c r="L20" s="18">
        <f t="shared" si="1"/>
        <v>0</v>
      </c>
      <c r="M20" s="19">
        <f t="shared" si="2"/>
        <v>0</v>
      </c>
    </row>
    <row r="21" spans="1:16" ht="14.4" x14ac:dyDescent="0.25">
      <c r="A21" s="12" t="str">
        <f t="shared" si="0"/>
        <v/>
      </c>
      <c r="B21" s="13"/>
      <c r="C21" s="14"/>
      <c r="D21" s="15"/>
      <c r="E21" s="20"/>
      <c r="F21" s="16"/>
      <c r="G21" s="20"/>
      <c r="H21" s="13"/>
      <c r="I21" s="31"/>
      <c r="J21" s="34"/>
      <c r="K21" s="17"/>
      <c r="L21" s="18">
        <f t="shared" si="1"/>
        <v>0</v>
      </c>
      <c r="M21" s="19">
        <f t="shared" si="2"/>
        <v>0</v>
      </c>
    </row>
    <row r="22" spans="1:16" ht="14.4" x14ac:dyDescent="0.25">
      <c r="A22" s="12" t="str">
        <f t="shared" si="0"/>
        <v/>
      </c>
      <c r="B22" s="13"/>
      <c r="C22" s="14"/>
      <c r="D22" s="285"/>
      <c r="E22" s="20"/>
      <c r="F22" s="16"/>
      <c r="G22" s="20"/>
      <c r="H22" s="13"/>
      <c r="I22" s="31"/>
      <c r="J22" s="34"/>
      <c r="K22" s="17"/>
      <c r="L22" s="18">
        <f t="shared" si="1"/>
        <v>0</v>
      </c>
      <c r="M22" s="19">
        <f t="shared" si="2"/>
        <v>0</v>
      </c>
    </row>
    <row r="23" spans="1:16" ht="14.4" x14ac:dyDescent="0.25">
      <c r="A23" s="12" t="str">
        <f t="shared" si="0"/>
        <v/>
      </c>
      <c r="B23" s="13"/>
      <c r="C23" s="14"/>
      <c r="D23" s="285"/>
      <c r="E23" s="20"/>
      <c r="F23" s="16"/>
      <c r="G23" s="20"/>
      <c r="H23" s="13"/>
      <c r="I23" s="31"/>
      <c r="J23" s="34"/>
      <c r="K23" s="17"/>
      <c r="L23" s="18">
        <f t="shared" si="1"/>
        <v>0</v>
      </c>
      <c r="M23" s="19">
        <f t="shared" si="2"/>
        <v>0</v>
      </c>
    </row>
    <row r="24" spans="1:16" ht="14.4" x14ac:dyDescent="0.25">
      <c r="A24" s="12" t="str">
        <f t="shared" si="0"/>
        <v/>
      </c>
      <c r="B24" s="13"/>
      <c r="C24" s="14"/>
      <c r="D24" s="15"/>
      <c r="E24" s="20"/>
      <c r="F24" s="16"/>
      <c r="G24" s="20"/>
      <c r="H24" s="13"/>
      <c r="I24" s="31"/>
      <c r="J24" s="34"/>
      <c r="K24" s="17"/>
      <c r="L24" s="18">
        <f t="shared" si="1"/>
        <v>0</v>
      </c>
      <c r="M24" s="19">
        <f t="shared" si="2"/>
        <v>0</v>
      </c>
    </row>
    <row r="25" spans="1:16" ht="14.4" x14ac:dyDescent="0.25">
      <c r="A25" s="12" t="str">
        <f t="shared" si="0"/>
        <v/>
      </c>
      <c r="B25" s="13"/>
      <c r="C25" s="14"/>
      <c r="D25" s="15"/>
      <c r="E25" s="20"/>
      <c r="F25" s="16"/>
      <c r="G25" s="20"/>
      <c r="H25" s="13"/>
      <c r="I25" s="31"/>
      <c r="J25" s="34"/>
      <c r="K25" s="17"/>
      <c r="L25" s="18">
        <f t="shared" si="1"/>
        <v>0</v>
      </c>
      <c r="M25" s="19">
        <f t="shared" si="2"/>
        <v>0</v>
      </c>
    </row>
    <row r="26" spans="1:16" ht="14.4" x14ac:dyDescent="0.25">
      <c r="A26" s="12" t="str">
        <f t="shared" si="0"/>
        <v/>
      </c>
      <c r="B26" s="13"/>
      <c r="C26" s="14"/>
      <c r="D26" s="15"/>
      <c r="E26" s="20"/>
      <c r="F26" s="16"/>
      <c r="G26" s="20"/>
      <c r="H26" s="13"/>
      <c r="I26" s="31"/>
      <c r="J26" s="34"/>
      <c r="K26" s="17"/>
      <c r="L26" s="18">
        <f t="shared" si="1"/>
        <v>0</v>
      </c>
      <c r="M26" s="19">
        <f t="shared" si="2"/>
        <v>0</v>
      </c>
    </row>
    <row r="27" spans="1:16" ht="14.4" x14ac:dyDescent="0.25">
      <c r="A27" s="12" t="str">
        <f t="shared" si="0"/>
        <v/>
      </c>
      <c r="B27" s="13"/>
      <c r="C27" s="14"/>
      <c r="D27" s="15"/>
      <c r="E27" s="20"/>
      <c r="F27" s="16"/>
      <c r="G27" s="20"/>
      <c r="H27" s="13"/>
      <c r="I27" s="31"/>
      <c r="J27" s="34"/>
      <c r="K27" s="17"/>
      <c r="L27" s="18">
        <f t="shared" si="1"/>
        <v>0</v>
      </c>
      <c r="M27" s="19">
        <f t="shared" si="2"/>
        <v>0</v>
      </c>
    </row>
    <row r="28" spans="1:16" ht="14.4" x14ac:dyDescent="0.25">
      <c r="A28" s="12" t="str">
        <f t="shared" si="0"/>
        <v/>
      </c>
      <c r="B28" s="13"/>
      <c r="C28" s="14"/>
      <c r="D28" s="285"/>
      <c r="E28" s="20"/>
      <c r="F28" s="16"/>
      <c r="G28" s="20"/>
      <c r="H28" s="13"/>
      <c r="I28" s="31"/>
      <c r="J28" s="34"/>
      <c r="K28" s="17"/>
      <c r="L28" s="18">
        <f t="shared" si="1"/>
        <v>0</v>
      </c>
      <c r="M28" s="19">
        <f t="shared" si="2"/>
        <v>0</v>
      </c>
    </row>
    <row r="29" spans="1:16" ht="14.4" x14ac:dyDescent="0.25">
      <c r="A29" s="12" t="str">
        <f t="shared" si="0"/>
        <v/>
      </c>
      <c r="B29" s="13"/>
      <c r="C29" s="14"/>
      <c r="D29" s="15"/>
      <c r="E29" s="20"/>
      <c r="F29" s="16"/>
      <c r="G29" s="20"/>
      <c r="H29" s="13"/>
      <c r="I29" s="31"/>
      <c r="J29" s="34"/>
      <c r="K29" s="17"/>
      <c r="L29" s="18">
        <f t="shared" si="1"/>
        <v>0</v>
      </c>
      <c r="M29" s="19">
        <f t="shared" si="2"/>
        <v>0</v>
      </c>
    </row>
    <row r="30" spans="1:16" ht="14.4" x14ac:dyDescent="0.25">
      <c r="A30" s="12" t="str">
        <f t="shared" si="0"/>
        <v/>
      </c>
      <c r="B30" s="13"/>
      <c r="C30" s="14"/>
      <c r="D30" s="15"/>
      <c r="E30" s="20"/>
      <c r="F30" s="16"/>
      <c r="G30" s="20"/>
      <c r="H30" s="13"/>
      <c r="I30" s="31"/>
      <c r="J30" s="34"/>
      <c r="K30" s="17"/>
      <c r="L30" s="18">
        <f t="shared" si="1"/>
        <v>0</v>
      </c>
      <c r="M30" s="19">
        <f t="shared" si="2"/>
        <v>0</v>
      </c>
    </row>
    <row r="31" spans="1:16" ht="14.4" x14ac:dyDescent="0.25">
      <c r="A31" s="12" t="str">
        <f t="shared" si="0"/>
        <v/>
      </c>
      <c r="B31" s="13"/>
      <c r="C31" s="14"/>
      <c r="D31" s="285"/>
      <c r="E31" s="20"/>
      <c r="F31" s="16"/>
      <c r="G31" s="20"/>
      <c r="H31" s="13"/>
      <c r="I31" s="31"/>
      <c r="J31" s="34"/>
      <c r="K31" s="17"/>
      <c r="L31" s="18">
        <f t="shared" si="1"/>
        <v>0</v>
      </c>
      <c r="M31" s="19">
        <f t="shared" si="2"/>
        <v>0</v>
      </c>
    </row>
    <row r="32" spans="1:16" ht="14.4" x14ac:dyDescent="0.25">
      <c r="A32" s="12" t="str">
        <f t="shared" si="0"/>
        <v/>
      </c>
      <c r="B32" s="13"/>
      <c r="C32" s="14"/>
      <c r="D32" s="28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295"/>
      <c r="D35" s="1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295"/>
      <c r="D36" s="285"/>
      <c r="E36" s="20"/>
      <c r="F36" s="16"/>
      <c r="G36" s="20"/>
      <c r="H36" s="13"/>
      <c r="I36" s="193"/>
      <c r="J36" s="34"/>
      <c r="K36" s="17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285"/>
      <c r="E38" s="20"/>
      <c r="F38" s="16"/>
      <c r="G38" s="20"/>
      <c r="H38" s="13"/>
      <c r="I38" s="31"/>
      <c r="J38" s="34"/>
      <c r="K38" s="17"/>
      <c r="L38" s="18">
        <f t="shared" ref="L38:L69" si="4">IF(K38=1,7,IF(K38=2,6,IF(K38=3,5,IF(K38=4,4,IF(K38=5,3,IF(K38=6,2,IF(K38&gt;=6,1,0)))))))</f>
        <v>0</v>
      </c>
      <c r="M38" s="19">
        <f t="shared" ref="M38:M69" si="5">SUM(L38+$M$5)</f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20"/>
      <c r="F39" s="16"/>
      <c r="G39" s="20"/>
      <c r="H39" s="13"/>
      <c r="I39" s="31"/>
      <c r="J39" s="34"/>
      <c r="K39" s="17"/>
      <c r="L39" s="18">
        <f t="shared" si="4"/>
        <v>0</v>
      </c>
      <c r="M39" s="19">
        <f t="shared" si="5"/>
        <v>0</v>
      </c>
    </row>
    <row r="40" spans="1:13" ht="14.4" x14ac:dyDescent="0.25">
      <c r="A40" s="12" t="str">
        <f t="shared" si="3"/>
        <v/>
      </c>
      <c r="B40" s="13"/>
      <c r="C40" s="295"/>
      <c r="D40" s="15"/>
      <c r="E40" s="20"/>
      <c r="F40" s="16"/>
      <c r="G40" s="20"/>
      <c r="H40" s="13"/>
      <c r="I40" s="193"/>
      <c r="J40" s="34"/>
      <c r="K40" s="17"/>
      <c r="L40" s="18">
        <f t="shared" si="4"/>
        <v>0</v>
      </c>
      <c r="M40" s="19">
        <f t="shared" si="5"/>
        <v>0</v>
      </c>
    </row>
    <row r="41" spans="1:13" ht="14.4" x14ac:dyDescent="0.25">
      <c r="A41" s="12" t="str">
        <f t="shared" si="3"/>
        <v/>
      </c>
      <c r="B41" s="13"/>
      <c r="C41" s="14"/>
      <c r="D41" s="285"/>
      <c r="E41" s="20"/>
      <c r="F41" s="16"/>
      <c r="G41" s="20"/>
      <c r="H41" s="13"/>
      <c r="I41" s="31"/>
      <c r="J41" s="34"/>
      <c r="K41" s="17"/>
      <c r="L41" s="18">
        <f t="shared" si="4"/>
        <v>0</v>
      </c>
      <c r="M41" s="19">
        <f t="shared" si="5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4"/>
        <v>0</v>
      </c>
      <c r="M42" s="19">
        <f t="shared" si="5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4"/>
        <v>0</v>
      </c>
      <c r="M43" s="19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285"/>
      <c r="E44" s="20"/>
      <c r="F44" s="16"/>
      <c r="G44" s="20"/>
      <c r="H44" s="13"/>
      <c r="I44" s="31"/>
      <c r="J44" s="34"/>
      <c r="K44" s="17"/>
      <c r="L44" s="18">
        <f t="shared" si="4"/>
        <v>0</v>
      </c>
      <c r="M44" s="19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285"/>
      <c r="E45" s="20"/>
      <c r="F45" s="16"/>
      <c r="G45" s="20"/>
      <c r="H45" s="13"/>
      <c r="I45" s="31"/>
      <c r="J45" s="34"/>
      <c r="K45" s="17"/>
      <c r="L45" s="18">
        <f t="shared" si="4"/>
        <v>0</v>
      </c>
      <c r="M45" s="19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4"/>
        <v>0</v>
      </c>
      <c r="M46" s="19">
        <f t="shared" si="5"/>
        <v>0</v>
      </c>
    </row>
    <row r="47" spans="1:13" ht="14.4" x14ac:dyDescent="0.25">
      <c r="A47" s="12" t="str">
        <f t="shared" si="3"/>
        <v/>
      </c>
      <c r="B47" s="13"/>
      <c r="C47" s="295"/>
      <c r="D47" s="285"/>
      <c r="E47" s="20"/>
      <c r="F47" s="16"/>
      <c r="G47" s="20"/>
      <c r="H47" s="13"/>
      <c r="I47" s="31"/>
      <c r="J47" s="34"/>
      <c r="K47" s="17"/>
      <c r="L47" s="18">
        <f t="shared" si="4"/>
        <v>0</v>
      </c>
      <c r="M47" s="19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285"/>
      <c r="E48" s="20"/>
      <c r="F48" s="16"/>
      <c r="G48" s="20"/>
      <c r="H48" s="13"/>
      <c r="I48" s="31"/>
      <c r="J48" s="34"/>
      <c r="K48" s="17"/>
      <c r="L48" s="18">
        <f t="shared" si="4"/>
        <v>0</v>
      </c>
      <c r="M48" s="19">
        <f t="shared" si="5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4"/>
        <v>0</v>
      </c>
      <c r="M49" s="19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4"/>
        <v>0</v>
      </c>
      <c r="M50" s="19">
        <f t="shared" si="5"/>
        <v>0</v>
      </c>
    </row>
    <row r="51" spans="1:13" ht="14.4" x14ac:dyDescent="0.25">
      <c r="A51" s="12" t="str">
        <f t="shared" si="3"/>
        <v/>
      </c>
      <c r="B51" s="13"/>
      <c r="C51" s="14"/>
      <c r="D51" s="285"/>
      <c r="E51" s="20"/>
      <c r="F51" s="16"/>
      <c r="G51" s="20"/>
      <c r="H51" s="13"/>
      <c r="I51" s="31"/>
      <c r="J51" s="34"/>
      <c r="K51" s="17"/>
      <c r="L51" s="18">
        <f t="shared" si="4"/>
        <v>0</v>
      </c>
      <c r="M51" s="19">
        <f t="shared" si="5"/>
        <v>0</v>
      </c>
    </row>
    <row r="52" spans="1:13" ht="14.4" x14ac:dyDescent="0.25">
      <c r="A52" s="12" t="str">
        <f t="shared" si="3"/>
        <v/>
      </c>
      <c r="B52" s="13"/>
      <c r="C52" s="295"/>
      <c r="D52" s="15"/>
      <c r="E52" s="20"/>
      <c r="F52" s="16"/>
      <c r="G52" s="20"/>
      <c r="H52" s="13"/>
      <c r="I52" s="31"/>
      <c r="J52" s="34"/>
      <c r="K52" s="17"/>
      <c r="L52" s="18">
        <f t="shared" si="4"/>
        <v>0</v>
      </c>
      <c r="M52" s="19">
        <f t="shared" si="5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/>
      <c r="L53" s="18">
        <f t="shared" si="4"/>
        <v>0</v>
      </c>
      <c r="M53" s="19">
        <f t="shared" si="5"/>
        <v>0</v>
      </c>
    </row>
    <row r="54" spans="1:13" ht="14.4" x14ac:dyDescent="0.25">
      <c r="A54" s="12" t="str">
        <f t="shared" si="3"/>
        <v/>
      </c>
      <c r="B54" s="13"/>
      <c r="C54" s="14"/>
      <c r="D54" s="285"/>
      <c r="E54" s="20"/>
      <c r="F54" s="16"/>
      <c r="G54" s="20"/>
      <c r="H54" s="13"/>
      <c r="I54" s="31"/>
      <c r="J54" s="34"/>
      <c r="K54" s="17"/>
      <c r="L54" s="18">
        <f t="shared" si="4"/>
        <v>0</v>
      </c>
      <c r="M54" s="19">
        <f t="shared" si="5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4"/>
        <v>0</v>
      </c>
      <c r="M55" s="19">
        <f t="shared" si="5"/>
        <v>0</v>
      </c>
    </row>
    <row r="56" spans="1:13" ht="14.4" x14ac:dyDescent="0.25">
      <c r="A56" s="12" t="str">
        <f t="shared" si="3"/>
        <v/>
      </c>
      <c r="B56" s="13"/>
      <c r="C56" s="14"/>
      <c r="D56" s="285"/>
      <c r="E56" s="20"/>
      <c r="F56" s="16"/>
      <c r="G56" s="20"/>
      <c r="H56" s="13"/>
      <c r="I56" s="31"/>
      <c r="J56" s="34"/>
      <c r="K56" s="17"/>
      <c r="L56" s="18">
        <f t="shared" si="4"/>
        <v>0</v>
      </c>
      <c r="M56" s="19">
        <f t="shared" si="5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4"/>
        <v>0</v>
      </c>
      <c r="M57" s="19">
        <f t="shared" si="5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/>
      <c r="L58" s="18">
        <f t="shared" si="4"/>
        <v>0</v>
      </c>
      <c r="M58" s="19">
        <f t="shared" si="5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/>
      <c r="L59" s="18">
        <f t="shared" si="4"/>
        <v>0</v>
      </c>
      <c r="M59" s="19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4"/>
        <v>0</v>
      </c>
      <c r="M60" s="19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4"/>
        <v>0</v>
      </c>
      <c r="M61" s="19">
        <f t="shared" si="5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4"/>
        <v>0</v>
      </c>
      <c r="M62" s="19">
        <f t="shared" si="5"/>
        <v>0</v>
      </c>
    </row>
    <row r="63" spans="1:13" ht="14.4" x14ac:dyDescent="0.25">
      <c r="A63" s="12" t="str">
        <f t="shared" si="3"/>
        <v/>
      </c>
      <c r="B63" s="13"/>
      <c r="C63" s="14"/>
      <c r="D63" s="285"/>
      <c r="E63" s="20"/>
      <c r="F63" s="16"/>
      <c r="G63" s="20"/>
      <c r="H63" s="13"/>
      <c r="I63" s="31"/>
      <c r="J63" s="34"/>
      <c r="K63" s="17"/>
      <c r="L63" s="18">
        <f t="shared" si="4"/>
        <v>0</v>
      </c>
      <c r="M63" s="19">
        <f t="shared" si="5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4"/>
        <v>0</v>
      </c>
      <c r="M64" s="19">
        <f t="shared" si="5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/>
      <c r="L65" s="18">
        <f t="shared" si="4"/>
        <v>0</v>
      </c>
      <c r="M65" s="19">
        <f t="shared" si="5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/>
      <c r="L66" s="18">
        <f t="shared" si="4"/>
        <v>0</v>
      </c>
      <c r="M66" s="19">
        <f t="shared" si="5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/>
      <c r="L67" s="18">
        <f t="shared" si="4"/>
        <v>0</v>
      </c>
      <c r="M67" s="19">
        <f t="shared" si="5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/>
      <c r="L68" s="18">
        <f t="shared" si="4"/>
        <v>0</v>
      </c>
      <c r="M68" s="19">
        <f t="shared" si="5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/>
      <c r="L69" s="18">
        <f t="shared" si="4"/>
        <v>0</v>
      </c>
      <c r="M69" s="19">
        <f t="shared" si="5"/>
        <v>0</v>
      </c>
    </row>
    <row r="70" spans="1:13" ht="14.4" x14ac:dyDescent="0.25">
      <c r="A70" s="12" t="str">
        <f t="shared" ref="A70:A101" si="6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/>
      <c r="L70" s="18">
        <f t="shared" ref="L70:L77" si="7">IF(K70=1,7,IF(K70=2,6,IF(K70=3,5,IF(K70=4,4,IF(K70=5,3,IF(K70=6,2,IF(K70&gt;=6,1,0)))))))</f>
        <v>0</v>
      </c>
      <c r="M70" s="19">
        <f t="shared" ref="M70:M77" si="8">SUM(L70+$M$5)</f>
        <v>0</v>
      </c>
    </row>
    <row r="71" spans="1:13" ht="14.4" x14ac:dyDescent="0.25">
      <c r="A71" s="12" t="str">
        <f t="shared" si="6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/>
      <c r="L71" s="18">
        <f t="shared" si="7"/>
        <v>0</v>
      </c>
      <c r="M71" s="19">
        <f t="shared" si="8"/>
        <v>0</v>
      </c>
    </row>
    <row r="72" spans="1:13" ht="14.4" x14ac:dyDescent="0.25">
      <c r="A72" s="12" t="str">
        <f t="shared" si="6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/>
      <c r="L72" s="18">
        <f t="shared" si="7"/>
        <v>0</v>
      </c>
      <c r="M72" s="19">
        <f t="shared" si="8"/>
        <v>0</v>
      </c>
    </row>
    <row r="73" spans="1:13" ht="14.4" x14ac:dyDescent="0.25">
      <c r="A73" s="12" t="str">
        <f t="shared" si="6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/>
      <c r="L73" s="18">
        <f t="shared" si="7"/>
        <v>0</v>
      </c>
      <c r="M73" s="19">
        <f t="shared" si="8"/>
        <v>0</v>
      </c>
    </row>
    <row r="74" spans="1:13" ht="14.4" x14ac:dyDescent="0.25">
      <c r="A74" s="12" t="str">
        <f t="shared" si="6"/>
        <v/>
      </c>
      <c r="B74" s="13"/>
      <c r="C74" s="14"/>
      <c r="D74" s="15"/>
      <c r="E74" s="20"/>
      <c r="F74" s="16"/>
      <c r="G74" s="20"/>
      <c r="H74" s="13"/>
      <c r="I74" s="193"/>
      <c r="J74" s="34"/>
      <c r="K74" s="17"/>
      <c r="L74" s="18">
        <f t="shared" si="7"/>
        <v>0</v>
      </c>
      <c r="M74" s="19">
        <f t="shared" si="8"/>
        <v>0</v>
      </c>
    </row>
    <row r="75" spans="1:13" ht="14.4" x14ac:dyDescent="0.25">
      <c r="A75" s="12" t="str">
        <f t="shared" si="6"/>
        <v/>
      </c>
      <c r="B75" s="13"/>
      <c r="C75" s="14"/>
      <c r="D75" s="285"/>
      <c r="E75" s="20"/>
      <c r="F75" s="16"/>
      <c r="G75" s="20"/>
      <c r="H75" s="13"/>
      <c r="I75" s="31"/>
      <c r="J75" s="31"/>
      <c r="K75" s="17"/>
      <c r="L75" s="18">
        <f t="shared" si="7"/>
        <v>0</v>
      </c>
      <c r="M75" s="19">
        <f t="shared" si="8"/>
        <v>0</v>
      </c>
    </row>
    <row r="76" spans="1:13" ht="14.4" x14ac:dyDescent="0.25">
      <c r="A76" s="12" t="str">
        <f t="shared" si="6"/>
        <v/>
      </c>
      <c r="B76" s="13"/>
      <c r="C76" s="295"/>
      <c r="D76" s="285"/>
      <c r="E76" s="20"/>
      <c r="F76" s="16"/>
      <c r="G76" s="20"/>
      <c r="H76" s="13"/>
      <c r="I76" s="31"/>
      <c r="J76" s="31"/>
      <c r="K76" s="17"/>
      <c r="L76" s="18">
        <f t="shared" si="7"/>
        <v>0</v>
      </c>
      <c r="M76" s="19">
        <f t="shared" si="8"/>
        <v>0</v>
      </c>
    </row>
    <row r="77" spans="1:13" ht="14.4" x14ac:dyDescent="0.25">
      <c r="A77" s="12" t="str">
        <f t="shared" si="6"/>
        <v/>
      </c>
      <c r="B77" s="13"/>
      <c r="C77" s="14"/>
      <c r="D77" s="285"/>
      <c r="E77" s="20"/>
      <c r="F77" s="16"/>
      <c r="G77" s="20"/>
      <c r="H77" s="13"/>
      <c r="I77" s="31"/>
      <c r="J77" s="31"/>
      <c r="K77" s="17"/>
      <c r="L77" s="18">
        <f t="shared" si="7"/>
        <v>0</v>
      </c>
      <c r="M77" s="19">
        <f t="shared" si="8"/>
        <v>0</v>
      </c>
    </row>
    <row r="78" spans="1:13" ht="14.4" x14ac:dyDescent="0.25">
      <c r="A78" s="12" t="str">
        <f t="shared" si="6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ref="K78:K134" si="9">SUM(G78:J78)</f>
        <v>0</v>
      </c>
      <c r="L78" s="18">
        <f t="shared" ref="L78:L133" si="10">IF(K78=1,7,IF(K78=2,6,IF(K78=3,5,IF(K78=4,4,IF(K78=5,3,IF(K78=6,2,IF(K78&gt;=6,1,0)))))))</f>
        <v>0</v>
      </c>
      <c r="M78" s="19">
        <f t="shared" ref="M78:M134" si="11">SUM(L78+$M$5)</f>
        <v>0</v>
      </c>
    </row>
    <row r="79" spans="1:13" ht="14.4" x14ac:dyDescent="0.25">
      <c r="A79" s="12" t="str">
        <f t="shared" si="6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9"/>
        <v>0</v>
      </c>
      <c r="L79" s="18">
        <f t="shared" si="10"/>
        <v>0</v>
      </c>
      <c r="M79" s="19">
        <f t="shared" si="11"/>
        <v>0</v>
      </c>
    </row>
    <row r="80" spans="1:13" ht="14.4" x14ac:dyDescent="0.25">
      <c r="A80" s="12" t="str">
        <f t="shared" si="6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9"/>
        <v>0</v>
      </c>
      <c r="L80" s="18">
        <f t="shared" si="10"/>
        <v>0</v>
      </c>
      <c r="M80" s="19">
        <f t="shared" si="11"/>
        <v>0</v>
      </c>
    </row>
    <row r="81" spans="1:13" ht="14.4" x14ac:dyDescent="0.25">
      <c r="A81" s="12" t="str">
        <f t="shared" si="6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9"/>
        <v>0</v>
      </c>
      <c r="L81" s="18">
        <f t="shared" si="10"/>
        <v>0</v>
      </c>
      <c r="M81" s="19">
        <f t="shared" si="11"/>
        <v>0</v>
      </c>
    </row>
    <row r="82" spans="1:13" ht="14.4" x14ac:dyDescent="0.25">
      <c r="A82" s="12" t="str">
        <f t="shared" si="6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9"/>
        <v>0</v>
      </c>
      <c r="L82" s="18">
        <f t="shared" si="10"/>
        <v>0</v>
      </c>
      <c r="M82" s="19">
        <f t="shared" si="11"/>
        <v>0</v>
      </c>
    </row>
    <row r="83" spans="1:13" ht="14.4" x14ac:dyDescent="0.25">
      <c r="A83" s="12" t="str">
        <f t="shared" si="6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9"/>
        <v>0</v>
      </c>
      <c r="L83" s="18">
        <f t="shared" si="10"/>
        <v>0</v>
      </c>
      <c r="M83" s="19">
        <f t="shared" si="11"/>
        <v>0</v>
      </c>
    </row>
    <row r="84" spans="1:13" ht="14.4" x14ac:dyDescent="0.25">
      <c r="A84" s="12" t="str">
        <f t="shared" si="6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9"/>
        <v>0</v>
      </c>
      <c r="L84" s="18">
        <f t="shared" si="10"/>
        <v>0</v>
      </c>
      <c r="M84" s="19">
        <f t="shared" si="11"/>
        <v>0</v>
      </c>
    </row>
    <row r="85" spans="1:13" ht="14.4" x14ac:dyDescent="0.25">
      <c r="A85" s="12" t="str">
        <f t="shared" si="6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9"/>
        <v>0</v>
      </c>
      <c r="L85" s="18">
        <f t="shared" si="10"/>
        <v>0</v>
      </c>
      <c r="M85" s="19">
        <f t="shared" si="11"/>
        <v>0</v>
      </c>
    </row>
    <row r="86" spans="1:13" ht="14.4" x14ac:dyDescent="0.25">
      <c r="A86" s="12" t="str">
        <f t="shared" si="6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9"/>
        <v>0</v>
      </c>
      <c r="L86" s="18">
        <f t="shared" si="10"/>
        <v>0</v>
      </c>
      <c r="M86" s="19">
        <f t="shared" si="11"/>
        <v>0</v>
      </c>
    </row>
    <row r="87" spans="1:13" ht="14.4" x14ac:dyDescent="0.25">
      <c r="A87" s="12" t="str">
        <f t="shared" si="6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9"/>
        <v>0</v>
      </c>
      <c r="L87" s="18">
        <f t="shared" si="10"/>
        <v>0</v>
      </c>
      <c r="M87" s="19">
        <f t="shared" si="11"/>
        <v>0</v>
      </c>
    </row>
    <row r="88" spans="1:13" ht="14.4" x14ac:dyDescent="0.25">
      <c r="A88" s="12" t="str">
        <f t="shared" si="6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9"/>
        <v>0</v>
      </c>
      <c r="L88" s="18">
        <f t="shared" si="10"/>
        <v>0</v>
      </c>
      <c r="M88" s="19">
        <f t="shared" si="11"/>
        <v>0</v>
      </c>
    </row>
    <row r="89" spans="1:13" ht="14.4" x14ac:dyDescent="0.25">
      <c r="A89" s="12" t="str">
        <f t="shared" si="6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9"/>
        <v>0</v>
      </c>
      <c r="L89" s="18">
        <f t="shared" si="10"/>
        <v>0</v>
      </c>
      <c r="M89" s="19">
        <f t="shared" si="11"/>
        <v>0</v>
      </c>
    </row>
    <row r="90" spans="1:13" ht="14.4" x14ac:dyDescent="0.25">
      <c r="A90" s="12" t="str">
        <f t="shared" si="6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9"/>
        <v>0</v>
      </c>
      <c r="L90" s="18">
        <f t="shared" si="10"/>
        <v>0</v>
      </c>
      <c r="M90" s="19">
        <f t="shared" si="11"/>
        <v>0</v>
      </c>
    </row>
    <row r="91" spans="1:13" ht="14.4" x14ac:dyDescent="0.25">
      <c r="A91" s="12" t="str">
        <f t="shared" si="6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9"/>
        <v>0</v>
      </c>
      <c r="L91" s="18">
        <f t="shared" si="10"/>
        <v>0</v>
      </c>
      <c r="M91" s="19">
        <f t="shared" si="11"/>
        <v>0</v>
      </c>
    </row>
    <row r="92" spans="1:13" ht="14.4" x14ac:dyDescent="0.25">
      <c r="A92" s="12" t="str">
        <f t="shared" si="6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9"/>
        <v>0</v>
      </c>
      <c r="L92" s="18">
        <f t="shared" si="10"/>
        <v>0</v>
      </c>
      <c r="M92" s="19">
        <f t="shared" si="11"/>
        <v>0</v>
      </c>
    </row>
    <row r="93" spans="1:13" ht="14.4" x14ac:dyDescent="0.25">
      <c r="A93" s="12" t="str">
        <f t="shared" si="6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9"/>
        <v>0</v>
      </c>
      <c r="L93" s="18">
        <f t="shared" si="10"/>
        <v>0</v>
      </c>
      <c r="M93" s="19">
        <f t="shared" si="11"/>
        <v>0</v>
      </c>
    </row>
    <row r="94" spans="1:13" ht="14.4" x14ac:dyDescent="0.25">
      <c r="A94" s="12" t="str">
        <f t="shared" si="6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9"/>
        <v>0</v>
      </c>
      <c r="L94" s="18">
        <f t="shared" si="10"/>
        <v>0</v>
      </c>
      <c r="M94" s="19">
        <f t="shared" si="11"/>
        <v>0</v>
      </c>
    </row>
    <row r="95" spans="1:13" ht="14.4" x14ac:dyDescent="0.25">
      <c r="A95" s="12" t="str">
        <f t="shared" si="6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9"/>
        <v>0</v>
      </c>
      <c r="L95" s="18">
        <f t="shared" si="10"/>
        <v>0</v>
      </c>
      <c r="M95" s="19">
        <f t="shared" si="11"/>
        <v>0</v>
      </c>
    </row>
    <row r="96" spans="1:13" ht="14.4" x14ac:dyDescent="0.25">
      <c r="A96" s="12" t="str">
        <f t="shared" si="6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9"/>
        <v>0</v>
      </c>
      <c r="L96" s="18">
        <f t="shared" si="10"/>
        <v>0</v>
      </c>
      <c r="M96" s="19">
        <f t="shared" si="11"/>
        <v>0</v>
      </c>
    </row>
    <row r="97" spans="1:13" ht="14.4" x14ac:dyDescent="0.25">
      <c r="A97" s="12" t="str">
        <f t="shared" si="6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9"/>
        <v>0</v>
      </c>
      <c r="L97" s="18">
        <f t="shared" si="10"/>
        <v>0</v>
      </c>
      <c r="M97" s="19">
        <f t="shared" si="11"/>
        <v>0</v>
      </c>
    </row>
    <row r="98" spans="1:13" ht="14.4" x14ac:dyDescent="0.25">
      <c r="A98" s="12" t="str">
        <f t="shared" si="6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9"/>
        <v>0</v>
      </c>
      <c r="L98" s="18">
        <f t="shared" si="10"/>
        <v>0</v>
      </c>
      <c r="M98" s="19">
        <f t="shared" si="11"/>
        <v>0</v>
      </c>
    </row>
    <row r="99" spans="1:13" ht="14.4" x14ac:dyDescent="0.25">
      <c r="A99" s="12" t="str">
        <f t="shared" si="6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9"/>
        <v>0</v>
      </c>
      <c r="L99" s="18">
        <f t="shared" si="10"/>
        <v>0</v>
      </c>
      <c r="M99" s="19">
        <f t="shared" si="11"/>
        <v>0</v>
      </c>
    </row>
    <row r="100" spans="1:13" ht="14.4" x14ac:dyDescent="0.25">
      <c r="A100" s="12" t="str">
        <f t="shared" si="6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9"/>
        <v>0</v>
      </c>
      <c r="L100" s="18">
        <f t="shared" si="10"/>
        <v>0</v>
      </c>
      <c r="M100" s="19">
        <f t="shared" si="11"/>
        <v>0</v>
      </c>
    </row>
    <row r="101" spans="1:13" ht="14.4" x14ac:dyDescent="0.25">
      <c r="A101" s="12" t="str">
        <f t="shared" si="6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9"/>
        <v>0</v>
      </c>
      <c r="L101" s="18">
        <f t="shared" si="10"/>
        <v>0</v>
      </c>
      <c r="M101" s="19">
        <f t="shared" si="11"/>
        <v>0</v>
      </c>
    </row>
    <row r="102" spans="1:13" ht="14.4" x14ac:dyDescent="0.25">
      <c r="A102" s="12" t="str">
        <f t="shared" ref="A102:A133" si="12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9"/>
        <v>0</v>
      </c>
      <c r="L102" s="18">
        <f t="shared" si="10"/>
        <v>0</v>
      </c>
      <c r="M102" s="19">
        <f t="shared" si="11"/>
        <v>0</v>
      </c>
    </row>
    <row r="103" spans="1:13" ht="14.4" x14ac:dyDescent="0.25">
      <c r="A103" s="12" t="str">
        <f t="shared" si="12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9"/>
        <v>0</v>
      </c>
      <c r="L103" s="18">
        <f t="shared" si="10"/>
        <v>0</v>
      </c>
      <c r="M103" s="19">
        <f t="shared" si="11"/>
        <v>0</v>
      </c>
    </row>
    <row r="104" spans="1:13" ht="14.4" x14ac:dyDescent="0.25">
      <c r="A104" s="12" t="str">
        <f t="shared" si="12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9"/>
        <v>0</v>
      </c>
      <c r="L104" s="18">
        <f t="shared" si="10"/>
        <v>0</v>
      </c>
      <c r="M104" s="19">
        <f t="shared" si="11"/>
        <v>0</v>
      </c>
    </row>
    <row r="105" spans="1:13" ht="14.4" x14ac:dyDescent="0.25">
      <c r="A105" s="12" t="str">
        <f t="shared" si="12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9"/>
        <v>0</v>
      </c>
      <c r="L105" s="18">
        <f t="shared" si="10"/>
        <v>0</v>
      </c>
      <c r="M105" s="19">
        <f t="shared" si="11"/>
        <v>0</v>
      </c>
    </row>
    <row r="106" spans="1:13" ht="14.4" x14ac:dyDescent="0.25">
      <c r="A106" s="12" t="str">
        <f t="shared" si="12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9"/>
        <v>0</v>
      </c>
      <c r="L106" s="18">
        <f t="shared" si="10"/>
        <v>0</v>
      </c>
      <c r="M106" s="19">
        <f t="shared" si="11"/>
        <v>0</v>
      </c>
    </row>
    <row r="107" spans="1:13" ht="14.4" x14ac:dyDescent="0.25">
      <c r="A107" s="12" t="str">
        <f t="shared" si="12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9"/>
        <v>0</v>
      </c>
      <c r="L107" s="18">
        <f t="shared" si="10"/>
        <v>0</v>
      </c>
      <c r="M107" s="19">
        <f t="shared" si="11"/>
        <v>0</v>
      </c>
    </row>
    <row r="108" spans="1:13" ht="14.4" x14ac:dyDescent="0.25">
      <c r="A108" s="12" t="str">
        <f t="shared" si="12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9"/>
        <v>0</v>
      </c>
      <c r="L108" s="18">
        <f t="shared" si="10"/>
        <v>0</v>
      </c>
      <c r="M108" s="19">
        <f t="shared" si="11"/>
        <v>0</v>
      </c>
    </row>
    <row r="109" spans="1:13" ht="14.4" x14ac:dyDescent="0.25">
      <c r="A109" s="12" t="str">
        <f t="shared" si="12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9"/>
        <v>0</v>
      </c>
      <c r="L109" s="18">
        <f t="shared" si="10"/>
        <v>0</v>
      </c>
      <c r="M109" s="19">
        <f t="shared" si="11"/>
        <v>0</v>
      </c>
    </row>
    <row r="110" spans="1:13" ht="14.4" x14ac:dyDescent="0.25">
      <c r="A110" s="12" t="str">
        <f t="shared" si="12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9"/>
        <v>0</v>
      </c>
      <c r="L110" s="18">
        <f t="shared" si="10"/>
        <v>0</v>
      </c>
      <c r="M110" s="19">
        <f t="shared" si="11"/>
        <v>0</v>
      </c>
    </row>
    <row r="111" spans="1:13" ht="14.4" x14ac:dyDescent="0.25">
      <c r="A111" s="12" t="str">
        <f t="shared" si="12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9"/>
        <v>0</v>
      </c>
      <c r="L111" s="18">
        <f t="shared" si="10"/>
        <v>0</v>
      </c>
      <c r="M111" s="19">
        <f t="shared" si="11"/>
        <v>0</v>
      </c>
    </row>
    <row r="112" spans="1:13" ht="14.4" x14ac:dyDescent="0.25">
      <c r="A112" s="12" t="str">
        <f t="shared" si="12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9"/>
        <v>0</v>
      </c>
      <c r="L112" s="18">
        <f t="shared" si="10"/>
        <v>0</v>
      </c>
      <c r="M112" s="19">
        <f t="shared" si="11"/>
        <v>0</v>
      </c>
    </row>
    <row r="113" spans="1:13" ht="14.4" x14ac:dyDescent="0.25">
      <c r="A113" s="12" t="str">
        <f t="shared" si="12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9"/>
        <v>0</v>
      </c>
      <c r="L113" s="18">
        <f t="shared" si="10"/>
        <v>0</v>
      </c>
      <c r="M113" s="19">
        <f t="shared" si="11"/>
        <v>0</v>
      </c>
    </row>
    <row r="114" spans="1:13" ht="14.4" x14ac:dyDescent="0.25">
      <c r="A114" s="12" t="str">
        <f t="shared" si="12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9"/>
        <v>0</v>
      </c>
      <c r="L114" s="18">
        <f t="shared" si="10"/>
        <v>0</v>
      </c>
      <c r="M114" s="19">
        <f t="shared" si="11"/>
        <v>0</v>
      </c>
    </row>
    <row r="115" spans="1:13" ht="14.4" x14ac:dyDescent="0.25">
      <c r="A115" s="12" t="str">
        <f t="shared" si="12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9"/>
        <v>0</v>
      </c>
      <c r="L115" s="18">
        <f t="shared" si="10"/>
        <v>0</v>
      </c>
      <c r="M115" s="19">
        <f t="shared" si="11"/>
        <v>0</v>
      </c>
    </row>
    <row r="116" spans="1:13" ht="14.4" x14ac:dyDescent="0.25">
      <c r="A116" s="12" t="str">
        <f t="shared" si="12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9"/>
        <v>0</v>
      </c>
      <c r="L116" s="18">
        <f t="shared" si="10"/>
        <v>0</v>
      </c>
      <c r="M116" s="19">
        <f t="shared" si="11"/>
        <v>0</v>
      </c>
    </row>
    <row r="117" spans="1:13" ht="14.4" x14ac:dyDescent="0.25">
      <c r="A117" s="12" t="str">
        <f t="shared" si="12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9"/>
        <v>0</v>
      </c>
      <c r="L117" s="18">
        <f t="shared" si="10"/>
        <v>0</v>
      </c>
      <c r="M117" s="19">
        <f t="shared" si="11"/>
        <v>0</v>
      </c>
    </row>
    <row r="118" spans="1:13" ht="14.4" x14ac:dyDescent="0.25">
      <c r="A118" s="12" t="str">
        <f t="shared" si="12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9"/>
        <v>0</v>
      </c>
      <c r="L118" s="18">
        <f t="shared" si="10"/>
        <v>0</v>
      </c>
      <c r="M118" s="19">
        <f t="shared" si="11"/>
        <v>0</v>
      </c>
    </row>
    <row r="119" spans="1:13" ht="14.4" x14ac:dyDescent="0.25">
      <c r="A119" s="12" t="str">
        <f t="shared" si="12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9"/>
        <v>0</v>
      </c>
      <c r="L119" s="18">
        <f t="shared" si="10"/>
        <v>0</v>
      </c>
      <c r="M119" s="19">
        <f t="shared" si="11"/>
        <v>0</v>
      </c>
    </row>
    <row r="120" spans="1:13" ht="14.4" x14ac:dyDescent="0.25">
      <c r="A120" s="12" t="str">
        <f t="shared" si="12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9"/>
        <v>0</v>
      </c>
      <c r="L120" s="18">
        <f t="shared" si="10"/>
        <v>0</v>
      </c>
      <c r="M120" s="19">
        <f t="shared" si="11"/>
        <v>0</v>
      </c>
    </row>
    <row r="121" spans="1:13" ht="14.4" x14ac:dyDescent="0.25">
      <c r="A121" s="12" t="str">
        <f t="shared" si="12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9"/>
        <v>0</v>
      </c>
      <c r="L121" s="18">
        <f t="shared" si="10"/>
        <v>0</v>
      </c>
      <c r="M121" s="19">
        <f t="shared" si="11"/>
        <v>0</v>
      </c>
    </row>
    <row r="122" spans="1:13" ht="14.4" x14ac:dyDescent="0.25">
      <c r="A122" s="12" t="str">
        <f t="shared" si="12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9"/>
        <v>0</v>
      </c>
      <c r="L122" s="18">
        <f t="shared" si="10"/>
        <v>0</v>
      </c>
      <c r="M122" s="19">
        <f t="shared" si="11"/>
        <v>0</v>
      </c>
    </row>
    <row r="123" spans="1:13" ht="14.4" x14ac:dyDescent="0.25">
      <c r="A123" s="12" t="str">
        <f t="shared" si="12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9"/>
        <v>0</v>
      </c>
      <c r="L123" s="18">
        <f t="shared" si="10"/>
        <v>0</v>
      </c>
      <c r="M123" s="19">
        <f t="shared" si="11"/>
        <v>0</v>
      </c>
    </row>
    <row r="124" spans="1:13" ht="14.4" x14ac:dyDescent="0.25">
      <c r="A124" s="12" t="str">
        <f t="shared" si="12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9"/>
        <v>0</v>
      </c>
      <c r="L124" s="18">
        <f t="shared" si="10"/>
        <v>0</v>
      </c>
      <c r="M124" s="19">
        <f t="shared" si="11"/>
        <v>0</v>
      </c>
    </row>
    <row r="125" spans="1:13" ht="14.4" x14ac:dyDescent="0.25">
      <c r="A125" s="12" t="str">
        <f t="shared" si="12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9"/>
        <v>0</v>
      </c>
      <c r="L125" s="18">
        <f t="shared" si="10"/>
        <v>0</v>
      </c>
      <c r="M125" s="19">
        <f t="shared" si="11"/>
        <v>0</v>
      </c>
    </row>
    <row r="126" spans="1:13" ht="14.4" x14ac:dyDescent="0.25">
      <c r="A126" s="12" t="str">
        <f t="shared" si="12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9"/>
        <v>0</v>
      </c>
      <c r="L126" s="18">
        <f t="shared" si="10"/>
        <v>0</v>
      </c>
      <c r="M126" s="19">
        <f t="shared" si="11"/>
        <v>0</v>
      </c>
    </row>
    <row r="127" spans="1:13" ht="14.4" x14ac:dyDescent="0.25">
      <c r="A127" s="12" t="str">
        <f t="shared" si="12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9"/>
        <v>0</v>
      </c>
      <c r="L127" s="18">
        <f t="shared" si="10"/>
        <v>0</v>
      </c>
      <c r="M127" s="19">
        <f t="shared" si="11"/>
        <v>0</v>
      </c>
    </row>
    <row r="128" spans="1:13" ht="14.4" x14ac:dyDescent="0.25">
      <c r="A128" s="12" t="str">
        <f t="shared" si="12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9"/>
        <v>0</v>
      </c>
      <c r="L128" s="18">
        <f t="shared" si="10"/>
        <v>0</v>
      </c>
      <c r="M128" s="19">
        <f t="shared" si="11"/>
        <v>0</v>
      </c>
    </row>
    <row r="129" spans="1:13" ht="14.4" x14ac:dyDescent="0.25">
      <c r="A129" s="12" t="str">
        <f t="shared" si="12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9"/>
        <v>0</v>
      </c>
      <c r="L129" s="18">
        <f t="shared" si="10"/>
        <v>0</v>
      </c>
      <c r="M129" s="19">
        <f t="shared" si="11"/>
        <v>0</v>
      </c>
    </row>
    <row r="130" spans="1:13" ht="14.4" x14ac:dyDescent="0.25">
      <c r="A130" s="12" t="str">
        <f t="shared" si="12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9"/>
        <v>0</v>
      </c>
      <c r="L130" s="18">
        <f t="shared" si="10"/>
        <v>0</v>
      </c>
      <c r="M130" s="19">
        <f t="shared" si="11"/>
        <v>0</v>
      </c>
    </row>
    <row r="131" spans="1:13" ht="14.4" x14ac:dyDescent="0.25">
      <c r="A131" s="12" t="str">
        <f t="shared" si="12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9"/>
        <v>0</v>
      </c>
      <c r="L131" s="18">
        <f t="shared" si="10"/>
        <v>0</v>
      </c>
      <c r="M131" s="19">
        <f t="shared" si="11"/>
        <v>0</v>
      </c>
    </row>
    <row r="132" spans="1:13" ht="14.4" x14ac:dyDescent="0.25">
      <c r="A132" s="12" t="str">
        <f t="shared" si="12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9"/>
        <v>0</v>
      </c>
      <c r="L132" s="18">
        <f t="shared" si="10"/>
        <v>0</v>
      </c>
      <c r="M132" s="19">
        <f t="shared" si="11"/>
        <v>0</v>
      </c>
    </row>
    <row r="133" spans="1:13" ht="14.4" x14ac:dyDescent="0.25">
      <c r="A133" s="12" t="str">
        <f t="shared" si="12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9"/>
        <v>0</v>
      </c>
      <c r="L133" s="18">
        <f t="shared" si="10"/>
        <v>0</v>
      </c>
      <c r="M133" s="19">
        <f t="shared" si="11"/>
        <v>0</v>
      </c>
    </row>
    <row r="134" spans="1:13" ht="14.4" x14ac:dyDescent="0.25">
      <c r="A134" s="12" t="str">
        <f t="shared" ref="A134:A144" si="13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9"/>
        <v>0</v>
      </c>
      <c r="L134" s="18">
        <f t="shared" ref="L134:L144" si="14">IF(K134=1,7,IF(K134=2,6,IF(K134=3,5,IF(K134=4,4,IF(K134=5,3,IF(K134=6,2,IF(K134&gt;=6,1,0)))))))</f>
        <v>0</v>
      </c>
      <c r="M134" s="19">
        <f t="shared" si="11"/>
        <v>0</v>
      </c>
    </row>
    <row r="135" spans="1:13" ht="14.4" x14ac:dyDescent="0.25">
      <c r="A135" s="12" t="str">
        <f t="shared" si="13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ref="K135:K144" si="15">SUM(G135:J135)</f>
        <v>0</v>
      </c>
      <c r="L135" s="18">
        <f t="shared" si="14"/>
        <v>0</v>
      </c>
      <c r="M135" s="19">
        <f t="shared" ref="M135:M144" si="16">SUM(L135+$M$5)</f>
        <v>0</v>
      </c>
    </row>
    <row r="136" spans="1:13" ht="14.4" x14ac:dyDescent="0.25">
      <c r="A136" s="12" t="str">
        <f t="shared" si="13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15"/>
        <v>0</v>
      </c>
      <c r="L136" s="18">
        <f t="shared" si="14"/>
        <v>0</v>
      </c>
      <c r="M136" s="19">
        <f t="shared" si="16"/>
        <v>0</v>
      </c>
    </row>
    <row r="137" spans="1:13" ht="14.4" x14ac:dyDescent="0.25">
      <c r="A137" s="12" t="str">
        <f t="shared" si="13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si="15"/>
        <v>0</v>
      </c>
      <c r="L137" s="18">
        <f t="shared" si="14"/>
        <v>0</v>
      </c>
      <c r="M137" s="19">
        <f t="shared" si="16"/>
        <v>0</v>
      </c>
    </row>
    <row r="138" spans="1:13" ht="14.4" x14ac:dyDescent="0.25">
      <c r="A138" s="12" t="str">
        <f t="shared" si="13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5"/>
        <v>0</v>
      </c>
      <c r="L138" s="18">
        <f t="shared" si="14"/>
        <v>0</v>
      </c>
      <c r="M138" s="19">
        <f t="shared" si="16"/>
        <v>0</v>
      </c>
    </row>
    <row r="139" spans="1:13" ht="14.4" x14ac:dyDescent="0.25">
      <c r="A139" s="12" t="str">
        <f t="shared" si="13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5"/>
        <v>0</v>
      </c>
      <c r="L139" s="18">
        <f t="shared" si="14"/>
        <v>0</v>
      </c>
      <c r="M139" s="19">
        <f t="shared" si="16"/>
        <v>0</v>
      </c>
    </row>
    <row r="140" spans="1:13" ht="14.4" x14ac:dyDescent="0.25">
      <c r="A140" s="12" t="str">
        <f t="shared" si="13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5"/>
        <v>0</v>
      </c>
      <c r="L140" s="18">
        <f t="shared" si="14"/>
        <v>0</v>
      </c>
      <c r="M140" s="19">
        <f t="shared" si="16"/>
        <v>0</v>
      </c>
    </row>
    <row r="141" spans="1:13" ht="14.4" x14ac:dyDescent="0.25">
      <c r="A141" s="12" t="str">
        <f t="shared" si="13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5"/>
        <v>0</v>
      </c>
      <c r="L141" s="18">
        <f t="shared" si="14"/>
        <v>0</v>
      </c>
      <c r="M141" s="19">
        <f t="shared" si="16"/>
        <v>0</v>
      </c>
    </row>
    <row r="142" spans="1:13" ht="14.4" x14ac:dyDescent="0.25">
      <c r="A142" s="12" t="str">
        <f t="shared" si="13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5"/>
        <v>0</v>
      </c>
      <c r="L142" s="18">
        <f t="shared" si="14"/>
        <v>0</v>
      </c>
      <c r="M142" s="19">
        <f t="shared" si="16"/>
        <v>0</v>
      </c>
    </row>
    <row r="143" spans="1:13" ht="14.4" x14ac:dyDescent="0.25">
      <c r="A143" s="12" t="str">
        <f t="shared" si="13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5"/>
        <v>0</v>
      </c>
      <c r="L143" s="18">
        <f t="shared" si="14"/>
        <v>0</v>
      </c>
      <c r="M143" s="19">
        <f t="shared" si="16"/>
        <v>0</v>
      </c>
    </row>
    <row r="144" spans="1:13" ht="14.4" x14ac:dyDescent="0.25">
      <c r="A144" s="12" t="str">
        <f t="shared" si="13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5"/>
        <v>0</v>
      </c>
      <c r="L144" s="18">
        <f t="shared" si="14"/>
        <v>0</v>
      </c>
      <c r="M144" s="19">
        <f t="shared" si="16"/>
        <v>0</v>
      </c>
    </row>
  </sheetData>
  <sortState xmlns:xlrd2="http://schemas.microsoft.com/office/spreadsheetml/2017/richdata2" ref="A6:N77">
    <sortCondition ref="D6:D77"/>
  </sortState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B44:D56">
    <cfRule type="duplicateValues" dxfId="16" priority="1"/>
  </conditionalFormatting>
  <conditionalFormatting sqref="C1:D5">
    <cfRule type="duplicateValues" dxfId="15" priority="890"/>
  </conditionalFormatting>
  <conditionalFormatting sqref="C6:D32">
    <cfRule type="duplicateValues" dxfId="14" priority="2"/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30BF-D11E-417A-BB1D-9AC1EB69A4D2}">
  <sheetPr codeName="Sheet37">
    <tabColor rgb="FFA3E7FF"/>
  </sheetPr>
  <dimension ref="A1:P146"/>
  <sheetViews>
    <sheetView zoomScaleNormal="100" workbookViewId="0">
      <selection activeCell="E16" sqref="E16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16.88671875" bestFit="1" customWidth="1"/>
    <col min="5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33</v>
      </c>
      <c r="B1" s="901" t="s">
        <v>401</v>
      </c>
      <c r="C1" s="902"/>
      <c r="D1" s="7" t="s">
        <v>402</v>
      </c>
      <c r="E1" s="881" t="s">
        <v>1165</v>
      </c>
      <c r="F1" s="882"/>
      <c r="G1" s="882"/>
      <c r="H1" s="882"/>
      <c r="I1" s="882"/>
      <c r="J1" s="8" t="s">
        <v>404</v>
      </c>
      <c r="K1" s="905">
        <v>45575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COUNTA(_xlfn.UNIQUE(D8:D187))</f>
        <v>34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72" t="str">
        <f t="shared" ref="A6:A37" si="0">CONCATENATE(B6,C6,D6)</f>
        <v xml:space="preserve">60Example Rider AExample Horse </v>
      </c>
      <c r="B6" s="73">
        <v>60</v>
      </c>
      <c r="C6" s="74" t="s">
        <v>433</v>
      </c>
      <c r="D6" s="75" t="s">
        <v>434</v>
      </c>
      <c r="E6" s="76">
        <v>6000000</v>
      </c>
      <c r="F6" s="77" t="s">
        <v>435</v>
      </c>
      <c r="G6" s="76">
        <v>1</v>
      </c>
      <c r="H6" s="73"/>
      <c r="I6" s="78"/>
      <c r="J6" s="79"/>
      <c r="K6" s="80">
        <f>SUM(G6:J6)</f>
        <v>1</v>
      </c>
      <c r="L6" s="81">
        <f>IF(K6=1,7,IF(K6=2,6,IF(K6=3,5,IF(K6=4,4,IF(K6=5,3,IF(K6=6,2,IF(K6&gt;=6,1,0)))))))</f>
        <v>7</v>
      </c>
      <c r="M6" s="82">
        <f>SUM(L6+$M$5)</f>
        <v>7</v>
      </c>
      <c r="N6" s="30"/>
      <c r="O6" s="30"/>
      <c r="P6" s="30"/>
    </row>
    <row r="7" spans="1:16" ht="14.4" x14ac:dyDescent="0.25">
      <c r="A7" s="12" t="str">
        <f t="shared" si="0"/>
        <v xml:space="preserve">60Example RiderExample Horse </v>
      </c>
      <c r="B7" s="83">
        <v>60</v>
      </c>
      <c r="C7" s="84" t="s">
        <v>436</v>
      </c>
      <c r="D7" s="85" t="s">
        <v>434</v>
      </c>
      <c r="E7" s="86">
        <v>6000001</v>
      </c>
      <c r="F7" s="87" t="s">
        <v>435</v>
      </c>
      <c r="G7" s="86"/>
      <c r="H7" s="83">
        <v>1</v>
      </c>
      <c r="I7" s="88"/>
      <c r="J7" s="89"/>
      <c r="K7" s="90">
        <f>SUM(G7:J7)</f>
        <v>1</v>
      </c>
      <c r="L7" s="91">
        <f>IF(K7=1,7,IF(K7=2,6,IF(K7=3,5,IF(K7=4,4,IF(K7=5,3,IF(K7=6,2,IF(K7&gt;=6,1,0)))))))</f>
        <v>7</v>
      </c>
      <c r="M7" s="92">
        <f>SUM(L7+$M$5)</f>
        <v>7</v>
      </c>
      <c r="N7" s="30"/>
      <c r="O7" s="30"/>
      <c r="P7" s="30"/>
    </row>
    <row r="8" spans="1:16" ht="14.4" x14ac:dyDescent="0.25">
      <c r="A8" s="12" t="str">
        <f t="shared" si="0"/>
        <v>60Elaria AtheisWildwood Beyond Paradise sR</v>
      </c>
      <c r="B8" s="13">
        <v>60</v>
      </c>
      <c r="C8" s="14" t="s">
        <v>321</v>
      </c>
      <c r="D8" s="15" t="s">
        <v>1374</v>
      </c>
      <c r="E8" s="296"/>
      <c r="F8" s="16"/>
      <c r="G8" s="20">
        <v>1</v>
      </c>
      <c r="H8" s="13"/>
      <c r="I8" s="31"/>
      <c r="J8" s="34"/>
      <c r="K8" s="17">
        <v>1</v>
      </c>
      <c r="L8" s="18">
        <f t="shared" ref="L8:L71" si="1">IF(K8=1,7,IF(K8=2,6,IF(K8=3,5,IF(K8=4,4,IF(K8=5,3,IF(K8=6,2,IF(K8&gt;=6,1,0)))))))</f>
        <v>7</v>
      </c>
      <c r="M8" s="19">
        <f>SUM(L8+$M$5)</f>
        <v>7</v>
      </c>
      <c r="N8" s="30"/>
      <c r="O8" s="30"/>
      <c r="P8" s="30"/>
    </row>
    <row r="9" spans="1:16" ht="14.4" x14ac:dyDescent="0.25">
      <c r="A9" s="12" t="str">
        <f t="shared" si="0"/>
        <v xml:space="preserve">60Lilly HarneyBeckworth Rising Casanova </v>
      </c>
      <c r="B9" s="13">
        <v>60</v>
      </c>
      <c r="C9" s="14" t="s">
        <v>340</v>
      </c>
      <c r="D9" s="285" t="s">
        <v>1345</v>
      </c>
      <c r="E9" s="296"/>
      <c r="F9" s="16"/>
      <c r="G9" s="20">
        <v>2</v>
      </c>
      <c r="H9" s="13"/>
      <c r="I9" s="31"/>
      <c r="J9" s="34"/>
      <c r="K9" s="17">
        <v>2</v>
      </c>
      <c r="L9" s="18">
        <f t="shared" si="1"/>
        <v>6</v>
      </c>
      <c r="M9" s="19">
        <f t="shared" ref="M9:M72" si="2">SUM(L9+$M$5)</f>
        <v>6</v>
      </c>
      <c r="N9" s="30"/>
      <c r="O9" s="30"/>
      <c r="P9" s="30"/>
    </row>
    <row r="10" spans="1:16" ht="14.4" x14ac:dyDescent="0.25">
      <c r="A10" s="12" t="str">
        <f t="shared" si="0"/>
        <v>60Sophie Mosey-WeateGordon Park Capriccio</v>
      </c>
      <c r="B10" s="13">
        <v>60</v>
      </c>
      <c r="C10" s="14" t="s">
        <v>244</v>
      </c>
      <c r="D10" s="15" t="s">
        <v>245</v>
      </c>
      <c r="E10" s="296"/>
      <c r="F10" s="16"/>
      <c r="G10" s="20">
        <v>3</v>
      </c>
      <c r="H10" s="13"/>
      <c r="I10" s="31"/>
      <c r="J10" s="34"/>
      <c r="K10" s="17">
        <v>3</v>
      </c>
      <c r="L10" s="18">
        <f t="shared" si="1"/>
        <v>5</v>
      </c>
      <c r="M10" s="19">
        <f t="shared" si="2"/>
        <v>5</v>
      </c>
      <c r="N10" s="30"/>
      <c r="O10" s="30"/>
      <c r="P10" s="30"/>
    </row>
    <row r="11" spans="1:16" ht="14.4" x14ac:dyDescent="0.25">
      <c r="A11" s="12" t="str">
        <f t="shared" si="0"/>
        <v>60Marnie BuchananPercy SR</v>
      </c>
      <c r="B11" s="13">
        <v>60</v>
      </c>
      <c r="C11" s="14" t="s">
        <v>1363</v>
      </c>
      <c r="D11" s="15" t="s">
        <v>1375</v>
      </c>
      <c r="E11" s="296"/>
      <c r="F11" s="16"/>
      <c r="G11" s="20">
        <v>4</v>
      </c>
      <c r="H11" s="13"/>
      <c r="I11" s="31"/>
      <c r="J11" s="34"/>
      <c r="K11" s="17">
        <v>4</v>
      </c>
      <c r="L11" s="18">
        <f t="shared" si="1"/>
        <v>4</v>
      </c>
      <c r="M11" s="19">
        <f t="shared" si="2"/>
        <v>4</v>
      </c>
      <c r="N11" s="30"/>
      <c r="O11" s="30"/>
      <c r="P11" s="30"/>
    </row>
    <row r="12" spans="1:16" ht="14.4" x14ac:dyDescent="0.25">
      <c r="A12" s="12" t="str">
        <f t="shared" si="0"/>
        <v>60Sienna ChesterPink diamond SR</v>
      </c>
      <c r="B12" s="13">
        <v>60</v>
      </c>
      <c r="C12" s="14" t="s">
        <v>1364</v>
      </c>
      <c r="D12" s="15" t="s">
        <v>1376</v>
      </c>
      <c r="E12" s="296"/>
      <c r="F12" s="16"/>
      <c r="G12" s="20">
        <v>5</v>
      </c>
      <c r="H12" s="13"/>
      <c r="I12" s="31"/>
      <c r="J12" s="34"/>
      <c r="K12" s="17">
        <v>5</v>
      </c>
      <c r="L12" s="18">
        <f t="shared" si="1"/>
        <v>3</v>
      </c>
      <c r="M12" s="19">
        <f t="shared" si="2"/>
        <v>3</v>
      </c>
      <c r="N12" s="30"/>
      <c r="O12" s="30"/>
      <c r="P12" s="30"/>
    </row>
    <row r="13" spans="1:16" ht="14.4" x14ac:dyDescent="0.25">
      <c r="A13" s="12" t="str">
        <f t="shared" si="0"/>
        <v>60Haven DickinsonRainbow Downs SamhainSR</v>
      </c>
      <c r="B13" s="13">
        <v>60</v>
      </c>
      <c r="C13" s="14" t="s">
        <v>783</v>
      </c>
      <c r="D13" s="285" t="s">
        <v>1381</v>
      </c>
      <c r="E13" s="296"/>
      <c r="F13" s="16"/>
      <c r="G13" s="20">
        <v>6</v>
      </c>
      <c r="H13" s="13"/>
      <c r="I13" s="31"/>
      <c r="J13" s="34"/>
      <c r="K13" s="17">
        <v>6</v>
      </c>
      <c r="L13" s="18">
        <f t="shared" si="1"/>
        <v>2</v>
      </c>
      <c r="M13" s="19">
        <f t="shared" si="2"/>
        <v>2</v>
      </c>
      <c r="N13" s="30"/>
      <c r="O13" s="30"/>
      <c r="P13" s="30"/>
    </row>
    <row r="14" spans="1:16" ht="14.4" x14ac:dyDescent="0.25">
      <c r="A14" s="12" t="str">
        <f t="shared" si="0"/>
        <v>60Linaeve KellyChequresSR</v>
      </c>
      <c r="B14" s="13">
        <v>60</v>
      </c>
      <c r="C14" s="14" t="s">
        <v>1348</v>
      </c>
      <c r="D14" s="285" t="s">
        <v>1380</v>
      </c>
      <c r="E14" s="296"/>
      <c r="F14" s="16"/>
      <c r="G14" s="20">
        <v>7</v>
      </c>
      <c r="H14" s="13"/>
      <c r="I14" s="31"/>
      <c r="J14" s="34"/>
      <c r="K14" s="17">
        <v>7</v>
      </c>
      <c r="L14" s="18">
        <f t="shared" si="1"/>
        <v>1</v>
      </c>
      <c r="M14" s="19">
        <f t="shared" si="2"/>
        <v>1</v>
      </c>
      <c r="N14" s="30"/>
      <c r="O14" s="30"/>
      <c r="P14" s="30"/>
    </row>
    <row r="15" spans="1:16" ht="14.4" x14ac:dyDescent="0.25">
      <c r="A15" s="12" t="str">
        <f t="shared" si="0"/>
        <v>60Grace CoxAmeko SR</v>
      </c>
      <c r="B15" s="13">
        <v>60</v>
      </c>
      <c r="C15" s="14" t="s">
        <v>1350</v>
      </c>
      <c r="D15" s="15" t="s">
        <v>1378</v>
      </c>
      <c r="E15" s="296"/>
      <c r="F15" s="16"/>
      <c r="G15" s="20">
        <v>8</v>
      </c>
      <c r="H15" s="13"/>
      <c r="I15" s="31"/>
      <c r="J15" s="34"/>
      <c r="K15" s="17">
        <v>8</v>
      </c>
      <c r="L15" s="18">
        <f t="shared" si="1"/>
        <v>1</v>
      </c>
      <c r="M15" s="19">
        <f t="shared" si="2"/>
        <v>1</v>
      </c>
      <c r="N15" s="30"/>
      <c r="O15" s="30"/>
      <c r="P15" s="30"/>
    </row>
    <row r="16" spans="1:16" ht="14.4" x14ac:dyDescent="0.25">
      <c r="A16" s="12" t="str">
        <f t="shared" si="0"/>
        <v>60Ruby Zuchettiin her spirit</v>
      </c>
      <c r="B16" s="13">
        <v>60</v>
      </c>
      <c r="C16" s="14" t="s">
        <v>1365</v>
      </c>
      <c r="D16" s="285" t="s">
        <v>1352</v>
      </c>
      <c r="E16" s="296"/>
      <c r="F16" s="16"/>
      <c r="G16" s="20">
        <v>1</v>
      </c>
      <c r="H16" s="13"/>
      <c r="I16" s="31"/>
      <c r="J16" s="34"/>
      <c r="K16" s="17">
        <v>1</v>
      </c>
      <c r="L16" s="18">
        <f t="shared" si="1"/>
        <v>7</v>
      </c>
      <c r="M16" s="19">
        <f t="shared" si="2"/>
        <v>7</v>
      </c>
      <c r="N16" s="30"/>
      <c r="O16" s="30"/>
      <c r="P16" s="30"/>
    </row>
    <row r="17" spans="1:16" ht="14.4" x14ac:dyDescent="0.25">
      <c r="A17" s="12" t="str">
        <f t="shared" si="0"/>
        <v>60Stephanie Danielslenny</v>
      </c>
      <c r="B17" s="13">
        <v>60</v>
      </c>
      <c r="C17" s="14" t="s">
        <v>1366</v>
      </c>
      <c r="D17" s="15" t="s">
        <v>1353</v>
      </c>
      <c r="E17" s="296"/>
      <c r="F17" s="16"/>
      <c r="G17" s="20">
        <v>2</v>
      </c>
      <c r="H17" s="13"/>
      <c r="I17" s="31"/>
      <c r="J17" s="34"/>
      <c r="K17" s="17">
        <v>2</v>
      </c>
      <c r="L17" s="18">
        <f t="shared" si="1"/>
        <v>6</v>
      </c>
      <c r="M17" s="19">
        <f t="shared" si="2"/>
        <v>6</v>
      </c>
      <c r="N17" s="30"/>
      <c r="O17" s="30"/>
      <c r="P17" s="30"/>
    </row>
    <row r="18" spans="1:16" ht="14.4" x14ac:dyDescent="0.25">
      <c r="A18" s="12" t="str">
        <f t="shared" si="0"/>
        <v>60Micheala EarnshawReba dawn</v>
      </c>
      <c r="B18" s="13">
        <v>60</v>
      </c>
      <c r="C18" s="14" t="s">
        <v>1367</v>
      </c>
      <c r="D18" s="15" t="s">
        <v>1354</v>
      </c>
      <c r="E18" s="296"/>
      <c r="F18" s="16"/>
      <c r="G18" s="20">
        <v>3</v>
      </c>
      <c r="H18" s="13"/>
      <c r="I18" s="31"/>
      <c r="J18" s="34"/>
      <c r="K18" s="17">
        <v>3</v>
      </c>
      <c r="L18" s="18">
        <f t="shared" si="1"/>
        <v>5</v>
      </c>
      <c r="M18" s="19">
        <f t="shared" si="2"/>
        <v>5</v>
      </c>
      <c r="P18" s="30"/>
    </row>
    <row r="19" spans="1:16" ht="14.4" x14ac:dyDescent="0.25">
      <c r="A19" s="12" t="str">
        <f t="shared" si="0"/>
        <v xml:space="preserve">70Sara ScottSalisberry magic affair </v>
      </c>
      <c r="B19" s="13">
        <v>70</v>
      </c>
      <c r="C19" s="14" t="s">
        <v>994</v>
      </c>
      <c r="D19" s="15" t="s">
        <v>1355</v>
      </c>
      <c r="E19" s="296"/>
      <c r="F19" s="16"/>
      <c r="G19" s="20">
        <v>1</v>
      </c>
      <c r="H19" s="13"/>
      <c r="I19" s="31"/>
      <c r="J19" s="34"/>
      <c r="K19" s="17">
        <v>1</v>
      </c>
      <c r="L19" s="18">
        <f t="shared" si="1"/>
        <v>7</v>
      </c>
      <c r="M19" s="19">
        <f t="shared" si="2"/>
        <v>7</v>
      </c>
      <c r="P19" s="30"/>
    </row>
    <row r="20" spans="1:16" ht="14.4" x14ac:dyDescent="0.25">
      <c r="A20" s="12" t="str">
        <f t="shared" si="0"/>
        <v>70Lilly Francismaverick the master</v>
      </c>
      <c r="B20" s="13">
        <v>70</v>
      </c>
      <c r="C20" s="14" t="s">
        <v>1368</v>
      </c>
      <c r="D20" s="285" t="s">
        <v>1356</v>
      </c>
      <c r="E20" s="296"/>
      <c r="F20" s="16"/>
      <c r="G20" s="20">
        <v>1</v>
      </c>
      <c r="H20" s="13"/>
      <c r="I20" s="31"/>
      <c r="J20" s="34"/>
      <c r="K20" s="17">
        <v>1</v>
      </c>
      <c r="L20" s="18">
        <f t="shared" si="1"/>
        <v>7</v>
      </c>
      <c r="M20" s="19">
        <f t="shared" si="2"/>
        <v>7</v>
      </c>
    </row>
    <row r="21" spans="1:16" ht="14.4" x14ac:dyDescent="0.25">
      <c r="A21" s="12" t="str">
        <f t="shared" si="0"/>
        <v>70Angela Tomeopixie SR</v>
      </c>
      <c r="B21" s="13">
        <v>70</v>
      </c>
      <c r="C21" s="14" t="s">
        <v>1369</v>
      </c>
      <c r="D21" s="15" t="s">
        <v>1377</v>
      </c>
      <c r="E21" s="296"/>
      <c r="F21" s="16"/>
      <c r="G21" s="20">
        <v>1</v>
      </c>
      <c r="H21" s="13"/>
      <c r="I21" s="31"/>
      <c r="J21" s="34"/>
      <c r="K21" s="17">
        <v>1</v>
      </c>
      <c r="L21" s="18">
        <f t="shared" si="1"/>
        <v>7</v>
      </c>
      <c r="M21" s="19">
        <f t="shared" si="2"/>
        <v>7</v>
      </c>
    </row>
    <row r="22" spans="1:16" ht="14.4" x14ac:dyDescent="0.25">
      <c r="A22" s="12" t="str">
        <f t="shared" si="0"/>
        <v>80Demi-Leigh StringerPenqueno luchardo</v>
      </c>
      <c r="B22" s="13">
        <v>80</v>
      </c>
      <c r="C22" s="14" t="s">
        <v>1370</v>
      </c>
      <c r="D22" s="15" t="s">
        <v>1358</v>
      </c>
      <c r="E22" s="296"/>
      <c r="F22" s="16"/>
      <c r="G22" s="20"/>
      <c r="H22" s="13">
        <v>1</v>
      </c>
      <c r="I22" s="31"/>
      <c r="J22" s="34"/>
      <c r="K22" s="17">
        <v>1</v>
      </c>
      <c r="L22" s="18">
        <f t="shared" si="1"/>
        <v>7</v>
      </c>
      <c r="M22" s="19">
        <f t="shared" si="2"/>
        <v>7</v>
      </c>
    </row>
    <row r="23" spans="1:16" ht="14.4" x14ac:dyDescent="0.25">
      <c r="A23" s="12" t="str">
        <f t="shared" si="0"/>
        <v xml:space="preserve">80Sara ScottSalisberry magic affair </v>
      </c>
      <c r="B23" s="13">
        <v>80</v>
      </c>
      <c r="C23" s="14" t="s">
        <v>994</v>
      </c>
      <c r="D23" s="15" t="s">
        <v>1355</v>
      </c>
      <c r="E23" s="296"/>
      <c r="F23" s="16"/>
      <c r="G23" s="20"/>
      <c r="H23" s="13">
        <v>2</v>
      </c>
      <c r="I23" s="31"/>
      <c r="J23" s="34"/>
      <c r="K23" s="17">
        <v>2</v>
      </c>
      <c r="L23" s="18">
        <f t="shared" si="1"/>
        <v>6</v>
      </c>
      <c r="M23" s="19">
        <f t="shared" si="2"/>
        <v>6</v>
      </c>
    </row>
    <row r="24" spans="1:16" ht="14.4" x14ac:dyDescent="0.25">
      <c r="A24" s="12" t="str">
        <f t="shared" si="0"/>
        <v>80Emmi KnealeMiss Miracle</v>
      </c>
      <c r="B24" s="13">
        <v>80</v>
      </c>
      <c r="C24" s="14" t="s">
        <v>192</v>
      </c>
      <c r="D24" s="15" t="s">
        <v>193</v>
      </c>
      <c r="E24" s="296"/>
      <c r="F24" s="16"/>
      <c r="G24" s="20"/>
      <c r="H24" s="13">
        <v>1</v>
      </c>
      <c r="I24" s="31"/>
      <c r="J24" s="34"/>
      <c r="K24" s="17">
        <v>1</v>
      </c>
      <c r="L24" s="18">
        <f t="shared" si="1"/>
        <v>7</v>
      </c>
      <c r="M24" s="19">
        <f t="shared" si="2"/>
        <v>7</v>
      </c>
    </row>
    <row r="25" spans="1:16" ht="14.4" x14ac:dyDescent="0.25">
      <c r="A25" s="12" t="str">
        <f t="shared" si="0"/>
        <v>80Lily Francismaverick the master</v>
      </c>
      <c r="B25" s="13">
        <v>80</v>
      </c>
      <c r="C25" s="14" t="s">
        <v>1371</v>
      </c>
      <c r="D25" s="15" t="s">
        <v>1356</v>
      </c>
      <c r="E25" s="296"/>
      <c r="F25" s="16"/>
      <c r="G25" s="20"/>
      <c r="H25" s="13">
        <v>2</v>
      </c>
      <c r="I25" s="31"/>
      <c r="J25" s="34"/>
      <c r="K25" s="17">
        <v>2</v>
      </c>
      <c r="L25" s="18">
        <f t="shared" si="1"/>
        <v>6</v>
      </c>
      <c r="M25" s="19">
        <f t="shared" si="2"/>
        <v>6</v>
      </c>
    </row>
    <row r="26" spans="1:16" ht="14.4" x14ac:dyDescent="0.25">
      <c r="A26" s="12" t="str">
        <f t="shared" si="0"/>
        <v>80Maddie Harneybravo SR</v>
      </c>
      <c r="B26" s="13">
        <v>80</v>
      </c>
      <c r="C26" s="14" t="s">
        <v>1372</v>
      </c>
      <c r="D26" s="15" t="s">
        <v>1382</v>
      </c>
      <c r="E26" s="296"/>
      <c r="F26" s="16"/>
      <c r="G26" s="20"/>
      <c r="H26" s="13">
        <v>3</v>
      </c>
      <c r="I26" s="31"/>
      <c r="J26" s="34"/>
      <c r="K26" s="17">
        <v>3</v>
      </c>
      <c r="L26" s="18">
        <f t="shared" si="1"/>
        <v>5</v>
      </c>
      <c r="M26" s="19">
        <f t="shared" si="2"/>
        <v>5</v>
      </c>
    </row>
    <row r="27" spans="1:16" ht="14.4" x14ac:dyDescent="0.25">
      <c r="A27" s="12" t="str">
        <f t="shared" si="0"/>
        <v>80Maddie Freemansurtifier</v>
      </c>
      <c r="B27" s="13">
        <v>80</v>
      </c>
      <c r="C27" s="14" t="s">
        <v>831</v>
      </c>
      <c r="D27" s="15" t="s">
        <v>1359</v>
      </c>
      <c r="E27" s="296"/>
      <c r="F27" s="16"/>
      <c r="G27" s="20"/>
      <c r="H27" s="13">
        <v>1</v>
      </c>
      <c r="I27" s="31"/>
      <c r="J27" s="34"/>
      <c r="K27" s="17">
        <v>1</v>
      </c>
      <c r="L27" s="18">
        <f t="shared" si="1"/>
        <v>7</v>
      </c>
      <c r="M27" s="19">
        <f t="shared" si="2"/>
        <v>7</v>
      </c>
    </row>
    <row r="28" spans="1:16" ht="14.4" x14ac:dyDescent="0.25">
      <c r="A28" s="12" t="str">
        <f t="shared" si="0"/>
        <v xml:space="preserve">90Amelia ChesterMayfield lollie </v>
      </c>
      <c r="B28" s="13">
        <v>90</v>
      </c>
      <c r="C28" s="14" t="s">
        <v>1373</v>
      </c>
      <c r="D28" s="15" t="s">
        <v>1360</v>
      </c>
      <c r="E28" s="296"/>
      <c r="F28" s="16"/>
      <c r="G28" s="20"/>
      <c r="H28" s="13"/>
      <c r="I28" s="31">
        <v>1</v>
      </c>
      <c r="J28" s="34"/>
      <c r="K28" s="17">
        <v>1</v>
      </c>
      <c r="L28" s="18">
        <f t="shared" si="1"/>
        <v>7</v>
      </c>
      <c r="M28" s="19">
        <f t="shared" si="2"/>
        <v>7</v>
      </c>
    </row>
    <row r="29" spans="1:16" ht="14.4" x14ac:dyDescent="0.25">
      <c r="A29" s="12" t="str">
        <f t="shared" si="0"/>
        <v>90Demi-Leigh StringerPenqueno luchardo</v>
      </c>
      <c r="B29" s="13">
        <v>90</v>
      </c>
      <c r="C29" s="14" t="s">
        <v>1370</v>
      </c>
      <c r="D29" s="15" t="s">
        <v>1358</v>
      </c>
      <c r="E29" s="296"/>
      <c r="F29" s="16"/>
      <c r="G29" s="20"/>
      <c r="H29" s="13"/>
      <c r="I29" s="31">
        <v>2</v>
      </c>
      <c r="J29" s="34"/>
      <c r="K29" s="17">
        <v>2</v>
      </c>
      <c r="L29" s="18">
        <f t="shared" si="1"/>
        <v>6</v>
      </c>
      <c r="M29" s="19">
        <f t="shared" si="2"/>
        <v>6</v>
      </c>
    </row>
    <row r="30" spans="1:16" ht="14.4" x14ac:dyDescent="0.25">
      <c r="A30" s="12" t="str">
        <f t="shared" si="0"/>
        <v>90Meg Fowlerbreeze water mr brown</v>
      </c>
      <c r="B30" s="13">
        <v>90</v>
      </c>
      <c r="C30" s="14" t="s">
        <v>891</v>
      </c>
      <c r="D30" s="15" t="s">
        <v>1361</v>
      </c>
      <c r="E30" s="296"/>
      <c r="F30" s="16"/>
      <c r="G30" s="20"/>
      <c r="H30" s="13"/>
      <c r="I30" s="31">
        <v>1</v>
      </c>
      <c r="J30" s="34"/>
      <c r="K30" s="17">
        <v>1</v>
      </c>
      <c r="L30" s="18">
        <f t="shared" si="1"/>
        <v>7</v>
      </c>
      <c r="M30" s="19">
        <f t="shared" si="2"/>
        <v>7</v>
      </c>
    </row>
    <row r="31" spans="1:16" ht="14.4" x14ac:dyDescent="0.25">
      <c r="A31" s="12" t="str">
        <f t="shared" si="0"/>
        <v>90Emmi KnealeMiss Miracle</v>
      </c>
      <c r="B31" s="13">
        <v>90</v>
      </c>
      <c r="C31" s="14" t="s">
        <v>192</v>
      </c>
      <c r="D31" s="15" t="s">
        <v>193</v>
      </c>
      <c r="E31" s="296"/>
      <c r="F31" s="16"/>
      <c r="G31" s="20"/>
      <c r="H31" s="13"/>
      <c r="I31" s="31">
        <v>2</v>
      </c>
      <c r="J31" s="34"/>
      <c r="K31" s="17">
        <v>2</v>
      </c>
      <c r="L31" s="18">
        <f t="shared" si="1"/>
        <v>6</v>
      </c>
      <c r="M31" s="19">
        <f t="shared" si="2"/>
        <v>6</v>
      </c>
    </row>
    <row r="32" spans="1:16" ht="14.4" x14ac:dyDescent="0.25">
      <c r="A32" s="12" t="str">
        <f t="shared" si="0"/>
        <v>90Maddie Freemansurtifier</v>
      </c>
      <c r="B32" s="13">
        <v>90</v>
      </c>
      <c r="C32" s="14" t="s">
        <v>831</v>
      </c>
      <c r="D32" s="285" t="s">
        <v>1359</v>
      </c>
      <c r="E32" s="296"/>
      <c r="F32" s="16"/>
      <c r="G32" s="20"/>
      <c r="H32" s="13"/>
      <c r="I32" s="31">
        <v>1</v>
      </c>
      <c r="J32" s="34"/>
      <c r="K32" s="17">
        <v>1</v>
      </c>
      <c r="L32" s="18">
        <f t="shared" si="1"/>
        <v>7</v>
      </c>
      <c r="M32" s="19">
        <f t="shared" si="2"/>
        <v>7</v>
      </c>
    </row>
    <row r="33" spans="1:13" ht="14.4" x14ac:dyDescent="0.25">
      <c r="A33" s="12" t="str">
        <f t="shared" si="0"/>
        <v>60Elaria AtheisWildwood Beyond Paradise</v>
      </c>
      <c r="B33" s="13">
        <v>60</v>
      </c>
      <c r="C33" s="14" t="s">
        <v>321</v>
      </c>
      <c r="D33" s="15" t="s">
        <v>322</v>
      </c>
      <c r="E33" s="296"/>
      <c r="F33" s="16"/>
      <c r="G33" s="20">
        <v>1</v>
      </c>
      <c r="H33" s="13"/>
      <c r="I33" s="31"/>
      <c r="J33" s="34"/>
      <c r="K33" s="17">
        <v>1</v>
      </c>
      <c r="L33" s="18">
        <f t="shared" si="1"/>
        <v>7</v>
      </c>
      <c r="M33" s="19">
        <f t="shared" si="2"/>
        <v>7</v>
      </c>
    </row>
    <row r="34" spans="1:13" ht="14.4" x14ac:dyDescent="0.25">
      <c r="A34" s="12" t="str">
        <f t="shared" si="0"/>
        <v xml:space="preserve">60Sienna ChesterPink diamond </v>
      </c>
      <c r="B34" s="13">
        <v>60</v>
      </c>
      <c r="C34" s="14" t="s">
        <v>1364</v>
      </c>
      <c r="D34" s="15" t="s">
        <v>1347</v>
      </c>
      <c r="E34" s="296"/>
      <c r="F34" s="16"/>
      <c r="G34" s="20">
        <v>2</v>
      </c>
      <c r="H34" s="13"/>
      <c r="I34" s="31"/>
      <c r="J34" s="34"/>
      <c r="K34" s="17">
        <v>2</v>
      </c>
      <c r="L34" s="18">
        <f t="shared" si="1"/>
        <v>6</v>
      </c>
      <c r="M34" s="19">
        <f t="shared" si="2"/>
        <v>6</v>
      </c>
    </row>
    <row r="35" spans="1:13" ht="14.4" x14ac:dyDescent="0.25">
      <c r="A35" s="12" t="str">
        <f t="shared" si="0"/>
        <v>60Eliza Hickmanjoshua brook hearts on fireSR</v>
      </c>
      <c r="B35" s="13">
        <v>60</v>
      </c>
      <c r="C35" s="14" t="s">
        <v>622</v>
      </c>
      <c r="D35" s="15" t="s">
        <v>1379</v>
      </c>
      <c r="E35" s="296"/>
      <c r="F35" s="16"/>
      <c r="G35" s="20">
        <v>3</v>
      </c>
      <c r="H35" s="13"/>
      <c r="I35" s="31"/>
      <c r="J35" s="34"/>
      <c r="K35" s="17">
        <v>3</v>
      </c>
      <c r="L35" s="18">
        <f t="shared" si="1"/>
        <v>5</v>
      </c>
      <c r="M35" s="19">
        <f t="shared" si="2"/>
        <v>5</v>
      </c>
    </row>
    <row r="36" spans="1:13" ht="14.4" x14ac:dyDescent="0.25">
      <c r="A36" s="12" t="str">
        <f t="shared" si="0"/>
        <v>60Haven DickinsonRainbow Downs Samhain</v>
      </c>
      <c r="B36" s="13">
        <v>60</v>
      </c>
      <c r="C36" s="14" t="s">
        <v>783</v>
      </c>
      <c r="D36" s="15" t="s">
        <v>784</v>
      </c>
      <c r="E36" s="296"/>
      <c r="F36" s="16"/>
      <c r="G36" s="20">
        <v>4</v>
      </c>
      <c r="H36" s="13"/>
      <c r="I36" s="31"/>
      <c r="J36" s="34"/>
      <c r="K36" s="17">
        <v>4</v>
      </c>
      <c r="L36" s="18">
        <f t="shared" si="1"/>
        <v>4</v>
      </c>
      <c r="M36" s="19">
        <f t="shared" si="2"/>
        <v>4</v>
      </c>
    </row>
    <row r="37" spans="1:13" ht="14.4" x14ac:dyDescent="0.25">
      <c r="A37" s="12" t="str">
        <f t="shared" si="0"/>
        <v>60Linaeve KellyChequres</v>
      </c>
      <c r="B37" s="13">
        <v>60</v>
      </c>
      <c r="C37" s="14" t="s">
        <v>1348</v>
      </c>
      <c r="D37" s="15" t="s">
        <v>1349</v>
      </c>
      <c r="E37" s="296"/>
      <c r="F37" s="16"/>
      <c r="G37" s="20">
        <v>5</v>
      </c>
      <c r="H37" s="13"/>
      <c r="I37" s="31"/>
      <c r="J37" s="34"/>
      <c r="K37" s="17">
        <v>5</v>
      </c>
      <c r="L37" s="18">
        <f t="shared" si="1"/>
        <v>3</v>
      </c>
      <c r="M37" s="19">
        <f t="shared" si="2"/>
        <v>3</v>
      </c>
    </row>
    <row r="38" spans="1:13" ht="14.4" x14ac:dyDescent="0.25">
      <c r="A38" s="12" t="str">
        <f t="shared" ref="A38:A69" si="3">CONCATENATE(B38,C38,D38)</f>
        <v>60Ruby GilberdRosie</v>
      </c>
      <c r="B38" s="13">
        <v>60</v>
      </c>
      <c r="C38" s="14" t="s">
        <v>221</v>
      </c>
      <c r="D38" s="15" t="s">
        <v>275</v>
      </c>
      <c r="E38" s="296"/>
      <c r="F38" s="16"/>
      <c r="G38" s="20">
        <v>6</v>
      </c>
      <c r="H38" s="13"/>
      <c r="I38" s="31"/>
      <c r="J38" s="34"/>
      <c r="K38" s="17">
        <v>6</v>
      </c>
      <c r="L38" s="18">
        <f t="shared" si="1"/>
        <v>2</v>
      </c>
      <c r="M38" s="19">
        <f t="shared" si="2"/>
        <v>2</v>
      </c>
    </row>
    <row r="39" spans="1:13" ht="14.4" x14ac:dyDescent="0.25">
      <c r="A39" s="12" t="str">
        <f t="shared" si="3"/>
        <v>60Grace CoxAmeko</v>
      </c>
      <c r="B39" s="13">
        <v>60</v>
      </c>
      <c r="C39" s="14" t="s">
        <v>1350</v>
      </c>
      <c r="D39" s="15" t="s">
        <v>1351</v>
      </c>
      <c r="E39" s="296"/>
      <c r="F39" s="16"/>
      <c r="G39" s="20">
        <v>7</v>
      </c>
      <c r="H39" s="13"/>
      <c r="I39" s="31"/>
      <c r="J39" s="34"/>
      <c r="K39" s="17">
        <v>7</v>
      </c>
      <c r="L39" s="18">
        <f t="shared" si="1"/>
        <v>1</v>
      </c>
      <c r="M39" s="19">
        <f t="shared" si="2"/>
        <v>1</v>
      </c>
    </row>
    <row r="40" spans="1:13" ht="14.4" x14ac:dyDescent="0.25">
      <c r="A40" s="12" t="str">
        <f t="shared" si="3"/>
        <v>70Marnie BuchananPercy</v>
      </c>
      <c r="B40" s="13">
        <v>70</v>
      </c>
      <c r="C40" s="14" t="s">
        <v>1363</v>
      </c>
      <c r="D40" s="15" t="s">
        <v>1346</v>
      </c>
      <c r="E40" s="296"/>
      <c r="F40" s="16"/>
      <c r="G40" s="20">
        <v>1</v>
      </c>
      <c r="H40" s="13"/>
      <c r="I40" s="31"/>
      <c r="J40" s="34"/>
      <c r="K40" s="17">
        <v>1</v>
      </c>
      <c r="L40" s="18">
        <f t="shared" si="1"/>
        <v>7</v>
      </c>
      <c r="M40" s="19">
        <f t="shared" si="2"/>
        <v>7</v>
      </c>
    </row>
    <row r="41" spans="1:13" ht="14.4" x14ac:dyDescent="0.25">
      <c r="A41" s="12" t="str">
        <f t="shared" si="3"/>
        <v>70Elaria AtheisWildwood Beyond Paradise SR</v>
      </c>
      <c r="B41" s="13">
        <v>70</v>
      </c>
      <c r="C41" s="14" t="s">
        <v>321</v>
      </c>
      <c r="D41" s="15" t="s">
        <v>1067</v>
      </c>
      <c r="E41" s="296"/>
      <c r="F41" s="16"/>
      <c r="G41" s="20">
        <v>2</v>
      </c>
      <c r="H41" s="13"/>
      <c r="I41" s="31"/>
      <c r="J41" s="34"/>
      <c r="K41" s="17">
        <v>2</v>
      </c>
      <c r="L41" s="18">
        <f t="shared" si="1"/>
        <v>6</v>
      </c>
      <c r="M41" s="19">
        <f t="shared" si="2"/>
        <v>6</v>
      </c>
    </row>
    <row r="42" spans="1:13" ht="14.4" x14ac:dyDescent="0.25">
      <c r="A42" s="12" t="str">
        <f t="shared" si="3"/>
        <v>70Eliza Hickmanjoshua brook hearts on fire</v>
      </c>
      <c r="B42" s="13">
        <v>70</v>
      </c>
      <c r="C42" s="14" t="s">
        <v>622</v>
      </c>
      <c r="D42" s="15" t="s">
        <v>1362</v>
      </c>
      <c r="E42" s="296"/>
      <c r="F42" s="16"/>
      <c r="G42" s="20">
        <v>3</v>
      </c>
      <c r="H42" s="13"/>
      <c r="I42" s="31"/>
      <c r="J42" s="34"/>
      <c r="K42" s="17">
        <v>3</v>
      </c>
      <c r="L42" s="18">
        <f t="shared" si="1"/>
        <v>5</v>
      </c>
      <c r="M42" s="19">
        <f t="shared" si="2"/>
        <v>5</v>
      </c>
    </row>
    <row r="43" spans="1:13" ht="14.4" x14ac:dyDescent="0.25">
      <c r="A43" s="12" t="str">
        <f t="shared" si="3"/>
        <v>70Angela Tomeopixie</v>
      </c>
      <c r="B43" s="13">
        <v>70</v>
      </c>
      <c r="C43" s="14" t="s">
        <v>1369</v>
      </c>
      <c r="D43" s="15" t="s">
        <v>1357</v>
      </c>
      <c r="E43" s="296"/>
      <c r="F43" s="16"/>
      <c r="G43" s="20">
        <v>1</v>
      </c>
      <c r="H43" s="13"/>
      <c r="I43" s="31"/>
      <c r="J43" s="34"/>
      <c r="K43" s="17">
        <v>1</v>
      </c>
      <c r="L43" s="18">
        <f t="shared" si="1"/>
        <v>7</v>
      </c>
      <c r="M43" s="19">
        <f t="shared" si="2"/>
        <v>7</v>
      </c>
    </row>
    <row r="44" spans="1:13" ht="14.4" x14ac:dyDescent="0.25">
      <c r="A44" s="12" t="str">
        <f t="shared" si="3"/>
        <v>80Demi-Leigh StringerPenqueno luchardo SR</v>
      </c>
      <c r="B44" s="13">
        <v>80</v>
      </c>
      <c r="C44" s="14" t="s">
        <v>1370</v>
      </c>
      <c r="D44" s="15" t="s">
        <v>1383</v>
      </c>
      <c r="E44" s="296"/>
      <c r="F44" s="16"/>
      <c r="G44" s="20"/>
      <c r="H44" s="13">
        <v>1</v>
      </c>
      <c r="I44" s="31"/>
      <c r="J44" s="34"/>
      <c r="K44" s="17">
        <v>1</v>
      </c>
      <c r="L44" s="18">
        <f t="shared" si="1"/>
        <v>7</v>
      </c>
      <c r="M44" s="19">
        <f t="shared" si="2"/>
        <v>7</v>
      </c>
    </row>
    <row r="45" spans="1:13" ht="14.4" x14ac:dyDescent="0.25">
      <c r="A45" s="12" t="str">
        <f t="shared" si="3"/>
        <v>80Marnie BuchananPercy</v>
      </c>
      <c r="B45" s="13">
        <v>80</v>
      </c>
      <c r="C45" s="14" t="s">
        <v>1363</v>
      </c>
      <c r="D45" s="15" t="s">
        <v>1346</v>
      </c>
      <c r="E45" s="296"/>
      <c r="F45" s="16"/>
      <c r="G45" s="20"/>
      <c r="H45" s="13">
        <v>2</v>
      </c>
      <c r="I45" s="31"/>
      <c r="J45" s="34"/>
      <c r="K45" s="17">
        <v>2</v>
      </c>
      <c r="L45" s="18">
        <f t="shared" si="1"/>
        <v>6</v>
      </c>
      <c r="M45" s="19">
        <f t="shared" si="2"/>
        <v>6</v>
      </c>
    </row>
    <row r="46" spans="1:13" ht="14.4" x14ac:dyDescent="0.25">
      <c r="A46" s="12" t="str">
        <f t="shared" si="3"/>
        <v>80Eliza Hickmanjoshua brook hearts on fire</v>
      </c>
      <c r="B46" s="13">
        <v>80</v>
      </c>
      <c r="C46" s="14" t="s">
        <v>622</v>
      </c>
      <c r="D46" s="15" t="s">
        <v>1362</v>
      </c>
      <c r="E46" s="20"/>
      <c r="F46" s="16"/>
      <c r="G46" s="20"/>
      <c r="H46" s="13">
        <v>3</v>
      </c>
      <c r="I46" s="31"/>
      <c r="J46" s="34"/>
      <c r="K46" s="17">
        <v>3</v>
      </c>
      <c r="L46" s="18">
        <f t="shared" si="1"/>
        <v>5</v>
      </c>
      <c r="M46" s="19">
        <f t="shared" si="2"/>
        <v>5</v>
      </c>
    </row>
    <row r="47" spans="1:13" ht="14.4" x14ac:dyDescent="0.25">
      <c r="A47" s="12" t="str">
        <f t="shared" si="3"/>
        <v>80Madelyn HarneyBravo</v>
      </c>
      <c r="B47" s="13">
        <v>80</v>
      </c>
      <c r="C47" s="295" t="s">
        <v>281</v>
      </c>
      <c r="D47" s="285" t="s">
        <v>282</v>
      </c>
      <c r="E47" s="20"/>
      <c r="F47" s="16"/>
      <c r="G47" s="20"/>
      <c r="H47" s="13">
        <v>1</v>
      </c>
      <c r="I47" s="31"/>
      <c r="J47" s="34"/>
      <c r="K47" s="17">
        <v>1</v>
      </c>
      <c r="L47" s="18">
        <f t="shared" si="1"/>
        <v>7</v>
      </c>
      <c r="M47" s="19">
        <f t="shared" si="2"/>
        <v>7</v>
      </c>
    </row>
    <row r="48" spans="1:13" ht="14.4" x14ac:dyDescent="0.25">
      <c r="A48" s="12" t="str">
        <f t="shared" si="3"/>
        <v>90Amelia ChesterMayfield lollie SR</v>
      </c>
      <c r="B48" s="13">
        <v>90</v>
      </c>
      <c r="C48" s="14" t="s">
        <v>1373</v>
      </c>
      <c r="D48" s="15" t="s">
        <v>1384</v>
      </c>
      <c r="E48" s="20"/>
      <c r="F48" s="16"/>
      <c r="G48" s="20"/>
      <c r="H48" s="13"/>
      <c r="I48" s="31">
        <v>1</v>
      </c>
      <c r="J48" s="34"/>
      <c r="K48" s="17">
        <v>1</v>
      </c>
      <c r="L48" s="18">
        <f t="shared" si="1"/>
        <v>7</v>
      </c>
      <c r="M48" s="19">
        <f t="shared" si="2"/>
        <v>7</v>
      </c>
    </row>
    <row r="49" spans="1:13" ht="14.4" x14ac:dyDescent="0.25">
      <c r="A49" s="12" t="str">
        <f t="shared" si="3"/>
        <v/>
      </c>
      <c r="B49" s="13"/>
      <c r="C49" s="14" t="s">
        <v>43</v>
      </c>
      <c r="D49" s="15"/>
      <c r="E49" s="20"/>
      <c r="F49" s="16"/>
      <c r="G49" s="20"/>
      <c r="H49" s="13"/>
      <c r="I49" s="31"/>
      <c r="J49" s="34"/>
      <c r="K49" s="17">
        <v>0</v>
      </c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>
        <v>0</v>
      </c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>
        <v>0</v>
      </c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20"/>
      <c r="F52" s="16"/>
      <c r="G52" s="20"/>
      <c r="H52" s="13"/>
      <c r="I52" s="31"/>
      <c r="J52" s="34"/>
      <c r="K52" s="17">
        <v>0</v>
      </c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20"/>
      <c r="F53" s="16"/>
      <c r="G53" s="20"/>
      <c r="H53" s="13"/>
      <c r="I53" s="31"/>
      <c r="J53" s="34"/>
      <c r="K53" s="17">
        <v>0</v>
      </c>
      <c r="L53" s="18">
        <f t="shared" si="1"/>
        <v>0</v>
      </c>
      <c r="M53" s="1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>
        <v>0</v>
      </c>
      <c r="L54" s="18">
        <f t="shared" si="1"/>
        <v>0</v>
      </c>
      <c r="M54" s="1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>
        <v>0</v>
      </c>
      <c r="L55" s="18">
        <f t="shared" si="1"/>
        <v>0</v>
      </c>
      <c r="M55" s="1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>
        <v>0</v>
      </c>
      <c r="L56" s="18">
        <f t="shared" si="1"/>
        <v>0</v>
      </c>
      <c r="M56" s="19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>
        <v>0</v>
      </c>
      <c r="L57" s="18">
        <f t="shared" si="1"/>
        <v>0</v>
      </c>
      <c r="M57" s="19">
        <f t="shared" si="2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20"/>
      <c r="F58" s="16"/>
      <c r="G58" s="20"/>
      <c r="H58" s="13"/>
      <c r="I58" s="31"/>
      <c r="J58" s="34"/>
      <c r="K58" s="17">
        <v>0</v>
      </c>
      <c r="L58" s="18">
        <f t="shared" si="1"/>
        <v>0</v>
      </c>
      <c r="M58" s="1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20"/>
      <c r="F59" s="16"/>
      <c r="G59" s="20"/>
      <c r="H59" s="13"/>
      <c r="I59" s="31"/>
      <c r="J59" s="34"/>
      <c r="K59" s="17">
        <v>0</v>
      </c>
      <c r="L59" s="18">
        <f t="shared" si="1"/>
        <v>0</v>
      </c>
      <c r="M59" s="1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>
        <v>0</v>
      </c>
      <c r="L60" s="18">
        <f t="shared" si="1"/>
        <v>0</v>
      </c>
      <c r="M60" s="1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>
        <f t="shared" ref="K61:K72" si="4">SUM(G61:J61)</f>
        <v>0</v>
      </c>
      <c r="L61" s="18">
        <f t="shared" si="1"/>
        <v>0</v>
      </c>
      <c r="M61" s="1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>
        <f t="shared" si="4"/>
        <v>0</v>
      </c>
      <c r="L62" s="18">
        <f t="shared" si="1"/>
        <v>0</v>
      </c>
      <c r="M62" s="19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5"/>
      <c r="E63" s="20"/>
      <c r="F63" s="16"/>
      <c r="G63" s="20"/>
      <c r="H63" s="13"/>
      <c r="I63" s="31"/>
      <c r="J63" s="34"/>
      <c r="K63" s="17">
        <f t="shared" si="4"/>
        <v>0</v>
      </c>
      <c r="L63" s="18">
        <f t="shared" si="1"/>
        <v>0</v>
      </c>
      <c r="M63" s="1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>
        <f t="shared" si="4"/>
        <v>0</v>
      </c>
      <c r="L64" s="18">
        <f t="shared" si="1"/>
        <v>0</v>
      </c>
      <c r="M64" s="1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si="4"/>
        <v>0</v>
      </c>
      <c r="L65" s="18">
        <f t="shared" si="1"/>
        <v>0</v>
      </c>
      <c r="M65" s="1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4"/>
        <v>0</v>
      </c>
      <c r="L66" s="18">
        <f t="shared" si="1"/>
        <v>0</v>
      </c>
      <c r="M66" s="1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4"/>
        <v>0</v>
      </c>
      <c r="L67" s="18">
        <f t="shared" si="1"/>
        <v>0</v>
      </c>
      <c r="M67" s="1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4" x14ac:dyDescent="0.25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si="1"/>
        <v>0</v>
      </c>
      <c r="M70" s="19">
        <f t="shared" si="2"/>
        <v>0</v>
      </c>
    </row>
    <row r="71" spans="1:13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4"/>
        <v>0</v>
      </c>
      <c r="L71" s="18">
        <f t="shared" si="1"/>
        <v>0</v>
      </c>
      <c r="M71" s="19">
        <f t="shared" si="2"/>
        <v>0</v>
      </c>
    </row>
    <row r="72" spans="1:13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4"/>
        <v>0</v>
      </c>
      <c r="L72" s="18">
        <f t="shared" ref="L72:L135" si="6">IF(K72=1,7,IF(K72=2,6,IF(K72=3,5,IF(K72=4,4,IF(K72=5,3,IF(K72=6,2,IF(K72&gt;=6,1,0)))))))</f>
        <v>0</v>
      </c>
      <c r="M72" s="19">
        <f t="shared" si="2"/>
        <v>0</v>
      </c>
    </row>
    <row r="73" spans="1:13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ref="K73:K136" si="7">SUM(G73:J73)</f>
        <v>0</v>
      </c>
      <c r="L73" s="18">
        <f t="shared" si="6"/>
        <v>0</v>
      </c>
      <c r="M73" s="19">
        <f t="shared" ref="M73:M136" si="8">SUM(L73+$M$5)</f>
        <v>0</v>
      </c>
    </row>
    <row r="74" spans="1:13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4" x14ac:dyDescent="0.25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4" x14ac:dyDescent="0.25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4" x14ac:dyDescent="0.25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4" x14ac:dyDescent="0.25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4" x14ac:dyDescent="0.25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4" x14ac:dyDescent="0.25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4" x14ac:dyDescent="0.25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4" x14ac:dyDescent="0.25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4" x14ac:dyDescent="0.25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4" x14ac:dyDescent="0.25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4" x14ac:dyDescent="0.25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4" x14ac:dyDescent="0.25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4" x14ac:dyDescent="0.25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4" x14ac:dyDescent="0.25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4" x14ac:dyDescent="0.25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4" x14ac:dyDescent="0.25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4" x14ac:dyDescent="0.25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4" x14ac:dyDescent="0.25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4" x14ac:dyDescent="0.25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4" x14ac:dyDescent="0.25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4" x14ac:dyDescent="0.25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4" x14ac:dyDescent="0.25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4" x14ac:dyDescent="0.25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4" x14ac:dyDescent="0.25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4" x14ac:dyDescent="0.25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4" x14ac:dyDescent="0.25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4" x14ac:dyDescent="0.25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4" x14ac:dyDescent="0.25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4" x14ac:dyDescent="0.25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4" x14ac:dyDescent="0.25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4" x14ac:dyDescent="0.25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4" x14ac:dyDescent="0.25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4" x14ac:dyDescent="0.25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4" x14ac:dyDescent="0.25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4" x14ac:dyDescent="0.25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4" x14ac:dyDescent="0.25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4" x14ac:dyDescent="0.25">
      <c r="A134" s="12" t="str">
        <f t="shared" ref="A134:A146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si="6"/>
        <v>0</v>
      </c>
      <c r="M134" s="19">
        <f t="shared" si="8"/>
        <v>0</v>
      </c>
    </row>
    <row r="135" spans="1:13" ht="14.4" x14ac:dyDescent="0.25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7"/>
        <v>0</v>
      </c>
      <c r="L135" s="18">
        <f t="shared" si="6"/>
        <v>0</v>
      </c>
      <c r="M135" s="19">
        <f t="shared" si="8"/>
        <v>0</v>
      </c>
    </row>
    <row r="136" spans="1:13" ht="14.4" x14ac:dyDescent="0.25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7"/>
        <v>0</v>
      </c>
      <c r="L136" s="18">
        <f t="shared" ref="L136:L146" si="11">IF(K136=1,7,IF(K136=2,6,IF(K136=3,5,IF(K136=4,4,IF(K136=5,3,IF(K136=6,2,IF(K136&gt;=6,1,0)))))))</f>
        <v>0</v>
      </c>
      <c r="M136" s="19">
        <f t="shared" si="8"/>
        <v>0</v>
      </c>
    </row>
    <row r="137" spans="1:13" ht="14.4" x14ac:dyDescent="0.25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ref="K137:K146" si="12">SUM(G137:J137)</f>
        <v>0</v>
      </c>
      <c r="L137" s="18">
        <f t="shared" si="11"/>
        <v>0</v>
      </c>
      <c r="M137" s="19">
        <f t="shared" ref="M137:M146" si="13">SUM(L137+$M$5)</f>
        <v>0</v>
      </c>
    </row>
    <row r="138" spans="1:13" ht="14.4" x14ac:dyDescent="0.25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4" x14ac:dyDescent="0.25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4" x14ac:dyDescent="0.25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4" x14ac:dyDescent="0.25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4" x14ac:dyDescent="0.25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4" x14ac:dyDescent="0.25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4" x14ac:dyDescent="0.25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  <row r="145" spans="1:13" ht="14.4" x14ac:dyDescent="0.25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2"/>
        <v>0</v>
      </c>
      <c r="L145" s="18">
        <f t="shared" si="11"/>
        <v>0</v>
      </c>
      <c r="M145" s="19">
        <f t="shared" si="13"/>
        <v>0</v>
      </c>
    </row>
    <row r="146" spans="1:13" ht="14.4" x14ac:dyDescent="0.25">
      <c r="A146" s="12" t="str">
        <f t="shared" si="10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2"/>
        <v>0</v>
      </c>
      <c r="L146" s="18">
        <f t="shared" si="11"/>
        <v>0</v>
      </c>
      <c r="M146" s="19">
        <f t="shared" si="13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3" priority="1285"/>
  </conditionalFormatting>
  <conditionalFormatting sqref="C8:D21 C33:D43">
    <cfRule type="duplicateValues" dxfId="12" priority="2"/>
  </conditionalFormatting>
  <conditionalFormatting sqref="C22:D27 C44:D48">
    <cfRule type="duplicateValues" dxfId="11" priority="1"/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F0A5-A1CC-4820-8349-81E91937BC67}">
  <sheetPr>
    <tabColor rgb="FFA3E7FF"/>
  </sheetPr>
  <dimension ref="A1:P146"/>
  <sheetViews>
    <sheetView topLeftCell="A7" workbookViewId="0">
      <selection activeCell="M31" sqref="M31"/>
    </sheetView>
  </sheetViews>
  <sheetFormatPr defaultColWidth="9.109375" defaultRowHeight="13.2" x14ac:dyDescent="0.25"/>
  <cols>
    <col min="1" max="1" width="35.6640625" bestFit="1" customWidth="1"/>
    <col min="2" max="2" width="6.6640625" bestFit="1" customWidth="1"/>
    <col min="3" max="3" width="17.6640625" bestFit="1" customWidth="1"/>
    <col min="4" max="4" width="16.88671875" bestFit="1" customWidth="1"/>
    <col min="5" max="5" width="9.5546875" bestFit="1" customWidth="1"/>
    <col min="6" max="6" width="14.88671875" bestFit="1" customWidth="1"/>
    <col min="7" max="8" width="7.44140625" bestFit="1" customWidth="1"/>
    <col min="9" max="9" width="8.5546875" bestFit="1" customWidth="1"/>
    <col min="10" max="10" width="12.88671875" bestFit="1" customWidth="1"/>
    <col min="11" max="11" width="6.5546875" bestFit="1" customWidth="1"/>
    <col min="12" max="12" width="12.5546875" bestFit="1" customWidth="1"/>
    <col min="13" max="13" width="29.44140625" bestFit="1" customWidth="1"/>
  </cols>
  <sheetData>
    <row r="1" spans="1:16" s="9" customFormat="1" ht="22.5" customHeight="1" thickBot="1" x14ac:dyDescent="0.3">
      <c r="A1" s="71">
        <f>SUM(A2-1)</f>
        <v>18</v>
      </c>
      <c r="B1" s="901" t="s">
        <v>401</v>
      </c>
      <c r="C1" s="902"/>
      <c r="D1" s="7" t="s">
        <v>402</v>
      </c>
      <c r="E1" s="881" t="s">
        <v>503</v>
      </c>
      <c r="F1" s="882"/>
      <c r="G1" s="882"/>
      <c r="H1" s="882"/>
      <c r="I1" s="882"/>
      <c r="J1" s="8" t="s">
        <v>404</v>
      </c>
      <c r="K1" s="905">
        <v>45227</v>
      </c>
      <c r="L1" s="904"/>
      <c r="M1" s="8" t="s">
        <v>405</v>
      </c>
    </row>
    <row r="2" spans="1:16" s="9" customFormat="1" ht="22.5" customHeight="1" thickBot="1" x14ac:dyDescent="0.3">
      <c r="A2" s="1">
        <f>COUNTA(_xlfn.UNIQUE(D8:D187))</f>
        <v>19</v>
      </c>
      <c r="B2" s="885" t="s">
        <v>406</v>
      </c>
      <c r="C2" s="886"/>
      <c r="D2" s="886"/>
      <c r="E2" s="886"/>
      <c r="F2" s="886"/>
      <c r="G2" s="886"/>
      <c r="H2" s="886"/>
      <c r="I2" s="886"/>
      <c r="J2" s="886"/>
      <c r="K2" s="886"/>
      <c r="L2" s="887"/>
      <c r="M2" s="10" t="s">
        <v>407</v>
      </c>
    </row>
    <row r="3" spans="1:16" s="9" customFormat="1" ht="14.4" thickBot="1" x14ac:dyDescent="0.3">
      <c r="A3" s="866" t="s">
        <v>408</v>
      </c>
      <c r="B3" s="869" t="s">
        <v>409</v>
      </c>
      <c r="C3" s="872" t="s">
        <v>410</v>
      </c>
      <c r="D3" s="875" t="s">
        <v>411</v>
      </c>
      <c r="E3" s="878" t="s">
        <v>412</v>
      </c>
      <c r="F3" s="875" t="s">
        <v>413</v>
      </c>
      <c r="G3" s="881" t="s">
        <v>414</v>
      </c>
      <c r="H3" s="882"/>
      <c r="I3" s="882"/>
      <c r="J3" s="888"/>
      <c r="K3" s="889" t="s">
        <v>415</v>
      </c>
      <c r="L3" s="894" t="s">
        <v>416</v>
      </c>
      <c r="M3" s="333" t="s">
        <v>417</v>
      </c>
    </row>
    <row r="4" spans="1:16" s="9" customFormat="1" ht="14.4" thickBot="1" x14ac:dyDescent="0.3">
      <c r="A4" s="867"/>
      <c r="B4" s="870"/>
      <c r="C4" s="873"/>
      <c r="D4" s="876"/>
      <c r="E4" s="879"/>
      <c r="F4" s="880"/>
      <c r="G4" s="897" t="s">
        <v>418</v>
      </c>
      <c r="H4" s="899" t="s">
        <v>419</v>
      </c>
      <c r="I4" s="899" t="s">
        <v>420</v>
      </c>
      <c r="J4" s="875" t="s">
        <v>421</v>
      </c>
      <c r="K4" s="890"/>
      <c r="L4" s="895"/>
      <c r="M4" s="11">
        <v>1</v>
      </c>
    </row>
    <row r="5" spans="1:16" s="9" customFormat="1" ht="14.4" thickBot="1" x14ac:dyDescent="0.3">
      <c r="A5" s="868"/>
      <c r="B5" s="871"/>
      <c r="C5" s="874"/>
      <c r="D5" s="877"/>
      <c r="E5" s="892" t="s">
        <v>422</v>
      </c>
      <c r="F5" s="893"/>
      <c r="G5" s="898"/>
      <c r="H5" s="900"/>
      <c r="I5" s="900"/>
      <c r="J5" s="877"/>
      <c r="K5" s="891"/>
      <c r="L5" s="896"/>
      <c r="M5" s="335">
        <f>IF(M4=1,0,IF(M4=2,1,IF(M4=3,2,0)))</f>
        <v>0</v>
      </c>
    </row>
    <row r="6" spans="1:16" ht="14.4" x14ac:dyDescent="0.25">
      <c r="A6" s="72" t="str">
        <f t="shared" ref="A6:A37" si="0">CONCATENATE(B6,C6,D6)</f>
        <v xml:space="preserve">60Example Rider AExample Horse </v>
      </c>
      <c r="B6" s="73">
        <v>60</v>
      </c>
      <c r="C6" s="74" t="s">
        <v>433</v>
      </c>
      <c r="D6" s="75" t="s">
        <v>434</v>
      </c>
      <c r="E6" s="76">
        <v>6000000</v>
      </c>
      <c r="F6" s="77" t="s">
        <v>435</v>
      </c>
      <c r="G6" s="76">
        <v>1</v>
      </c>
      <c r="H6" s="73"/>
      <c r="I6" s="78"/>
      <c r="J6" s="79"/>
      <c r="K6" s="80">
        <f>SUM(G6:J6)</f>
        <v>1</v>
      </c>
      <c r="L6" s="81">
        <f>IF(K6=1,7,IF(K6=2,6,IF(K6=3,5,IF(K6=4,4,IF(K6=5,3,IF(K6=6,2,IF(K6&gt;=6,1,0)))))))</f>
        <v>7</v>
      </c>
      <c r="M6" s="82">
        <f>SUM(L6+$M$5)</f>
        <v>7</v>
      </c>
      <c r="N6" s="30"/>
      <c r="O6" s="30"/>
      <c r="P6" s="30"/>
    </row>
    <row r="7" spans="1:16" ht="14.4" x14ac:dyDescent="0.25">
      <c r="A7" s="12" t="str">
        <f t="shared" si="0"/>
        <v xml:space="preserve">75Example RiderExample Horse </v>
      </c>
      <c r="B7" s="83">
        <v>75</v>
      </c>
      <c r="C7" s="84" t="s">
        <v>436</v>
      </c>
      <c r="D7" s="85" t="s">
        <v>434</v>
      </c>
      <c r="E7" s="86">
        <v>6000001</v>
      </c>
      <c r="F7" s="87" t="s">
        <v>435</v>
      </c>
      <c r="G7" s="86"/>
      <c r="H7" s="83">
        <v>1</v>
      </c>
      <c r="I7" s="88"/>
      <c r="J7" s="89"/>
      <c r="K7" s="90">
        <f>SUM(G7:J7)</f>
        <v>1</v>
      </c>
      <c r="L7" s="91">
        <f>IF(K7=1,7,IF(K7=2,6,IF(K7=3,5,IF(K7=4,4,IF(K7=5,3,IF(K7=6,2,IF(K7&gt;=6,1,0)))))))</f>
        <v>7</v>
      </c>
      <c r="M7" s="92">
        <f>SUM(L7+$M$5)</f>
        <v>7</v>
      </c>
      <c r="N7" s="30"/>
      <c r="O7" s="30"/>
      <c r="P7" s="30"/>
    </row>
    <row r="8" spans="1:16" ht="14.4" x14ac:dyDescent="0.25">
      <c r="A8" s="12" t="str">
        <f t="shared" si="0"/>
        <v>60Bronte CochraneThor</v>
      </c>
      <c r="B8" s="13">
        <v>60</v>
      </c>
      <c r="C8" s="14" t="s">
        <v>1442</v>
      </c>
      <c r="D8" s="15" t="s">
        <v>1443</v>
      </c>
      <c r="E8" s="20"/>
      <c r="F8" s="16" t="s">
        <v>534</v>
      </c>
      <c r="G8" s="20"/>
      <c r="H8" s="13"/>
      <c r="I8" s="31"/>
      <c r="J8" s="34"/>
      <c r="K8" s="17">
        <v>0</v>
      </c>
      <c r="L8" s="18">
        <f t="shared" ref="L8:L71" si="1">IF(K8=1,7,IF(K8=2,6,IF(K8=3,5,IF(K8=4,4,IF(K8=5,3,IF(K8=6,2,IF(K8&gt;=6,1,0)))))))</f>
        <v>0</v>
      </c>
      <c r="M8" s="19">
        <f>SUM(L8+$M$5)</f>
        <v>0</v>
      </c>
      <c r="N8" s="30"/>
      <c r="O8" s="30"/>
      <c r="P8" s="30"/>
    </row>
    <row r="9" spans="1:16" ht="14.4" x14ac:dyDescent="0.25">
      <c r="A9" s="12" t="str">
        <f t="shared" si="0"/>
        <v>60Estelle OakmanBeckham</v>
      </c>
      <c r="B9" s="13">
        <v>60</v>
      </c>
      <c r="C9" s="14" t="s">
        <v>1444</v>
      </c>
      <c r="D9" s="15" t="s">
        <v>1445</v>
      </c>
      <c r="E9" s="20"/>
      <c r="F9" s="16" t="s">
        <v>307</v>
      </c>
      <c r="G9" s="20"/>
      <c r="H9" s="13"/>
      <c r="I9" s="31"/>
      <c r="J9" s="34"/>
      <c r="K9" s="17">
        <v>0</v>
      </c>
      <c r="L9" s="18">
        <f t="shared" si="1"/>
        <v>0</v>
      </c>
      <c r="M9" s="19">
        <f t="shared" ref="M9:M72" si="2">SUM(L9+$M$5)</f>
        <v>0</v>
      </c>
      <c r="N9" s="30"/>
      <c r="O9" s="30"/>
      <c r="P9" s="30"/>
    </row>
    <row r="10" spans="1:16" ht="14.4" x14ac:dyDescent="0.25">
      <c r="A10" s="12" t="str">
        <f t="shared" si="0"/>
        <v>60Harper MasseeTommy</v>
      </c>
      <c r="B10" s="13">
        <v>60</v>
      </c>
      <c r="C10" s="14" t="s">
        <v>1446</v>
      </c>
      <c r="D10" s="15" t="s">
        <v>1447</v>
      </c>
      <c r="E10" s="20"/>
      <c r="F10" s="16" t="s">
        <v>534</v>
      </c>
      <c r="G10" s="20"/>
      <c r="H10" s="13"/>
      <c r="I10" s="31"/>
      <c r="J10" s="34"/>
      <c r="K10" s="17">
        <v>0</v>
      </c>
      <c r="L10" s="18">
        <f t="shared" si="1"/>
        <v>0</v>
      </c>
      <c r="M10" s="19">
        <f t="shared" si="2"/>
        <v>0</v>
      </c>
      <c r="N10" s="30"/>
      <c r="O10" s="30"/>
      <c r="P10" s="30"/>
    </row>
    <row r="11" spans="1:16" ht="14.4" x14ac:dyDescent="0.25">
      <c r="A11" s="12" t="str">
        <f t="shared" si="0"/>
        <v>60Indigo MarrapodiSaffiano</v>
      </c>
      <c r="B11" s="13">
        <v>60</v>
      </c>
      <c r="C11" s="14" t="s">
        <v>1448</v>
      </c>
      <c r="D11" s="285" t="s">
        <v>1449</v>
      </c>
      <c r="E11" s="20"/>
      <c r="F11" s="16" t="s">
        <v>307</v>
      </c>
      <c r="G11" s="20"/>
      <c r="H11" s="13"/>
      <c r="I11" s="31"/>
      <c r="J11" s="34"/>
      <c r="K11" s="17">
        <v>0</v>
      </c>
      <c r="L11" s="18">
        <f t="shared" si="1"/>
        <v>0</v>
      </c>
      <c r="M11" s="19">
        <f t="shared" si="2"/>
        <v>0</v>
      </c>
      <c r="N11" s="30"/>
      <c r="O11" s="30"/>
      <c r="P11" s="30"/>
    </row>
    <row r="12" spans="1:16" ht="14.4" x14ac:dyDescent="0.25">
      <c r="A12" s="12" t="str">
        <f t="shared" si="0"/>
        <v>60Ruth ElsgoodFollyfoot Alchemy</v>
      </c>
      <c r="B12" s="13">
        <v>60</v>
      </c>
      <c r="C12" s="14" t="s">
        <v>1450</v>
      </c>
      <c r="D12" s="15" t="s">
        <v>1163</v>
      </c>
      <c r="E12" s="20"/>
      <c r="F12" s="16" t="s">
        <v>307</v>
      </c>
      <c r="G12" s="20">
        <v>5</v>
      </c>
      <c r="H12" s="13"/>
      <c r="I12" s="31"/>
      <c r="J12" s="34"/>
      <c r="K12" s="17">
        <v>5</v>
      </c>
      <c r="L12" s="18">
        <f t="shared" si="1"/>
        <v>3</v>
      </c>
      <c r="M12" s="19">
        <f t="shared" si="2"/>
        <v>3</v>
      </c>
      <c r="N12" s="30"/>
      <c r="O12" s="30"/>
      <c r="P12" s="30"/>
    </row>
    <row r="13" spans="1:16" ht="14.4" x14ac:dyDescent="0.25">
      <c r="A13" s="12" t="str">
        <f t="shared" si="0"/>
        <v>60Verity BallOrtessa</v>
      </c>
      <c r="B13" s="13">
        <v>60</v>
      </c>
      <c r="C13" s="14" t="s">
        <v>1451</v>
      </c>
      <c r="D13" s="15" t="s">
        <v>1452</v>
      </c>
      <c r="E13" s="20"/>
      <c r="F13" s="16" t="s">
        <v>146</v>
      </c>
      <c r="G13" s="20"/>
      <c r="H13" s="13"/>
      <c r="I13" s="31"/>
      <c r="J13" s="34"/>
      <c r="K13" s="17">
        <v>0</v>
      </c>
      <c r="L13" s="18">
        <f t="shared" si="1"/>
        <v>0</v>
      </c>
      <c r="M13" s="19">
        <f t="shared" si="2"/>
        <v>0</v>
      </c>
      <c r="N13" s="30"/>
      <c r="O13" s="30"/>
      <c r="P13" s="30"/>
    </row>
    <row r="14" spans="1:16" ht="14.4" x14ac:dyDescent="0.25">
      <c r="A14" s="12" t="str">
        <f t="shared" si="0"/>
        <v>60Sierra InouyeKnight</v>
      </c>
      <c r="B14" s="13">
        <v>60</v>
      </c>
      <c r="C14" s="14" t="s">
        <v>1453</v>
      </c>
      <c r="D14" s="15" t="s">
        <v>1454</v>
      </c>
      <c r="E14" s="20"/>
      <c r="F14" s="16" t="s">
        <v>534</v>
      </c>
      <c r="G14" s="20">
        <v>4</v>
      </c>
      <c r="H14" s="13"/>
      <c r="I14" s="31"/>
      <c r="J14" s="34"/>
      <c r="K14" s="17">
        <v>4</v>
      </c>
      <c r="L14" s="18">
        <f t="shared" si="1"/>
        <v>4</v>
      </c>
      <c r="M14" s="19">
        <f t="shared" si="2"/>
        <v>4</v>
      </c>
      <c r="N14" s="30"/>
      <c r="O14" s="30"/>
      <c r="P14" s="30"/>
    </row>
    <row r="15" spans="1:16" ht="14.4" x14ac:dyDescent="0.25">
      <c r="A15" s="12" t="str">
        <f t="shared" si="0"/>
        <v>60Suzana P.HChisel</v>
      </c>
      <c r="B15" s="13">
        <v>60</v>
      </c>
      <c r="C15" s="14" t="s">
        <v>1455</v>
      </c>
      <c r="D15" s="15" t="s">
        <v>1456</v>
      </c>
      <c r="E15" s="20"/>
      <c r="F15" s="16"/>
      <c r="G15" s="20"/>
      <c r="H15" s="13"/>
      <c r="I15" s="31"/>
      <c r="J15" s="34"/>
      <c r="K15" s="17">
        <v>0</v>
      </c>
      <c r="L15" s="18">
        <f t="shared" si="1"/>
        <v>0</v>
      </c>
      <c r="M15" s="19">
        <f t="shared" si="2"/>
        <v>0</v>
      </c>
      <c r="N15" s="30"/>
      <c r="O15" s="30"/>
      <c r="P15" s="30"/>
    </row>
    <row r="16" spans="1:16" ht="14.4" x14ac:dyDescent="0.25">
      <c r="A16" s="12" t="str">
        <f t="shared" si="0"/>
        <v>60Elise StampaliaMelody Park Mystical Lady</v>
      </c>
      <c r="B16" s="13">
        <v>60</v>
      </c>
      <c r="C16" s="14" t="s">
        <v>335</v>
      </c>
      <c r="D16" s="15" t="s">
        <v>336</v>
      </c>
      <c r="E16" s="20"/>
      <c r="F16" s="16" t="s">
        <v>109</v>
      </c>
      <c r="G16" s="20">
        <v>3</v>
      </c>
      <c r="H16" s="13"/>
      <c r="I16" s="31"/>
      <c r="J16" s="34"/>
      <c r="K16" s="17">
        <v>3</v>
      </c>
      <c r="L16" s="18">
        <f t="shared" si="1"/>
        <v>5</v>
      </c>
      <c r="M16" s="19">
        <f t="shared" si="2"/>
        <v>5</v>
      </c>
      <c r="N16" s="30"/>
      <c r="O16" s="30"/>
      <c r="P16" s="30"/>
    </row>
    <row r="17" spans="1:16" ht="14.4" x14ac:dyDescent="0.25">
      <c r="A17" s="12" t="str">
        <f t="shared" si="0"/>
        <v>60Elaria AtheisWildwood Beyond Paradise SR</v>
      </c>
      <c r="B17" s="13">
        <v>60</v>
      </c>
      <c r="C17" s="14" t="s">
        <v>321</v>
      </c>
      <c r="D17" s="285" t="s">
        <v>1067</v>
      </c>
      <c r="E17" s="20"/>
      <c r="F17" s="16"/>
      <c r="G17" s="20">
        <v>1</v>
      </c>
      <c r="H17" s="13"/>
      <c r="I17" s="31"/>
      <c r="J17" s="34"/>
      <c r="K17" s="17">
        <v>1</v>
      </c>
      <c r="L17" s="18">
        <f t="shared" si="1"/>
        <v>7</v>
      </c>
      <c r="M17" s="19">
        <f t="shared" si="2"/>
        <v>7</v>
      </c>
      <c r="N17" s="30"/>
      <c r="O17" s="30"/>
      <c r="P17" s="30"/>
    </row>
    <row r="18" spans="1:16" ht="14.4" x14ac:dyDescent="0.25">
      <c r="A18" s="12" t="str">
        <f t="shared" si="0"/>
        <v>60Annabelle MccormackFawley Spirituelle</v>
      </c>
      <c r="B18" s="13">
        <v>60</v>
      </c>
      <c r="C18" s="295" t="s">
        <v>1461</v>
      </c>
      <c r="D18" s="15" t="s">
        <v>1457</v>
      </c>
      <c r="E18" s="20"/>
      <c r="F18" s="16"/>
      <c r="G18" s="20">
        <v>2</v>
      </c>
      <c r="H18" s="13"/>
      <c r="I18" s="31"/>
      <c r="J18" s="34"/>
      <c r="K18" s="17">
        <v>2</v>
      </c>
      <c r="L18" s="18">
        <f t="shared" si="1"/>
        <v>6</v>
      </c>
      <c r="M18" s="19">
        <f t="shared" si="2"/>
        <v>6</v>
      </c>
      <c r="P18" s="30"/>
    </row>
    <row r="19" spans="1:16" ht="14.4" x14ac:dyDescent="0.25">
      <c r="A19" s="12" t="str">
        <f t="shared" si="0"/>
        <v>70Elise StampaliaMelody Park Mystical Lady SR</v>
      </c>
      <c r="B19" s="13">
        <v>70</v>
      </c>
      <c r="C19" s="14" t="s">
        <v>335</v>
      </c>
      <c r="D19" s="285" t="s">
        <v>1462</v>
      </c>
      <c r="E19" s="20"/>
      <c r="F19" s="16" t="s">
        <v>109</v>
      </c>
      <c r="G19" s="20">
        <v>4</v>
      </c>
      <c r="H19" s="13"/>
      <c r="I19" s="31"/>
      <c r="J19" s="34"/>
      <c r="K19" s="17">
        <v>4</v>
      </c>
      <c r="L19" s="18">
        <f t="shared" si="1"/>
        <v>4</v>
      </c>
      <c r="M19" s="19">
        <f t="shared" si="2"/>
        <v>4</v>
      </c>
      <c r="P19" s="30"/>
    </row>
    <row r="20" spans="1:16" ht="14.4" x14ac:dyDescent="0.25">
      <c r="A20" s="12" t="str">
        <f t="shared" si="0"/>
        <v>70Elaria AtheisWildwood Beyond Paradise</v>
      </c>
      <c r="B20" s="13">
        <v>70</v>
      </c>
      <c r="C20" s="295" t="s">
        <v>321</v>
      </c>
      <c r="D20" s="285" t="s">
        <v>322</v>
      </c>
      <c r="E20" s="20"/>
      <c r="F20" s="16"/>
      <c r="G20" s="20">
        <v>1</v>
      </c>
      <c r="H20" s="13"/>
      <c r="I20" s="31"/>
      <c r="J20" s="34"/>
      <c r="K20" s="17">
        <v>1</v>
      </c>
      <c r="L20" s="18">
        <f t="shared" si="1"/>
        <v>7</v>
      </c>
      <c r="M20" s="19">
        <f t="shared" si="2"/>
        <v>7</v>
      </c>
    </row>
    <row r="21" spans="1:16" ht="14.4" x14ac:dyDescent="0.25">
      <c r="A21" s="12" t="str">
        <f t="shared" si="0"/>
        <v>70Annabelle MccormackFawley Spirituelle SR</v>
      </c>
      <c r="B21" s="13">
        <v>70</v>
      </c>
      <c r="C21" s="14" t="s">
        <v>1461</v>
      </c>
      <c r="D21" s="285" t="s">
        <v>1463</v>
      </c>
      <c r="E21" s="20"/>
      <c r="F21" s="16"/>
      <c r="G21" s="20">
        <v>3</v>
      </c>
      <c r="H21" s="13"/>
      <c r="I21" s="31"/>
      <c r="J21" s="34"/>
      <c r="K21" s="17">
        <v>3</v>
      </c>
      <c r="L21" s="18">
        <f t="shared" si="1"/>
        <v>5</v>
      </c>
      <c r="M21" s="19">
        <f t="shared" si="2"/>
        <v>5</v>
      </c>
    </row>
    <row r="22" spans="1:16" ht="14.4" x14ac:dyDescent="0.25">
      <c r="A22" s="12" t="str">
        <f t="shared" si="0"/>
        <v>70Indigo MarrapodiSaffiano</v>
      </c>
      <c r="B22" s="13">
        <v>70</v>
      </c>
      <c r="C22" s="295" t="s">
        <v>1448</v>
      </c>
      <c r="D22" s="285" t="s">
        <v>1449</v>
      </c>
      <c r="E22" s="20"/>
      <c r="F22" s="16" t="s">
        <v>307</v>
      </c>
      <c r="G22" s="20">
        <v>5</v>
      </c>
      <c r="H22" s="13"/>
      <c r="I22" s="31"/>
      <c r="J22" s="34"/>
      <c r="K22" s="17">
        <v>5</v>
      </c>
      <c r="L22" s="18">
        <f t="shared" si="1"/>
        <v>3</v>
      </c>
      <c r="M22" s="19">
        <f t="shared" si="2"/>
        <v>3</v>
      </c>
    </row>
    <row r="23" spans="1:16" ht="14.4" x14ac:dyDescent="0.25">
      <c r="A23" s="12" t="str">
        <f t="shared" si="0"/>
        <v>70Lily FrancisMaverick The Master</v>
      </c>
      <c r="B23" s="13">
        <v>70</v>
      </c>
      <c r="C23" s="14" t="s">
        <v>1371</v>
      </c>
      <c r="D23" s="15" t="s">
        <v>1458</v>
      </c>
      <c r="E23" s="20"/>
      <c r="F23" s="16" t="s">
        <v>534</v>
      </c>
      <c r="G23" s="20"/>
      <c r="H23" s="13"/>
      <c r="I23" s="31"/>
      <c r="J23" s="34"/>
      <c r="K23" s="17">
        <v>0</v>
      </c>
      <c r="L23" s="18">
        <f t="shared" si="1"/>
        <v>0</v>
      </c>
      <c r="M23" s="19">
        <f t="shared" si="2"/>
        <v>0</v>
      </c>
    </row>
    <row r="24" spans="1:16" ht="14.4" x14ac:dyDescent="0.25">
      <c r="A24" s="12" t="str">
        <f t="shared" si="0"/>
        <v>70Ruth Elsgood</v>
      </c>
      <c r="B24" s="13">
        <v>70</v>
      </c>
      <c r="C24" s="14" t="s">
        <v>1450</v>
      </c>
      <c r="D24" s="15" t="s">
        <v>43</v>
      </c>
      <c r="E24" s="20"/>
      <c r="F24" s="16" t="s">
        <v>307</v>
      </c>
      <c r="G24" s="20"/>
      <c r="H24" s="13"/>
      <c r="I24" s="31"/>
      <c r="J24" s="34"/>
      <c r="K24" s="17">
        <v>0</v>
      </c>
      <c r="L24" s="18">
        <f t="shared" si="1"/>
        <v>0</v>
      </c>
      <c r="M24" s="19">
        <f t="shared" si="2"/>
        <v>0</v>
      </c>
    </row>
    <row r="25" spans="1:16" ht="14.4" x14ac:dyDescent="0.25">
      <c r="A25" s="12" t="str">
        <f t="shared" si="0"/>
        <v>70Verity BallOrtessa</v>
      </c>
      <c r="B25" s="13">
        <v>70</v>
      </c>
      <c r="C25" s="14" t="s">
        <v>1451</v>
      </c>
      <c r="D25" s="15" t="s">
        <v>1452</v>
      </c>
      <c r="E25" s="20"/>
      <c r="F25" s="16" t="s">
        <v>146</v>
      </c>
      <c r="G25" s="20"/>
      <c r="H25" s="13"/>
      <c r="I25" s="31"/>
      <c r="J25" s="34"/>
      <c r="K25" s="17">
        <v>0</v>
      </c>
      <c r="L25" s="18">
        <f t="shared" si="1"/>
        <v>0</v>
      </c>
      <c r="M25" s="19">
        <f t="shared" si="2"/>
        <v>0</v>
      </c>
    </row>
    <row r="26" spans="1:16" ht="14.4" x14ac:dyDescent="0.25">
      <c r="A26" s="12" t="str">
        <f t="shared" si="0"/>
        <v>70Sierra InouyeKnight</v>
      </c>
      <c r="B26" s="13">
        <v>70</v>
      </c>
      <c r="C26" s="14" t="s">
        <v>1453</v>
      </c>
      <c r="D26" s="15" t="s">
        <v>1454</v>
      </c>
      <c r="E26" s="20"/>
      <c r="F26" s="16" t="s">
        <v>534</v>
      </c>
      <c r="G26" s="20"/>
      <c r="H26" s="13"/>
      <c r="I26" s="31"/>
      <c r="J26" s="34"/>
      <c r="K26" s="17">
        <v>0</v>
      </c>
      <c r="L26" s="18">
        <f t="shared" si="1"/>
        <v>0</v>
      </c>
      <c r="M26" s="19">
        <f t="shared" si="2"/>
        <v>0</v>
      </c>
    </row>
    <row r="27" spans="1:16" ht="14.4" x14ac:dyDescent="0.25">
      <c r="A27" s="12" t="str">
        <f t="shared" si="0"/>
        <v>70Ryan FrantomNewhope Sparks Fly</v>
      </c>
      <c r="B27" s="13">
        <v>70</v>
      </c>
      <c r="C27" s="14" t="s">
        <v>1459</v>
      </c>
      <c r="D27" s="15" t="s">
        <v>1460</v>
      </c>
      <c r="E27" s="20"/>
      <c r="F27" s="16" t="s">
        <v>534</v>
      </c>
      <c r="G27" s="20">
        <v>2</v>
      </c>
      <c r="H27" s="13"/>
      <c r="I27" s="31"/>
      <c r="J27" s="34"/>
      <c r="K27" s="17">
        <v>2</v>
      </c>
      <c r="L27" s="18">
        <f t="shared" si="1"/>
        <v>6</v>
      </c>
      <c r="M27" s="19">
        <f t="shared" si="2"/>
        <v>6</v>
      </c>
    </row>
    <row r="28" spans="1:16" ht="14.4" x14ac:dyDescent="0.25">
      <c r="A28" s="12" t="str">
        <f t="shared" si="0"/>
        <v>80Lily FrancisMaverick The Master</v>
      </c>
      <c r="B28" s="13">
        <v>80</v>
      </c>
      <c r="C28" s="295" t="s">
        <v>1371</v>
      </c>
      <c r="D28" s="15" t="s">
        <v>1458</v>
      </c>
      <c r="E28" s="20"/>
      <c r="F28" s="16" t="s">
        <v>534</v>
      </c>
      <c r="G28" s="20"/>
      <c r="H28" s="13">
        <v>2</v>
      </c>
      <c r="I28" s="31"/>
      <c r="J28" s="34"/>
      <c r="K28" s="17">
        <v>2</v>
      </c>
      <c r="L28" s="18">
        <f t="shared" si="1"/>
        <v>6</v>
      </c>
      <c r="M28" s="19">
        <f t="shared" si="2"/>
        <v>6</v>
      </c>
    </row>
    <row r="29" spans="1:16" ht="14.4" x14ac:dyDescent="0.25">
      <c r="A29" s="12" t="str">
        <f t="shared" si="0"/>
        <v>80Ryan FrantomNewhope Sparks Fly</v>
      </c>
      <c r="B29" s="13">
        <v>80</v>
      </c>
      <c r="C29" s="14" t="s">
        <v>1459</v>
      </c>
      <c r="D29" s="15" t="s">
        <v>1460</v>
      </c>
      <c r="E29" s="20"/>
      <c r="F29" s="16" t="s">
        <v>534</v>
      </c>
      <c r="G29" s="20"/>
      <c r="H29" s="13">
        <v>3</v>
      </c>
      <c r="I29" s="31"/>
      <c r="J29" s="34"/>
      <c r="K29" s="17">
        <v>3</v>
      </c>
      <c r="L29" s="18">
        <f t="shared" si="1"/>
        <v>5</v>
      </c>
      <c r="M29" s="19">
        <f t="shared" si="2"/>
        <v>5</v>
      </c>
    </row>
    <row r="30" spans="1:16" ht="14.4" x14ac:dyDescent="0.25">
      <c r="A30" s="12" t="str">
        <f t="shared" si="0"/>
        <v>80Vanessa DavisOkies Little Anya</v>
      </c>
      <c r="B30" s="13">
        <v>80</v>
      </c>
      <c r="C30" s="14" t="s">
        <v>141</v>
      </c>
      <c r="D30" s="15" t="s">
        <v>142</v>
      </c>
      <c r="E30" s="20"/>
      <c r="F30" s="16" t="s">
        <v>534</v>
      </c>
      <c r="G30" s="20"/>
      <c r="H30" s="13">
        <v>1</v>
      </c>
      <c r="I30" s="31"/>
      <c r="J30" s="34"/>
      <c r="K30" s="17">
        <v>1</v>
      </c>
      <c r="L30" s="18">
        <f t="shared" si="1"/>
        <v>7</v>
      </c>
      <c r="M30" s="19">
        <f t="shared" si="2"/>
        <v>7</v>
      </c>
    </row>
    <row r="31" spans="1:16" ht="14.4" x14ac:dyDescent="0.25">
      <c r="A31" s="12" t="str">
        <f t="shared" si="0"/>
        <v>80Annabelle MccormackFawley Spirituelle</v>
      </c>
      <c r="B31" s="13">
        <v>80</v>
      </c>
      <c r="C31" s="14" t="s">
        <v>1461</v>
      </c>
      <c r="D31" s="15" t="s">
        <v>1457</v>
      </c>
      <c r="E31" s="20"/>
      <c r="F31" s="16"/>
      <c r="G31" s="20"/>
      <c r="H31" s="13">
        <v>4</v>
      </c>
      <c r="I31" s="31"/>
      <c r="J31" s="34"/>
      <c r="K31" s="17">
        <v>4</v>
      </c>
      <c r="L31" s="18">
        <f t="shared" si="1"/>
        <v>4</v>
      </c>
      <c r="M31" s="19">
        <f t="shared" si="2"/>
        <v>4</v>
      </c>
    </row>
    <row r="32" spans="1:16" ht="14.4" x14ac:dyDescent="0.25">
      <c r="A32" s="12" t="str">
        <f t="shared" si="0"/>
        <v/>
      </c>
      <c r="B32" s="13"/>
      <c r="C32" s="14"/>
      <c r="D32" s="15"/>
      <c r="E32" s="20"/>
      <c r="F32" s="16"/>
      <c r="G32" s="20"/>
      <c r="H32" s="13"/>
      <c r="I32" s="31"/>
      <c r="J32" s="34"/>
      <c r="K32" s="17"/>
      <c r="L32" s="18">
        <f t="shared" si="1"/>
        <v>0</v>
      </c>
      <c r="M32" s="19">
        <f t="shared" si="2"/>
        <v>0</v>
      </c>
    </row>
    <row r="33" spans="1:13" ht="14.4" x14ac:dyDescent="0.25">
      <c r="A33" s="12" t="str">
        <f t="shared" si="0"/>
        <v/>
      </c>
      <c r="B33" s="13"/>
      <c r="C33" s="14"/>
      <c r="D33" s="15"/>
      <c r="E33" s="20"/>
      <c r="F33" s="16"/>
      <c r="G33" s="20"/>
      <c r="H33" s="13"/>
      <c r="I33" s="31"/>
      <c r="J33" s="34"/>
      <c r="K33" s="17"/>
      <c r="L33" s="18">
        <f t="shared" si="1"/>
        <v>0</v>
      </c>
      <c r="M33" s="19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20"/>
      <c r="F34" s="16"/>
      <c r="G34" s="20"/>
      <c r="H34" s="13"/>
      <c r="I34" s="31"/>
      <c r="J34" s="34"/>
      <c r="K34" s="17"/>
      <c r="L34" s="18">
        <f t="shared" si="1"/>
        <v>0</v>
      </c>
      <c r="M34" s="19">
        <f t="shared" si="2"/>
        <v>0</v>
      </c>
    </row>
    <row r="35" spans="1:13" ht="14.4" x14ac:dyDescent="0.25">
      <c r="A35" s="12" t="str">
        <f t="shared" si="0"/>
        <v/>
      </c>
      <c r="B35" s="13"/>
      <c r="C35" s="295"/>
      <c r="D35" s="285"/>
      <c r="E35" s="20"/>
      <c r="F35" s="16"/>
      <c r="G35" s="20"/>
      <c r="H35" s="13"/>
      <c r="I35" s="31"/>
      <c r="J35" s="34"/>
      <c r="K35" s="17"/>
      <c r="L35" s="18">
        <f t="shared" si="1"/>
        <v>0</v>
      </c>
      <c r="M35" s="19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20"/>
      <c r="F36" s="16"/>
      <c r="G36" s="20"/>
      <c r="H36" s="13"/>
      <c r="I36" s="31"/>
      <c r="J36" s="34"/>
      <c r="K36" s="17"/>
      <c r="L36" s="18">
        <f t="shared" si="1"/>
        <v>0</v>
      </c>
      <c r="M36" s="19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285"/>
      <c r="E37" s="20"/>
      <c r="F37" s="16"/>
      <c r="G37" s="20"/>
      <c r="H37" s="13"/>
      <c r="I37" s="31"/>
      <c r="J37" s="34"/>
      <c r="K37" s="17"/>
      <c r="L37" s="18">
        <f t="shared" si="1"/>
        <v>0</v>
      </c>
      <c r="M37" s="19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285"/>
      <c r="E38" s="20"/>
      <c r="F38" s="16"/>
      <c r="G38" s="20"/>
      <c r="H38" s="13"/>
      <c r="I38" s="31"/>
      <c r="J38" s="34"/>
      <c r="K38" s="17"/>
      <c r="L38" s="18">
        <f t="shared" si="1"/>
        <v>0</v>
      </c>
      <c r="M38" s="19">
        <f t="shared" si="2"/>
        <v>0</v>
      </c>
    </row>
    <row r="39" spans="1:13" ht="14.4" x14ac:dyDescent="0.25">
      <c r="A39" s="12" t="str">
        <f t="shared" si="3"/>
        <v/>
      </c>
      <c r="B39" s="13"/>
      <c r="C39" s="14"/>
      <c r="D39" s="285"/>
      <c r="E39" s="20"/>
      <c r="F39" s="16"/>
      <c r="G39" s="20"/>
      <c r="H39" s="13"/>
      <c r="I39" s="31"/>
      <c r="J39" s="34"/>
      <c r="K39" s="17"/>
      <c r="L39" s="18">
        <f t="shared" si="1"/>
        <v>0</v>
      </c>
      <c r="M39" s="19">
        <f t="shared" si="2"/>
        <v>0</v>
      </c>
    </row>
    <row r="40" spans="1:13" ht="14.4" x14ac:dyDescent="0.25">
      <c r="A40" s="12" t="str">
        <f t="shared" si="3"/>
        <v/>
      </c>
      <c r="B40" s="13"/>
      <c r="C40" s="295"/>
      <c r="D40" s="285"/>
      <c r="E40" s="20"/>
      <c r="F40" s="16"/>
      <c r="G40" s="20"/>
      <c r="H40" s="13"/>
      <c r="I40" s="31"/>
      <c r="J40" s="34"/>
      <c r="K40" s="17"/>
      <c r="L40" s="18">
        <f t="shared" si="1"/>
        <v>0</v>
      </c>
      <c r="M40" s="19">
        <f t="shared" si="2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20"/>
      <c r="F41" s="16"/>
      <c r="G41" s="20"/>
      <c r="H41" s="13"/>
      <c r="I41" s="31"/>
      <c r="J41" s="34"/>
      <c r="K41" s="17"/>
      <c r="L41" s="18">
        <f t="shared" si="1"/>
        <v>0</v>
      </c>
      <c r="M41" s="19">
        <f t="shared" si="2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20"/>
      <c r="F42" s="16"/>
      <c r="G42" s="20"/>
      <c r="H42" s="13"/>
      <c r="I42" s="31"/>
      <c r="J42" s="34"/>
      <c r="K42" s="17"/>
      <c r="L42" s="18">
        <f t="shared" si="1"/>
        <v>0</v>
      </c>
      <c r="M42" s="19">
        <f t="shared" si="2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20"/>
      <c r="F43" s="16"/>
      <c r="G43" s="20"/>
      <c r="H43" s="13"/>
      <c r="I43" s="31"/>
      <c r="J43" s="34"/>
      <c r="K43" s="17"/>
      <c r="L43" s="18">
        <f t="shared" si="1"/>
        <v>0</v>
      </c>
      <c r="M43" s="19">
        <f t="shared" si="2"/>
        <v>0</v>
      </c>
    </row>
    <row r="44" spans="1:13" ht="14.4" x14ac:dyDescent="0.25">
      <c r="A44" s="12" t="str">
        <f t="shared" si="3"/>
        <v/>
      </c>
      <c r="B44" s="13"/>
      <c r="C44" s="295"/>
      <c r="D44" s="285"/>
      <c r="E44" s="20"/>
      <c r="F44" s="16"/>
      <c r="G44" s="20"/>
      <c r="H44" s="13"/>
      <c r="I44" s="31"/>
      <c r="J44" s="34"/>
      <c r="K44" s="17"/>
      <c r="L44" s="18">
        <f t="shared" si="1"/>
        <v>0</v>
      </c>
      <c r="M44" s="19">
        <f t="shared" si="2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20"/>
      <c r="F45" s="16"/>
      <c r="G45" s="20"/>
      <c r="H45" s="13"/>
      <c r="I45" s="31"/>
      <c r="J45" s="34"/>
      <c r="K45" s="17"/>
      <c r="L45" s="18">
        <f t="shared" si="1"/>
        <v>0</v>
      </c>
      <c r="M45" s="19">
        <f t="shared" si="2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20"/>
      <c r="F46" s="16"/>
      <c r="G46" s="20"/>
      <c r="H46" s="13"/>
      <c r="I46" s="31"/>
      <c r="J46" s="34"/>
      <c r="K46" s="17"/>
      <c r="L46" s="18">
        <f t="shared" si="1"/>
        <v>0</v>
      </c>
      <c r="M46" s="19">
        <f t="shared" si="2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20"/>
      <c r="F47" s="16"/>
      <c r="G47" s="20"/>
      <c r="H47" s="13"/>
      <c r="I47" s="31"/>
      <c r="J47" s="34"/>
      <c r="K47" s="17"/>
      <c r="L47" s="18">
        <f t="shared" si="1"/>
        <v>0</v>
      </c>
      <c r="M47" s="19">
        <f t="shared" si="2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20"/>
      <c r="F48" s="16"/>
      <c r="G48" s="20"/>
      <c r="H48" s="13"/>
      <c r="I48" s="31"/>
      <c r="J48" s="34"/>
      <c r="K48" s="17"/>
      <c r="L48" s="18">
        <f t="shared" si="1"/>
        <v>0</v>
      </c>
      <c r="M48" s="19">
        <f t="shared" si="2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20"/>
      <c r="F49" s="16"/>
      <c r="G49" s="20"/>
      <c r="H49" s="13"/>
      <c r="I49" s="31"/>
      <c r="J49" s="34"/>
      <c r="K49" s="17"/>
      <c r="L49" s="18">
        <f t="shared" si="1"/>
        <v>0</v>
      </c>
      <c r="M49" s="19">
        <f t="shared" si="2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20"/>
      <c r="F50" s="16"/>
      <c r="G50" s="20"/>
      <c r="H50" s="13"/>
      <c r="I50" s="31"/>
      <c r="J50" s="34"/>
      <c r="K50" s="17"/>
      <c r="L50" s="18">
        <f t="shared" si="1"/>
        <v>0</v>
      </c>
      <c r="M50" s="19">
        <f t="shared" si="2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20"/>
      <c r="F51" s="16"/>
      <c r="G51" s="20"/>
      <c r="H51" s="13"/>
      <c r="I51" s="31"/>
      <c r="J51" s="34"/>
      <c r="K51" s="17"/>
      <c r="L51" s="18">
        <f t="shared" si="1"/>
        <v>0</v>
      </c>
      <c r="M51" s="19">
        <f t="shared" si="2"/>
        <v>0</v>
      </c>
    </row>
    <row r="52" spans="1:13" ht="14.4" x14ac:dyDescent="0.25">
      <c r="A52" s="12" t="str">
        <f t="shared" si="3"/>
        <v/>
      </c>
      <c r="B52" s="13"/>
      <c r="C52" s="295"/>
      <c r="D52" s="15"/>
      <c r="E52" s="20"/>
      <c r="F52" s="16"/>
      <c r="G52" s="20"/>
      <c r="H52" s="13"/>
      <c r="I52" s="31"/>
      <c r="J52" s="34"/>
      <c r="K52" s="17"/>
      <c r="L52" s="18">
        <f t="shared" si="1"/>
        <v>0</v>
      </c>
      <c r="M52" s="19">
        <f t="shared" si="2"/>
        <v>0</v>
      </c>
    </row>
    <row r="53" spans="1:13" ht="14.4" x14ac:dyDescent="0.25">
      <c r="A53" s="12" t="str">
        <f t="shared" si="3"/>
        <v/>
      </c>
      <c r="B53" s="13"/>
      <c r="C53" s="14"/>
      <c r="D53" s="285"/>
      <c r="E53" s="20"/>
      <c r="F53" s="16"/>
      <c r="G53" s="20"/>
      <c r="H53" s="13"/>
      <c r="I53" s="31"/>
      <c r="J53" s="34"/>
      <c r="K53" s="17"/>
      <c r="L53" s="18">
        <f t="shared" si="1"/>
        <v>0</v>
      </c>
      <c r="M53" s="19">
        <f t="shared" si="2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20"/>
      <c r="F54" s="16"/>
      <c r="G54" s="20"/>
      <c r="H54" s="13"/>
      <c r="I54" s="31"/>
      <c r="J54" s="34"/>
      <c r="K54" s="17"/>
      <c r="L54" s="18">
        <f t="shared" si="1"/>
        <v>0</v>
      </c>
      <c r="M54" s="19">
        <f t="shared" si="2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20"/>
      <c r="F55" s="16"/>
      <c r="G55" s="20"/>
      <c r="H55" s="13"/>
      <c r="I55" s="31"/>
      <c r="J55" s="34"/>
      <c r="K55" s="17"/>
      <c r="L55" s="18">
        <f t="shared" si="1"/>
        <v>0</v>
      </c>
      <c r="M55" s="19">
        <f t="shared" si="2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20"/>
      <c r="F56" s="16"/>
      <c r="G56" s="20"/>
      <c r="H56" s="13"/>
      <c r="I56" s="31"/>
      <c r="J56" s="34"/>
      <c r="K56" s="17"/>
      <c r="L56" s="18">
        <f t="shared" si="1"/>
        <v>0</v>
      </c>
      <c r="M56" s="19">
        <f t="shared" si="2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20"/>
      <c r="F57" s="16"/>
      <c r="G57" s="20"/>
      <c r="H57" s="13"/>
      <c r="I57" s="31"/>
      <c r="J57" s="34"/>
      <c r="K57" s="17"/>
      <c r="L57" s="18">
        <f t="shared" si="1"/>
        <v>0</v>
      </c>
      <c r="M57" s="19">
        <f t="shared" si="2"/>
        <v>0</v>
      </c>
    </row>
    <row r="58" spans="1:13" ht="14.4" x14ac:dyDescent="0.25">
      <c r="A58" s="12" t="str">
        <f t="shared" si="3"/>
        <v/>
      </c>
      <c r="B58" s="13"/>
      <c r="C58" s="295"/>
      <c r="D58" s="15"/>
      <c r="E58" s="20"/>
      <c r="F58" s="16"/>
      <c r="G58" s="20"/>
      <c r="H58" s="13"/>
      <c r="I58" s="31"/>
      <c r="J58" s="34"/>
      <c r="K58" s="17"/>
      <c r="L58" s="18">
        <f t="shared" si="1"/>
        <v>0</v>
      </c>
      <c r="M58" s="19">
        <f t="shared" si="2"/>
        <v>0</v>
      </c>
    </row>
    <row r="59" spans="1:13" ht="14.4" x14ac:dyDescent="0.25">
      <c r="A59" s="12" t="str">
        <f t="shared" si="3"/>
        <v/>
      </c>
      <c r="B59" s="13"/>
      <c r="C59" s="14"/>
      <c r="D59" s="285"/>
      <c r="E59" s="20"/>
      <c r="F59" s="16"/>
      <c r="G59" s="20"/>
      <c r="H59" s="13"/>
      <c r="I59" s="31"/>
      <c r="J59" s="34"/>
      <c r="K59" s="17"/>
      <c r="L59" s="18">
        <f t="shared" si="1"/>
        <v>0</v>
      </c>
      <c r="M59" s="19">
        <f t="shared" si="2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20"/>
      <c r="F60" s="16"/>
      <c r="G60" s="20"/>
      <c r="H60" s="13"/>
      <c r="I60" s="31"/>
      <c r="J60" s="34"/>
      <c r="K60" s="17"/>
      <c r="L60" s="18">
        <f t="shared" si="1"/>
        <v>0</v>
      </c>
      <c r="M60" s="19">
        <f t="shared" si="2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20"/>
      <c r="F61" s="16"/>
      <c r="G61" s="20"/>
      <c r="H61" s="13"/>
      <c r="I61" s="31"/>
      <c r="J61" s="34"/>
      <c r="K61" s="17"/>
      <c r="L61" s="18">
        <f t="shared" si="1"/>
        <v>0</v>
      </c>
      <c r="M61" s="19">
        <f t="shared" si="2"/>
        <v>0</v>
      </c>
    </row>
    <row r="62" spans="1:13" ht="14.4" x14ac:dyDescent="0.25">
      <c r="A62" s="12" t="str">
        <f t="shared" si="3"/>
        <v/>
      </c>
      <c r="B62" s="13"/>
      <c r="C62" s="14"/>
      <c r="D62" s="15"/>
      <c r="E62" s="20"/>
      <c r="F62" s="16"/>
      <c r="G62" s="20"/>
      <c r="H62" s="13"/>
      <c r="I62" s="31"/>
      <c r="J62" s="34"/>
      <c r="K62" s="17"/>
      <c r="L62" s="18">
        <f t="shared" si="1"/>
        <v>0</v>
      </c>
      <c r="M62" s="19">
        <f t="shared" si="2"/>
        <v>0</v>
      </c>
    </row>
    <row r="63" spans="1:13" ht="14.4" x14ac:dyDescent="0.25">
      <c r="A63" s="12" t="str">
        <f t="shared" si="3"/>
        <v/>
      </c>
      <c r="B63" s="13"/>
      <c r="C63" s="295"/>
      <c r="D63" s="15"/>
      <c r="E63" s="20"/>
      <c r="F63" s="16"/>
      <c r="G63" s="20"/>
      <c r="H63" s="13"/>
      <c r="I63" s="31"/>
      <c r="J63" s="34"/>
      <c r="K63" s="17"/>
      <c r="L63" s="18">
        <f t="shared" si="1"/>
        <v>0</v>
      </c>
      <c r="M63" s="19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20"/>
      <c r="F64" s="16"/>
      <c r="G64" s="20"/>
      <c r="H64" s="13"/>
      <c r="I64" s="31"/>
      <c r="J64" s="34"/>
      <c r="K64" s="17"/>
      <c r="L64" s="18">
        <f t="shared" si="1"/>
        <v>0</v>
      </c>
      <c r="M64" s="19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20"/>
      <c r="F65" s="16"/>
      <c r="G65" s="20"/>
      <c r="H65" s="13"/>
      <c r="I65" s="31"/>
      <c r="J65" s="34"/>
      <c r="K65" s="17">
        <f t="shared" ref="K65:K72" si="4">SUM(G65:J65)</f>
        <v>0</v>
      </c>
      <c r="L65" s="18">
        <f t="shared" si="1"/>
        <v>0</v>
      </c>
      <c r="M65" s="19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20"/>
      <c r="F66" s="16"/>
      <c r="G66" s="20"/>
      <c r="H66" s="13"/>
      <c r="I66" s="31"/>
      <c r="J66" s="34"/>
      <c r="K66" s="17">
        <f t="shared" si="4"/>
        <v>0</v>
      </c>
      <c r="L66" s="18">
        <f t="shared" si="1"/>
        <v>0</v>
      </c>
      <c r="M66" s="19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20"/>
      <c r="F67" s="16"/>
      <c r="G67" s="20"/>
      <c r="H67" s="13"/>
      <c r="I67" s="31"/>
      <c r="J67" s="34"/>
      <c r="K67" s="17">
        <f t="shared" si="4"/>
        <v>0</v>
      </c>
      <c r="L67" s="18">
        <f t="shared" si="1"/>
        <v>0</v>
      </c>
      <c r="M67" s="19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20"/>
      <c r="F68" s="16"/>
      <c r="G68" s="20"/>
      <c r="H68" s="13"/>
      <c r="I68" s="31"/>
      <c r="J68" s="34"/>
      <c r="K68" s="17">
        <f t="shared" si="4"/>
        <v>0</v>
      </c>
      <c r="L68" s="18">
        <f t="shared" si="1"/>
        <v>0</v>
      </c>
      <c r="M68" s="19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20"/>
      <c r="F69" s="16"/>
      <c r="G69" s="20"/>
      <c r="H69" s="13"/>
      <c r="I69" s="31"/>
      <c r="J69" s="34"/>
      <c r="K69" s="17">
        <f t="shared" si="4"/>
        <v>0</v>
      </c>
      <c r="L69" s="18">
        <f t="shared" si="1"/>
        <v>0</v>
      </c>
      <c r="M69" s="19">
        <f t="shared" si="2"/>
        <v>0</v>
      </c>
    </row>
    <row r="70" spans="1:13" ht="14.4" x14ac:dyDescent="0.25">
      <c r="A70" s="12" t="str">
        <f t="shared" ref="A70:A101" si="5">CONCATENATE(B70,C70,D70)</f>
        <v/>
      </c>
      <c r="B70" s="13"/>
      <c r="C70" s="14"/>
      <c r="D70" s="15"/>
      <c r="E70" s="20"/>
      <c r="F70" s="16"/>
      <c r="G70" s="20"/>
      <c r="H70" s="13"/>
      <c r="I70" s="31"/>
      <c r="J70" s="34"/>
      <c r="K70" s="17">
        <f t="shared" si="4"/>
        <v>0</v>
      </c>
      <c r="L70" s="18">
        <f t="shared" si="1"/>
        <v>0</v>
      </c>
      <c r="M70" s="19">
        <f t="shared" si="2"/>
        <v>0</v>
      </c>
    </row>
    <row r="71" spans="1:13" ht="14.4" x14ac:dyDescent="0.25">
      <c r="A71" s="12" t="str">
        <f t="shared" si="5"/>
        <v/>
      </c>
      <c r="B71" s="13"/>
      <c r="C71" s="14"/>
      <c r="D71" s="15"/>
      <c r="E71" s="20"/>
      <c r="F71" s="16"/>
      <c r="G71" s="20"/>
      <c r="H71" s="13"/>
      <c r="I71" s="31"/>
      <c r="J71" s="34"/>
      <c r="K71" s="17">
        <f t="shared" si="4"/>
        <v>0</v>
      </c>
      <c r="L71" s="18">
        <f t="shared" si="1"/>
        <v>0</v>
      </c>
      <c r="M71" s="19">
        <f t="shared" si="2"/>
        <v>0</v>
      </c>
    </row>
    <row r="72" spans="1:13" ht="14.4" x14ac:dyDescent="0.25">
      <c r="A72" s="12" t="str">
        <f t="shared" si="5"/>
        <v/>
      </c>
      <c r="B72" s="13"/>
      <c r="C72" s="14"/>
      <c r="D72" s="15"/>
      <c r="E72" s="20"/>
      <c r="F72" s="16"/>
      <c r="G72" s="20"/>
      <c r="H72" s="13"/>
      <c r="I72" s="31"/>
      <c r="J72" s="34"/>
      <c r="K72" s="17">
        <f t="shared" si="4"/>
        <v>0</v>
      </c>
      <c r="L72" s="18">
        <f t="shared" ref="L72:L135" si="6">IF(K72=1,7,IF(K72=2,6,IF(K72=3,5,IF(K72=4,4,IF(K72=5,3,IF(K72=6,2,IF(K72&gt;=6,1,0)))))))</f>
        <v>0</v>
      </c>
      <c r="M72" s="19">
        <f t="shared" si="2"/>
        <v>0</v>
      </c>
    </row>
    <row r="73" spans="1:13" ht="14.4" x14ac:dyDescent="0.25">
      <c r="A73" s="12" t="str">
        <f t="shared" si="5"/>
        <v/>
      </c>
      <c r="B73" s="13"/>
      <c r="C73" s="14"/>
      <c r="D73" s="15"/>
      <c r="E73" s="20"/>
      <c r="F73" s="16"/>
      <c r="G73" s="20"/>
      <c r="H73" s="13"/>
      <c r="I73" s="31"/>
      <c r="J73" s="34"/>
      <c r="K73" s="17">
        <f t="shared" ref="K73:K136" si="7">SUM(G73:J73)</f>
        <v>0</v>
      </c>
      <c r="L73" s="18">
        <f t="shared" si="6"/>
        <v>0</v>
      </c>
      <c r="M73" s="19">
        <f t="shared" ref="M73:M136" si="8">SUM(L73+$M$5)</f>
        <v>0</v>
      </c>
    </row>
    <row r="74" spans="1:13" ht="14.4" x14ac:dyDescent="0.25">
      <c r="A74" s="12" t="str">
        <f t="shared" si="5"/>
        <v/>
      </c>
      <c r="B74" s="13"/>
      <c r="C74" s="14"/>
      <c r="D74" s="15"/>
      <c r="E74" s="20"/>
      <c r="F74" s="16"/>
      <c r="G74" s="20"/>
      <c r="H74" s="13"/>
      <c r="I74" s="31"/>
      <c r="J74" s="34"/>
      <c r="K74" s="17">
        <f t="shared" si="7"/>
        <v>0</v>
      </c>
      <c r="L74" s="18">
        <f t="shared" si="6"/>
        <v>0</v>
      </c>
      <c r="M74" s="19">
        <f t="shared" si="8"/>
        <v>0</v>
      </c>
    </row>
    <row r="75" spans="1:13" ht="14.4" x14ac:dyDescent="0.25">
      <c r="A75" s="12" t="str">
        <f t="shared" si="5"/>
        <v/>
      </c>
      <c r="B75" s="13"/>
      <c r="C75" s="14"/>
      <c r="D75" s="15"/>
      <c r="E75" s="20"/>
      <c r="F75" s="16"/>
      <c r="G75" s="20"/>
      <c r="H75" s="13"/>
      <c r="I75" s="31"/>
      <c r="J75" s="34"/>
      <c r="K75" s="17">
        <f t="shared" si="7"/>
        <v>0</v>
      </c>
      <c r="L75" s="18">
        <f t="shared" si="6"/>
        <v>0</v>
      </c>
      <c r="M75" s="19">
        <f t="shared" si="8"/>
        <v>0</v>
      </c>
    </row>
    <row r="76" spans="1:13" ht="14.4" x14ac:dyDescent="0.25">
      <c r="A76" s="12" t="str">
        <f t="shared" si="5"/>
        <v/>
      </c>
      <c r="B76" s="13"/>
      <c r="C76" s="14"/>
      <c r="D76" s="15"/>
      <c r="E76" s="20"/>
      <c r="F76" s="16"/>
      <c r="G76" s="20"/>
      <c r="H76" s="13"/>
      <c r="I76" s="31"/>
      <c r="J76" s="34"/>
      <c r="K76" s="17">
        <f t="shared" si="7"/>
        <v>0</v>
      </c>
      <c r="L76" s="18">
        <f t="shared" si="6"/>
        <v>0</v>
      </c>
      <c r="M76" s="19">
        <f t="shared" si="8"/>
        <v>0</v>
      </c>
    </row>
    <row r="77" spans="1:13" ht="14.4" x14ac:dyDescent="0.25">
      <c r="A77" s="12" t="str">
        <f t="shared" si="5"/>
        <v/>
      </c>
      <c r="B77" s="13"/>
      <c r="C77" s="14"/>
      <c r="D77" s="15"/>
      <c r="E77" s="20"/>
      <c r="F77" s="16"/>
      <c r="G77" s="20"/>
      <c r="H77" s="13"/>
      <c r="I77" s="31"/>
      <c r="J77" s="34"/>
      <c r="K77" s="17">
        <f t="shared" si="7"/>
        <v>0</v>
      </c>
      <c r="L77" s="18">
        <f t="shared" si="6"/>
        <v>0</v>
      </c>
      <c r="M77" s="19">
        <f t="shared" si="8"/>
        <v>0</v>
      </c>
    </row>
    <row r="78" spans="1:13" ht="14.4" x14ac:dyDescent="0.25">
      <c r="A78" s="12" t="str">
        <f t="shared" si="5"/>
        <v/>
      </c>
      <c r="B78" s="13"/>
      <c r="C78" s="14"/>
      <c r="D78" s="15"/>
      <c r="E78" s="20"/>
      <c r="F78" s="16"/>
      <c r="G78" s="20"/>
      <c r="H78" s="13"/>
      <c r="I78" s="31"/>
      <c r="J78" s="34"/>
      <c r="K78" s="17">
        <f t="shared" si="7"/>
        <v>0</v>
      </c>
      <c r="L78" s="18">
        <f t="shared" si="6"/>
        <v>0</v>
      </c>
      <c r="M78" s="19">
        <f t="shared" si="8"/>
        <v>0</v>
      </c>
    </row>
    <row r="79" spans="1:13" ht="14.4" x14ac:dyDescent="0.25">
      <c r="A79" s="12" t="str">
        <f t="shared" si="5"/>
        <v/>
      </c>
      <c r="B79" s="13"/>
      <c r="C79" s="14"/>
      <c r="D79" s="15"/>
      <c r="E79" s="20"/>
      <c r="F79" s="16"/>
      <c r="G79" s="20"/>
      <c r="H79" s="13"/>
      <c r="I79" s="31"/>
      <c r="J79" s="34"/>
      <c r="K79" s="17">
        <f t="shared" si="7"/>
        <v>0</v>
      </c>
      <c r="L79" s="18">
        <f t="shared" si="6"/>
        <v>0</v>
      </c>
      <c r="M79" s="19">
        <f t="shared" si="8"/>
        <v>0</v>
      </c>
    </row>
    <row r="80" spans="1:13" ht="14.4" x14ac:dyDescent="0.25">
      <c r="A80" s="12" t="str">
        <f t="shared" si="5"/>
        <v/>
      </c>
      <c r="B80" s="13"/>
      <c r="C80" s="14"/>
      <c r="D80" s="15"/>
      <c r="E80" s="20"/>
      <c r="F80" s="16"/>
      <c r="G80" s="20"/>
      <c r="H80" s="13"/>
      <c r="I80" s="31"/>
      <c r="J80" s="34"/>
      <c r="K80" s="17">
        <f t="shared" si="7"/>
        <v>0</v>
      </c>
      <c r="L80" s="18">
        <f t="shared" si="6"/>
        <v>0</v>
      </c>
      <c r="M80" s="19">
        <f t="shared" si="8"/>
        <v>0</v>
      </c>
    </row>
    <row r="81" spans="1:13" ht="14.4" x14ac:dyDescent="0.25">
      <c r="A81" s="12" t="str">
        <f t="shared" si="5"/>
        <v/>
      </c>
      <c r="B81" s="13"/>
      <c r="C81" s="14"/>
      <c r="D81" s="15"/>
      <c r="E81" s="20"/>
      <c r="F81" s="16"/>
      <c r="G81" s="20"/>
      <c r="H81" s="13"/>
      <c r="I81" s="31"/>
      <c r="J81" s="34"/>
      <c r="K81" s="17">
        <f t="shared" si="7"/>
        <v>0</v>
      </c>
      <c r="L81" s="18">
        <f t="shared" si="6"/>
        <v>0</v>
      </c>
      <c r="M81" s="19">
        <f t="shared" si="8"/>
        <v>0</v>
      </c>
    </row>
    <row r="82" spans="1:13" ht="14.4" x14ac:dyDescent="0.25">
      <c r="A82" s="12" t="str">
        <f t="shared" si="5"/>
        <v/>
      </c>
      <c r="B82" s="13"/>
      <c r="C82" s="14"/>
      <c r="D82" s="15"/>
      <c r="E82" s="20"/>
      <c r="F82" s="16"/>
      <c r="G82" s="20"/>
      <c r="H82" s="13"/>
      <c r="I82" s="31"/>
      <c r="J82" s="34"/>
      <c r="K82" s="17">
        <f t="shared" si="7"/>
        <v>0</v>
      </c>
      <c r="L82" s="18">
        <f t="shared" si="6"/>
        <v>0</v>
      </c>
      <c r="M82" s="19">
        <f t="shared" si="8"/>
        <v>0</v>
      </c>
    </row>
    <row r="83" spans="1:13" ht="14.4" x14ac:dyDescent="0.25">
      <c r="A83" s="12" t="str">
        <f t="shared" si="5"/>
        <v/>
      </c>
      <c r="B83" s="13"/>
      <c r="C83" s="14"/>
      <c r="D83" s="15"/>
      <c r="E83" s="20"/>
      <c r="F83" s="16"/>
      <c r="G83" s="20"/>
      <c r="H83" s="13"/>
      <c r="I83" s="31"/>
      <c r="J83" s="34"/>
      <c r="K83" s="17">
        <f t="shared" si="7"/>
        <v>0</v>
      </c>
      <c r="L83" s="18">
        <f t="shared" si="6"/>
        <v>0</v>
      </c>
      <c r="M83" s="19">
        <f t="shared" si="8"/>
        <v>0</v>
      </c>
    </row>
    <row r="84" spans="1:13" ht="14.4" x14ac:dyDescent="0.25">
      <c r="A84" s="12" t="str">
        <f t="shared" si="5"/>
        <v/>
      </c>
      <c r="B84" s="13"/>
      <c r="C84" s="14"/>
      <c r="D84" s="15"/>
      <c r="E84" s="20"/>
      <c r="F84" s="16"/>
      <c r="G84" s="20"/>
      <c r="H84" s="13"/>
      <c r="I84" s="31"/>
      <c r="J84" s="34"/>
      <c r="K84" s="17">
        <f t="shared" si="7"/>
        <v>0</v>
      </c>
      <c r="L84" s="18">
        <f t="shared" si="6"/>
        <v>0</v>
      </c>
      <c r="M84" s="19">
        <f t="shared" si="8"/>
        <v>0</v>
      </c>
    </row>
    <row r="85" spans="1:13" ht="14.4" x14ac:dyDescent="0.25">
      <c r="A85" s="12" t="str">
        <f t="shared" si="5"/>
        <v/>
      </c>
      <c r="B85" s="13"/>
      <c r="C85" s="14"/>
      <c r="D85" s="15"/>
      <c r="E85" s="20"/>
      <c r="F85" s="16"/>
      <c r="G85" s="20"/>
      <c r="H85" s="13"/>
      <c r="I85" s="31"/>
      <c r="J85" s="34"/>
      <c r="K85" s="17">
        <f t="shared" si="7"/>
        <v>0</v>
      </c>
      <c r="L85" s="18">
        <f t="shared" si="6"/>
        <v>0</v>
      </c>
      <c r="M85" s="19">
        <f t="shared" si="8"/>
        <v>0</v>
      </c>
    </row>
    <row r="86" spans="1:13" ht="14.4" x14ac:dyDescent="0.25">
      <c r="A86" s="12" t="str">
        <f t="shared" si="5"/>
        <v/>
      </c>
      <c r="B86" s="13"/>
      <c r="C86" s="14"/>
      <c r="D86" s="15"/>
      <c r="E86" s="20"/>
      <c r="F86" s="16"/>
      <c r="G86" s="20"/>
      <c r="H86" s="13"/>
      <c r="I86" s="31"/>
      <c r="J86" s="34"/>
      <c r="K86" s="17">
        <f t="shared" si="7"/>
        <v>0</v>
      </c>
      <c r="L86" s="18">
        <f t="shared" si="6"/>
        <v>0</v>
      </c>
      <c r="M86" s="19">
        <f t="shared" si="8"/>
        <v>0</v>
      </c>
    </row>
    <row r="87" spans="1:13" ht="14.4" x14ac:dyDescent="0.25">
      <c r="A87" s="12" t="str">
        <f t="shared" si="5"/>
        <v/>
      </c>
      <c r="B87" s="13"/>
      <c r="C87" s="14"/>
      <c r="D87" s="15"/>
      <c r="E87" s="20"/>
      <c r="F87" s="16"/>
      <c r="G87" s="20"/>
      <c r="H87" s="13"/>
      <c r="I87" s="31"/>
      <c r="J87" s="34"/>
      <c r="K87" s="17">
        <f t="shared" si="7"/>
        <v>0</v>
      </c>
      <c r="L87" s="18">
        <f t="shared" si="6"/>
        <v>0</v>
      </c>
      <c r="M87" s="19">
        <f t="shared" si="8"/>
        <v>0</v>
      </c>
    </row>
    <row r="88" spans="1:13" ht="14.4" x14ac:dyDescent="0.25">
      <c r="A88" s="12" t="str">
        <f t="shared" si="5"/>
        <v/>
      </c>
      <c r="B88" s="13"/>
      <c r="C88" s="14"/>
      <c r="D88" s="15"/>
      <c r="E88" s="20"/>
      <c r="F88" s="16"/>
      <c r="G88" s="20"/>
      <c r="H88" s="13"/>
      <c r="I88" s="31"/>
      <c r="J88" s="34"/>
      <c r="K88" s="17">
        <f t="shared" si="7"/>
        <v>0</v>
      </c>
      <c r="L88" s="18">
        <f t="shared" si="6"/>
        <v>0</v>
      </c>
      <c r="M88" s="19">
        <f t="shared" si="8"/>
        <v>0</v>
      </c>
    </row>
    <row r="89" spans="1:13" ht="14.4" x14ac:dyDescent="0.25">
      <c r="A89" s="12" t="str">
        <f t="shared" si="5"/>
        <v/>
      </c>
      <c r="B89" s="13"/>
      <c r="C89" s="14"/>
      <c r="D89" s="15"/>
      <c r="E89" s="20"/>
      <c r="F89" s="16"/>
      <c r="G89" s="20"/>
      <c r="H89" s="13"/>
      <c r="I89" s="31"/>
      <c r="J89" s="34"/>
      <c r="K89" s="17">
        <f t="shared" si="7"/>
        <v>0</v>
      </c>
      <c r="L89" s="18">
        <f t="shared" si="6"/>
        <v>0</v>
      </c>
      <c r="M89" s="19">
        <f t="shared" si="8"/>
        <v>0</v>
      </c>
    </row>
    <row r="90" spans="1:13" ht="14.4" x14ac:dyDescent="0.25">
      <c r="A90" s="12" t="str">
        <f t="shared" si="5"/>
        <v/>
      </c>
      <c r="B90" s="13"/>
      <c r="C90" s="14"/>
      <c r="D90" s="15"/>
      <c r="E90" s="20"/>
      <c r="F90" s="16"/>
      <c r="G90" s="20"/>
      <c r="H90" s="13"/>
      <c r="I90" s="31"/>
      <c r="J90" s="34"/>
      <c r="K90" s="17">
        <f t="shared" si="7"/>
        <v>0</v>
      </c>
      <c r="L90" s="18">
        <f t="shared" si="6"/>
        <v>0</v>
      </c>
      <c r="M90" s="19">
        <f t="shared" si="8"/>
        <v>0</v>
      </c>
    </row>
    <row r="91" spans="1:13" ht="14.4" x14ac:dyDescent="0.25">
      <c r="A91" s="12" t="str">
        <f t="shared" si="5"/>
        <v/>
      </c>
      <c r="B91" s="13"/>
      <c r="C91" s="14"/>
      <c r="D91" s="15"/>
      <c r="E91" s="20"/>
      <c r="F91" s="16"/>
      <c r="G91" s="20"/>
      <c r="H91" s="13"/>
      <c r="I91" s="31"/>
      <c r="J91" s="34"/>
      <c r="K91" s="17">
        <f t="shared" si="7"/>
        <v>0</v>
      </c>
      <c r="L91" s="18">
        <f t="shared" si="6"/>
        <v>0</v>
      </c>
      <c r="M91" s="19">
        <f t="shared" si="8"/>
        <v>0</v>
      </c>
    </row>
    <row r="92" spans="1:13" ht="14.4" x14ac:dyDescent="0.25">
      <c r="A92" s="12" t="str">
        <f t="shared" si="5"/>
        <v/>
      </c>
      <c r="B92" s="13"/>
      <c r="C92" s="14"/>
      <c r="D92" s="15"/>
      <c r="E92" s="20"/>
      <c r="F92" s="16"/>
      <c r="G92" s="20"/>
      <c r="H92" s="13"/>
      <c r="I92" s="31"/>
      <c r="J92" s="34"/>
      <c r="K92" s="17">
        <f t="shared" si="7"/>
        <v>0</v>
      </c>
      <c r="L92" s="18">
        <f t="shared" si="6"/>
        <v>0</v>
      </c>
      <c r="M92" s="19">
        <f t="shared" si="8"/>
        <v>0</v>
      </c>
    </row>
    <row r="93" spans="1:13" ht="14.4" x14ac:dyDescent="0.25">
      <c r="A93" s="12" t="str">
        <f t="shared" si="5"/>
        <v/>
      </c>
      <c r="B93" s="13"/>
      <c r="C93" s="14"/>
      <c r="D93" s="15"/>
      <c r="E93" s="20"/>
      <c r="F93" s="16"/>
      <c r="G93" s="20"/>
      <c r="H93" s="13"/>
      <c r="I93" s="31"/>
      <c r="J93" s="34"/>
      <c r="K93" s="17">
        <f t="shared" si="7"/>
        <v>0</v>
      </c>
      <c r="L93" s="18">
        <f t="shared" si="6"/>
        <v>0</v>
      </c>
      <c r="M93" s="19">
        <f t="shared" si="8"/>
        <v>0</v>
      </c>
    </row>
    <row r="94" spans="1:13" ht="14.4" x14ac:dyDescent="0.25">
      <c r="A94" s="12" t="str">
        <f t="shared" si="5"/>
        <v/>
      </c>
      <c r="B94" s="13"/>
      <c r="C94" s="14"/>
      <c r="D94" s="15"/>
      <c r="E94" s="20"/>
      <c r="F94" s="16"/>
      <c r="G94" s="20"/>
      <c r="H94" s="13"/>
      <c r="I94" s="31"/>
      <c r="J94" s="34"/>
      <c r="K94" s="17">
        <f t="shared" si="7"/>
        <v>0</v>
      </c>
      <c r="L94" s="18">
        <f t="shared" si="6"/>
        <v>0</v>
      </c>
      <c r="M94" s="19">
        <f t="shared" si="8"/>
        <v>0</v>
      </c>
    </row>
    <row r="95" spans="1:13" ht="14.4" x14ac:dyDescent="0.25">
      <c r="A95" s="12" t="str">
        <f t="shared" si="5"/>
        <v/>
      </c>
      <c r="B95" s="13"/>
      <c r="C95" s="14"/>
      <c r="D95" s="15"/>
      <c r="E95" s="20"/>
      <c r="F95" s="16"/>
      <c r="G95" s="20"/>
      <c r="H95" s="13"/>
      <c r="I95" s="31"/>
      <c r="J95" s="34"/>
      <c r="K95" s="17">
        <f t="shared" si="7"/>
        <v>0</v>
      </c>
      <c r="L95" s="18">
        <f t="shared" si="6"/>
        <v>0</v>
      </c>
      <c r="M95" s="19">
        <f t="shared" si="8"/>
        <v>0</v>
      </c>
    </row>
    <row r="96" spans="1:13" ht="14.4" x14ac:dyDescent="0.25">
      <c r="A96" s="12" t="str">
        <f t="shared" si="5"/>
        <v/>
      </c>
      <c r="B96" s="13"/>
      <c r="C96" s="14"/>
      <c r="D96" s="15"/>
      <c r="E96" s="20"/>
      <c r="F96" s="16"/>
      <c r="G96" s="20"/>
      <c r="H96" s="13"/>
      <c r="I96" s="31"/>
      <c r="J96" s="34"/>
      <c r="K96" s="17">
        <f t="shared" si="7"/>
        <v>0</v>
      </c>
      <c r="L96" s="18">
        <f t="shared" si="6"/>
        <v>0</v>
      </c>
      <c r="M96" s="19">
        <f t="shared" si="8"/>
        <v>0</v>
      </c>
    </row>
    <row r="97" spans="1:13" ht="14.4" x14ac:dyDescent="0.25">
      <c r="A97" s="12" t="str">
        <f t="shared" si="5"/>
        <v/>
      </c>
      <c r="B97" s="13"/>
      <c r="C97" s="14"/>
      <c r="D97" s="15"/>
      <c r="E97" s="20"/>
      <c r="F97" s="16"/>
      <c r="G97" s="20"/>
      <c r="H97" s="13"/>
      <c r="I97" s="31"/>
      <c r="J97" s="34"/>
      <c r="K97" s="17">
        <f t="shared" si="7"/>
        <v>0</v>
      </c>
      <c r="L97" s="18">
        <f t="shared" si="6"/>
        <v>0</v>
      </c>
      <c r="M97" s="19">
        <f t="shared" si="8"/>
        <v>0</v>
      </c>
    </row>
    <row r="98" spans="1:13" ht="14.4" x14ac:dyDescent="0.25">
      <c r="A98" s="12" t="str">
        <f t="shared" si="5"/>
        <v/>
      </c>
      <c r="B98" s="13"/>
      <c r="C98" s="14"/>
      <c r="D98" s="15"/>
      <c r="E98" s="20"/>
      <c r="F98" s="16"/>
      <c r="G98" s="20"/>
      <c r="H98" s="13"/>
      <c r="I98" s="31"/>
      <c r="J98" s="34"/>
      <c r="K98" s="17">
        <f t="shared" si="7"/>
        <v>0</v>
      </c>
      <c r="L98" s="18">
        <f t="shared" si="6"/>
        <v>0</v>
      </c>
      <c r="M98" s="19">
        <f t="shared" si="8"/>
        <v>0</v>
      </c>
    </row>
    <row r="99" spans="1:13" ht="14.4" x14ac:dyDescent="0.25">
      <c r="A99" s="12" t="str">
        <f t="shared" si="5"/>
        <v/>
      </c>
      <c r="B99" s="13"/>
      <c r="C99" s="14"/>
      <c r="D99" s="15"/>
      <c r="E99" s="20"/>
      <c r="F99" s="16"/>
      <c r="G99" s="20"/>
      <c r="H99" s="13"/>
      <c r="I99" s="31"/>
      <c r="J99" s="34"/>
      <c r="K99" s="17">
        <f t="shared" si="7"/>
        <v>0</v>
      </c>
      <c r="L99" s="18">
        <f t="shared" si="6"/>
        <v>0</v>
      </c>
      <c r="M99" s="19">
        <f t="shared" si="8"/>
        <v>0</v>
      </c>
    </row>
    <row r="100" spans="1:13" ht="14.4" x14ac:dyDescent="0.25">
      <c r="A100" s="12" t="str">
        <f t="shared" si="5"/>
        <v/>
      </c>
      <c r="B100" s="13"/>
      <c r="C100" s="14"/>
      <c r="D100" s="15"/>
      <c r="E100" s="20"/>
      <c r="F100" s="16"/>
      <c r="G100" s="20"/>
      <c r="H100" s="13"/>
      <c r="I100" s="31"/>
      <c r="J100" s="34"/>
      <c r="K100" s="17">
        <f t="shared" si="7"/>
        <v>0</v>
      </c>
      <c r="L100" s="18">
        <f t="shared" si="6"/>
        <v>0</v>
      </c>
      <c r="M100" s="19">
        <f t="shared" si="8"/>
        <v>0</v>
      </c>
    </row>
    <row r="101" spans="1:13" ht="14.4" x14ac:dyDescent="0.25">
      <c r="A101" s="12" t="str">
        <f t="shared" si="5"/>
        <v/>
      </c>
      <c r="B101" s="13"/>
      <c r="C101" s="14"/>
      <c r="D101" s="15"/>
      <c r="E101" s="20"/>
      <c r="F101" s="16"/>
      <c r="G101" s="20"/>
      <c r="H101" s="13"/>
      <c r="I101" s="31"/>
      <c r="J101" s="34"/>
      <c r="K101" s="17">
        <f t="shared" si="7"/>
        <v>0</v>
      </c>
      <c r="L101" s="18">
        <f t="shared" si="6"/>
        <v>0</v>
      </c>
      <c r="M101" s="19">
        <f t="shared" si="8"/>
        <v>0</v>
      </c>
    </row>
    <row r="102" spans="1:13" ht="14.4" x14ac:dyDescent="0.25">
      <c r="A102" s="12" t="str">
        <f t="shared" ref="A102:A133" si="9">CONCATENATE(B102,C102,D102)</f>
        <v/>
      </c>
      <c r="B102" s="13"/>
      <c r="C102" s="14"/>
      <c r="D102" s="15"/>
      <c r="E102" s="20"/>
      <c r="F102" s="16"/>
      <c r="G102" s="20"/>
      <c r="H102" s="13"/>
      <c r="I102" s="31"/>
      <c r="J102" s="34"/>
      <c r="K102" s="17">
        <f t="shared" si="7"/>
        <v>0</v>
      </c>
      <c r="L102" s="18">
        <f t="shared" si="6"/>
        <v>0</v>
      </c>
      <c r="M102" s="19">
        <f t="shared" si="8"/>
        <v>0</v>
      </c>
    </row>
    <row r="103" spans="1:13" ht="14.4" x14ac:dyDescent="0.25">
      <c r="A103" s="12" t="str">
        <f t="shared" si="9"/>
        <v/>
      </c>
      <c r="B103" s="13"/>
      <c r="C103" s="14"/>
      <c r="D103" s="15"/>
      <c r="E103" s="20"/>
      <c r="F103" s="16"/>
      <c r="G103" s="20"/>
      <c r="H103" s="13"/>
      <c r="I103" s="31"/>
      <c r="J103" s="34"/>
      <c r="K103" s="17">
        <f t="shared" si="7"/>
        <v>0</v>
      </c>
      <c r="L103" s="18">
        <f t="shared" si="6"/>
        <v>0</v>
      </c>
      <c r="M103" s="19">
        <f t="shared" si="8"/>
        <v>0</v>
      </c>
    </row>
    <row r="104" spans="1:13" ht="14.4" x14ac:dyDescent="0.25">
      <c r="A104" s="12" t="str">
        <f t="shared" si="9"/>
        <v/>
      </c>
      <c r="B104" s="13"/>
      <c r="C104" s="14"/>
      <c r="D104" s="15"/>
      <c r="E104" s="20"/>
      <c r="F104" s="16"/>
      <c r="G104" s="20"/>
      <c r="H104" s="13"/>
      <c r="I104" s="31"/>
      <c r="J104" s="34"/>
      <c r="K104" s="17">
        <f t="shared" si="7"/>
        <v>0</v>
      </c>
      <c r="L104" s="18">
        <f t="shared" si="6"/>
        <v>0</v>
      </c>
      <c r="M104" s="19">
        <f t="shared" si="8"/>
        <v>0</v>
      </c>
    </row>
    <row r="105" spans="1:13" ht="14.4" x14ac:dyDescent="0.25">
      <c r="A105" s="12" t="str">
        <f t="shared" si="9"/>
        <v/>
      </c>
      <c r="B105" s="13"/>
      <c r="C105" s="14"/>
      <c r="D105" s="15"/>
      <c r="E105" s="20"/>
      <c r="F105" s="16"/>
      <c r="G105" s="20"/>
      <c r="H105" s="13"/>
      <c r="I105" s="31"/>
      <c r="J105" s="34"/>
      <c r="K105" s="17">
        <f t="shared" si="7"/>
        <v>0</v>
      </c>
      <c r="L105" s="18">
        <f t="shared" si="6"/>
        <v>0</v>
      </c>
      <c r="M105" s="19">
        <f t="shared" si="8"/>
        <v>0</v>
      </c>
    </row>
    <row r="106" spans="1:13" ht="14.4" x14ac:dyDescent="0.25">
      <c r="A106" s="12" t="str">
        <f t="shared" si="9"/>
        <v/>
      </c>
      <c r="B106" s="13"/>
      <c r="C106" s="14"/>
      <c r="D106" s="15"/>
      <c r="E106" s="20"/>
      <c r="F106" s="16"/>
      <c r="G106" s="20"/>
      <c r="H106" s="13"/>
      <c r="I106" s="31"/>
      <c r="J106" s="34"/>
      <c r="K106" s="17">
        <f t="shared" si="7"/>
        <v>0</v>
      </c>
      <c r="L106" s="18">
        <f t="shared" si="6"/>
        <v>0</v>
      </c>
      <c r="M106" s="19">
        <f t="shared" si="8"/>
        <v>0</v>
      </c>
    </row>
    <row r="107" spans="1:13" ht="14.4" x14ac:dyDescent="0.25">
      <c r="A107" s="12" t="str">
        <f t="shared" si="9"/>
        <v/>
      </c>
      <c r="B107" s="13"/>
      <c r="C107" s="14"/>
      <c r="D107" s="15"/>
      <c r="E107" s="20"/>
      <c r="F107" s="16"/>
      <c r="G107" s="20"/>
      <c r="H107" s="13"/>
      <c r="I107" s="31"/>
      <c r="J107" s="34"/>
      <c r="K107" s="17">
        <f t="shared" si="7"/>
        <v>0</v>
      </c>
      <c r="L107" s="18">
        <f t="shared" si="6"/>
        <v>0</v>
      </c>
      <c r="M107" s="19">
        <f t="shared" si="8"/>
        <v>0</v>
      </c>
    </row>
    <row r="108" spans="1:13" ht="14.4" x14ac:dyDescent="0.25">
      <c r="A108" s="12" t="str">
        <f t="shared" si="9"/>
        <v/>
      </c>
      <c r="B108" s="13"/>
      <c r="C108" s="14"/>
      <c r="D108" s="15"/>
      <c r="E108" s="20"/>
      <c r="F108" s="16"/>
      <c r="G108" s="20"/>
      <c r="H108" s="13"/>
      <c r="I108" s="31"/>
      <c r="J108" s="34"/>
      <c r="K108" s="17">
        <f t="shared" si="7"/>
        <v>0</v>
      </c>
      <c r="L108" s="18">
        <f t="shared" si="6"/>
        <v>0</v>
      </c>
      <c r="M108" s="19">
        <f t="shared" si="8"/>
        <v>0</v>
      </c>
    </row>
    <row r="109" spans="1:13" ht="14.4" x14ac:dyDescent="0.25">
      <c r="A109" s="12" t="str">
        <f t="shared" si="9"/>
        <v/>
      </c>
      <c r="B109" s="13"/>
      <c r="C109" s="14"/>
      <c r="D109" s="15"/>
      <c r="E109" s="20"/>
      <c r="F109" s="16"/>
      <c r="G109" s="20"/>
      <c r="H109" s="13"/>
      <c r="I109" s="31"/>
      <c r="J109" s="34"/>
      <c r="K109" s="17">
        <f t="shared" si="7"/>
        <v>0</v>
      </c>
      <c r="L109" s="18">
        <f t="shared" si="6"/>
        <v>0</v>
      </c>
      <c r="M109" s="19">
        <f t="shared" si="8"/>
        <v>0</v>
      </c>
    </row>
    <row r="110" spans="1:13" ht="14.4" x14ac:dyDescent="0.25">
      <c r="A110" s="12" t="str">
        <f t="shared" si="9"/>
        <v/>
      </c>
      <c r="B110" s="13"/>
      <c r="C110" s="14"/>
      <c r="D110" s="15"/>
      <c r="E110" s="20"/>
      <c r="F110" s="16"/>
      <c r="G110" s="20"/>
      <c r="H110" s="13"/>
      <c r="I110" s="31"/>
      <c r="J110" s="34"/>
      <c r="K110" s="17">
        <f t="shared" si="7"/>
        <v>0</v>
      </c>
      <c r="L110" s="18">
        <f t="shared" si="6"/>
        <v>0</v>
      </c>
      <c r="M110" s="19">
        <f t="shared" si="8"/>
        <v>0</v>
      </c>
    </row>
    <row r="111" spans="1:13" ht="14.4" x14ac:dyDescent="0.25">
      <c r="A111" s="12" t="str">
        <f t="shared" si="9"/>
        <v/>
      </c>
      <c r="B111" s="13"/>
      <c r="C111" s="14"/>
      <c r="D111" s="15"/>
      <c r="E111" s="20"/>
      <c r="F111" s="16"/>
      <c r="G111" s="20"/>
      <c r="H111" s="13"/>
      <c r="I111" s="31"/>
      <c r="J111" s="34"/>
      <c r="K111" s="17">
        <f t="shared" si="7"/>
        <v>0</v>
      </c>
      <c r="L111" s="18">
        <f t="shared" si="6"/>
        <v>0</v>
      </c>
      <c r="M111" s="19">
        <f t="shared" si="8"/>
        <v>0</v>
      </c>
    </row>
    <row r="112" spans="1:13" ht="14.4" x14ac:dyDescent="0.25">
      <c r="A112" s="12" t="str">
        <f t="shared" si="9"/>
        <v/>
      </c>
      <c r="B112" s="13"/>
      <c r="C112" s="14"/>
      <c r="D112" s="15"/>
      <c r="E112" s="20"/>
      <c r="F112" s="16"/>
      <c r="G112" s="20"/>
      <c r="H112" s="13"/>
      <c r="I112" s="31"/>
      <c r="J112" s="34"/>
      <c r="K112" s="17">
        <f t="shared" si="7"/>
        <v>0</v>
      </c>
      <c r="L112" s="18">
        <f t="shared" si="6"/>
        <v>0</v>
      </c>
      <c r="M112" s="19">
        <f t="shared" si="8"/>
        <v>0</v>
      </c>
    </row>
    <row r="113" spans="1:13" ht="14.4" x14ac:dyDescent="0.25">
      <c r="A113" s="12" t="str">
        <f t="shared" si="9"/>
        <v/>
      </c>
      <c r="B113" s="13"/>
      <c r="C113" s="14"/>
      <c r="D113" s="15"/>
      <c r="E113" s="20"/>
      <c r="F113" s="16"/>
      <c r="G113" s="20"/>
      <c r="H113" s="13"/>
      <c r="I113" s="31"/>
      <c r="J113" s="34"/>
      <c r="K113" s="17">
        <f t="shared" si="7"/>
        <v>0</v>
      </c>
      <c r="L113" s="18">
        <f t="shared" si="6"/>
        <v>0</v>
      </c>
      <c r="M113" s="19">
        <f t="shared" si="8"/>
        <v>0</v>
      </c>
    </row>
    <row r="114" spans="1:13" ht="14.4" x14ac:dyDescent="0.25">
      <c r="A114" s="12" t="str">
        <f t="shared" si="9"/>
        <v/>
      </c>
      <c r="B114" s="13"/>
      <c r="C114" s="14"/>
      <c r="D114" s="15"/>
      <c r="E114" s="20"/>
      <c r="F114" s="16"/>
      <c r="G114" s="20"/>
      <c r="H114" s="13"/>
      <c r="I114" s="31"/>
      <c r="J114" s="34"/>
      <c r="K114" s="17">
        <f t="shared" si="7"/>
        <v>0</v>
      </c>
      <c r="L114" s="18">
        <f t="shared" si="6"/>
        <v>0</v>
      </c>
      <c r="M114" s="19">
        <f t="shared" si="8"/>
        <v>0</v>
      </c>
    </row>
    <row r="115" spans="1:13" ht="14.4" x14ac:dyDescent="0.25">
      <c r="A115" s="12" t="str">
        <f t="shared" si="9"/>
        <v/>
      </c>
      <c r="B115" s="13"/>
      <c r="C115" s="14"/>
      <c r="D115" s="15"/>
      <c r="E115" s="20"/>
      <c r="F115" s="16"/>
      <c r="G115" s="20"/>
      <c r="H115" s="13"/>
      <c r="I115" s="31"/>
      <c r="J115" s="34"/>
      <c r="K115" s="17">
        <f t="shared" si="7"/>
        <v>0</v>
      </c>
      <c r="L115" s="18">
        <f t="shared" si="6"/>
        <v>0</v>
      </c>
      <c r="M115" s="19">
        <f t="shared" si="8"/>
        <v>0</v>
      </c>
    </row>
    <row r="116" spans="1:13" ht="14.4" x14ac:dyDescent="0.25">
      <c r="A116" s="12" t="str">
        <f t="shared" si="9"/>
        <v/>
      </c>
      <c r="B116" s="13"/>
      <c r="C116" s="14"/>
      <c r="D116" s="15"/>
      <c r="E116" s="20"/>
      <c r="F116" s="16"/>
      <c r="G116" s="20"/>
      <c r="H116" s="13"/>
      <c r="I116" s="31"/>
      <c r="J116" s="34"/>
      <c r="K116" s="17">
        <f t="shared" si="7"/>
        <v>0</v>
      </c>
      <c r="L116" s="18">
        <f t="shared" si="6"/>
        <v>0</v>
      </c>
      <c r="M116" s="19">
        <f t="shared" si="8"/>
        <v>0</v>
      </c>
    </row>
    <row r="117" spans="1:13" ht="14.4" x14ac:dyDescent="0.25">
      <c r="A117" s="12" t="str">
        <f t="shared" si="9"/>
        <v/>
      </c>
      <c r="B117" s="13"/>
      <c r="C117" s="14"/>
      <c r="D117" s="15"/>
      <c r="E117" s="20"/>
      <c r="F117" s="16"/>
      <c r="G117" s="20"/>
      <c r="H117" s="13"/>
      <c r="I117" s="31"/>
      <c r="J117" s="34"/>
      <c r="K117" s="17">
        <f t="shared" si="7"/>
        <v>0</v>
      </c>
      <c r="L117" s="18">
        <f t="shared" si="6"/>
        <v>0</v>
      </c>
      <c r="M117" s="19">
        <f t="shared" si="8"/>
        <v>0</v>
      </c>
    </row>
    <row r="118" spans="1:13" ht="14.4" x14ac:dyDescent="0.25">
      <c r="A118" s="12" t="str">
        <f t="shared" si="9"/>
        <v/>
      </c>
      <c r="B118" s="13"/>
      <c r="C118" s="14"/>
      <c r="D118" s="15"/>
      <c r="E118" s="20"/>
      <c r="F118" s="16"/>
      <c r="G118" s="20"/>
      <c r="H118" s="13"/>
      <c r="I118" s="31"/>
      <c r="J118" s="34"/>
      <c r="K118" s="17">
        <f t="shared" si="7"/>
        <v>0</v>
      </c>
      <c r="L118" s="18">
        <f t="shared" si="6"/>
        <v>0</v>
      </c>
      <c r="M118" s="19">
        <f t="shared" si="8"/>
        <v>0</v>
      </c>
    </row>
    <row r="119" spans="1:13" ht="14.4" x14ac:dyDescent="0.25">
      <c r="A119" s="12" t="str">
        <f t="shared" si="9"/>
        <v/>
      </c>
      <c r="B119" s="13"/>
      <c r="C119" s="14"/>
      <c r="D119" s="15"/>
      <c r="E119" s="20"/>
      <c r="F119" s="16"/>
      <c r="G119" s="20"/>
      <c r="H119" s="13"/>
      <c r="I119" s="31"/>
      <c r="J119" s="34"/>
      <c r="K119" s="17">
        <f t="shared" si="7"/>
        <v>0</v>
      </c>
      <c r="L119" s="18">
        <f t="shared" si="6"/>
        <v>0</v>
      </c>
      <c r="M119" s="19">
        <f t="shared" si="8"/>
        <v>0</v>
      </c>
    </row>
    <row r="120" spans="1:13" ht="14.4" x14ac:dyDescent="0.25">
      <c r="A120" s="12" t="str">
        <f t="shared" si="9"/>
        <v/>
      </c>
      <c r="B120" s="13"/>
      <c r="C120" s="14"/>
      <c r="D120" s="15"/>
      <c r="E120" s="20"/>
      <c r="F120" s="16"/>
      <c r="G120" s="20"/>
      <c r="H120" s="13"/>
      <c r="I120" s="31"/>
      <c r="J120" s="34"/>
      <c r="K120" s="17">
        <f t="shared" si="7"/>
        <v>0</v>
      </c>
      <c r="L120" s="18">
        <f t="shared" si="6"/>
        <v>0</v>
      </c>
      <c r="M120" s="19">
        <f t="shared" si="8"/>
        <v>0</v>
      </c>
    </row>
    <row r="121" spans="1:13" ht="14.4" x14ac:dyDescent="0.25">
      <c r="A121" s="12" t="str">
        <f t="shared" si="9"/>
        <v/>
      </c>
      <c r="B121" s="13"/>
      <c r="C121" s="14"/>
      <c r="D121" s="15"/>
      <c r="E121" s="20"/>
      <c r="F121" s="16"/>
      <c r="G121" s="20"/>
      <c r="H121" s="13"/>
      <c r="I121" s="31"/>
      <c r="J121" s="34"/>
      <c r="K121" s="17">
        <f t="shared" si="7"/>
        <v>0</v>
      </c>
      <c r="L121" s="18">
        <f t="shared" si="6"/>
        <v>0</v>
      </c>
      <c r="M121" s="19">
        <f t="shared" si="8"/>
        <v>0</v>
      </c>
    </row>
    <row r="122" spans="1:13" ht="14.4" x14ac:dyDescent="0.25">
      <c r="A122" s="12" t="str">
        <f t="shared" si="9"/>
        <v/>
      </c>
      <c r="B122" s="13"/>
      <c r="C122" s="14"/>
      <c r="D122" s="15"/>
      <c r="E122" s="20"/>
      <c r="F122" s="16"/>
      <c r="G122" s="20"/>
      <c r="H122" s="13"/>
      <c r="I122" s="31"/>
      <c r="J122" s="34"/>
      <c r="K122" s="17">
        <f t="shared" si="7"/>
        <v>0</v>
      </c>
      <c r="L122" s="18">
        <f t="shared" si="6"/>
        <v>0</v>
      </c>
      <c r="M122" s="19">
        <f t="shared" si="8"/>
        <v>0</v>
      </c>
    </row>
    <row r="123" spans="1:13" ht="14.4" x14ac:dyDescent="0.25">
      <c r="A123" s="12" t="str">
        <f t="shared" si="9"/>
        <v/>
      </c>
      <c r="B123" s="13"/>
      <c r="C123" s="14"/>
      <c r="D123" s="15"/>
      <c r="E123" s="20"/>
      <c r="F123" s="16"/>
      <c r="G123" s="20"/>
      <c r="H123" s="13"/>
      <c r="I123" s="31"/>
      <c r="J123" s="34"/>
      <c r="K123" s="17">
        <f t="shared" si="7"/>
        <v>0</v>
      </c>
      <c r="L123" s="18">
        <f t="shared" si="6"/>
        <v>0</v>
      </c>
      <c r="M123" s="19">
        <f t="shared" si="8"/>
        <v>0</v>
      </c>
    </row>
    <row r="124" spans="1:13" ht="14.4" x14ac:dyDescent="0.25">
      <c r="A124" s="12" t="str">
        <f t="shared" si="9"/>
        <v/>
      </c>
      <c r="B124" s="13"/>
      <c r="C124" s="14"/>
      <c r="D124" s="15"/>
      <c r="E124" s="20"/>
      <c r="F124" s="16"/>
      <c r="G124" s="20"/>
      <c r="H124" s="13"/>
      <c r="I124" s="31"/>
      <c r="J124" s="34"/>
      <c r="K124" s="17">
        <f t="shared" si="7"/>
        <v>0</v>
      </c>
      <c r="L124" s="18">
        <f t="shared" si="6"/>
        <v>0</v>
      </c>
      <c r="M124" s="19">
        <f t="shared" si="8"/>
        <v>0</v>
      </c>
    </row>
    <row r="125" spans="1:13" ht="14.4" x14ac:dyDescent="0.25">
      <c r="A125" s="12" t="str">
        <f t="shared" si="9"/>
        <v/>
      </c>
      <c r="B125" s="13"/>
      <c r="C125" s="14"/>
      <c r="D125" s="15"/>
      <c r="E125" s="20"/>
      <c r="F125" s="16"/>
      <c r="G125" s="20"/>
      <c r="H125" s="13"/>
      <c r="I125" s="31"/>
      <c r="J125" s="34"/>
      <c r="K125" s="17">
        <f t="shared" si="7"/>
        <v>0</v>
      </c>
      <c r="L125" s="18">
        <f t="shared" si="6"/>
        <v>0</v>
      </c>
      <c r="M125" s="19">
        <f t="shared" si="8"/>
        <v>0</v>
      </c>
    </row>
    <row r="126" spans="1:13" ht="14.4" x14ac:dyDescent="0.25">
      <c r="A126" s="12" t="str">
        <f t="shared" si="9"/>
        <v/>
      </c>
      <c r="B126" s="13"/>
      <c r="C126" s="14"/>
      <c r="D126" s="15"/>
      <c r="E126" s="20"/>
      <c r="F126" s="16"/>
      <c r="G126" s="20"/>
      <c r="H126" s="13"/>
      <c r="I126" s="31"/>
      <c r="J126" s="34"/>
      <c r="K126" s="17">
        <f t="shared" si="7"/>
        <v>0</v>
      </c>
      <c r="L126" s="18">
        <f t="shared" si="6"/>
        <v>0</v>
      </c>
      <c r="M126" s="19">
        <f t="shared" si="8"/>
        <v>0</v>
      </c>
    </row>
    <row r="127" spans="1:13" ht="14.4" x14ac:dyDescent="0.25">
      <c r="A127" s="12" t="str">
        <f t="shared" si="9"/>
        <v/>
      </c>
      <c r="B127" s="13"/>
      <c r="C127" s="14"/>
      <c r="D127" s="15"/>
      <c r="E127" s="20"/>
      <c r="F127" s="16"/>
      <c r="G127" s="20"/>
      <c r="H127" s="13"/>
      <c r="I127" s="31"/>
      <c r="J127" s="34"/>
      <c r="K127" s="17">
        <f t="shared" si="7"/>
        <v>0</v>
      </c>
      <c r="L127" s="18">
        <f t="shared" si="6"/>
        <v>0</v>
      </c>
      <c r="M127" s="19">
        <f t="shared" si="8"/>
        <v>0</v>
      </c>
    </row>
    <row r="128" spans="1:13" ht="14.4" x14ac:dyDescent="0.25">
      <c r="A128" s="12" t="str">
        <f t="shared" si="9"/>
        <v/>
      </c>
      <c r="B128" s="13"/>
      <c r="C128" s="14"/>
      <c r="D128" s="15"/>
      <c r="E128" s="20"/>
      <c r="F128" s="16"/>
      <c r="G128" s="20"/>
      <c r="H128" s="13"/>
      <c r="I128" s="31"/>
      <c r="J128" s="34"/>
      <c r="K128" s="17">
        <f t="shared" si="7"/>
        <v>0</v>
      </c>
      <c r="L128" s="18">
        <f t="shared" si="6"/>
        <v>0</v>
      </c>
      <c r="M128" s="19">
        <f t="shared" si="8"/>
        <v>0</v>
      </c>
    </row>
    <row r="129" spans="1:13" ht="14.4" x14ac:dyDescent="0.25">
      <c r="A129" s="12" t="str">
        <f t="shared" si="9"/>
        <v/>
      </c>
      <c r="B129" s="13"/>
      <c r="C129" s="14"/>
      <c r="D129" s="15"/>
      <c r="E129" s="20"/>
      <c r="F129" s="16"/>
      <c r="G129" s="20"/>
      <c r="H129" s="13"/>
      <c r="I129" s="31"/>
      <c r="J129" s="34"/>
      <c r="K129" s="17">
        <f t="shared" si="7"/>
        <v>0</v>
      </c>
      <c r="L129" s="18">
        <f t="shared" si="6"/>
        <v>0</v>
      </c>
      <c r="M129" s="19">
        <f t="shared" si="8"/>
        <v>0</v>
      </c>
    </row>
    <row r="130" spans="1:13" ht="14.4" x14ac:dyDescent="0.25">
      <c r="A130" s="12" t="str">
        <f t="shared" si="9"/>
        <v/>
      </c>
      <c r="B130" s="13"/>
      <c r="C130" s="14"/>
      <c r="D130" s="15"/>
      <c r="E130" s="20"/>
      <c r="F130" s="16"/>
      <c r="G130" s="20"/>
      <c r="H130" s="13"/>
      <c r="I130" s="31"/>
      <c r="J130" s="34"/>
      <c r="K130" s="17">
        <f t="shared" si="7"/>
        <v>0</v>
      </c>
      <c r="L130" s="18">
        <f t="shared" si="6"/>
        <v>0</v>
      </c>
      <c r="M130" s="19">
        <f t="shared" si="8"/>
        <v>0</v>
      </c>
    </row>
    <row r="131" spans="1:13" ht="14.4" x14ac:dyDescent="0.25">
      <c r="A131" s="12" t="str">
        <f t="shared" si="9"/>
        <v/>
      </c>
      <c r="B131" s="13"/>
      <c r="C131" s="14"/>
      <c r="D131" s="15"/>
      <c r="E131" s="20"/>
      <c r="F131" s="16"/>
      <c r="G131" s="20"/>
      <c r="H131" s="13"/>
      <c r="I131" s="31"/>
      <c r="J131" s="34"/>
      <c r="K131" s="17">
        <f t="shared" si="7"/>
        <v>0</v>
      </c>
      <c r="L131" s="18">
        <f t="shared" si="6"/>
        <v>0</v>
      </c>
      <c r="M131" s="19">
        <f t="shared" si="8"/>
        <v>0</v>
      </c>
    </row>
    <row r="132" spans="1:13" ht="14.4" x14ac:dyDescent="0.25">
      <c r="A132" s="12" t="str">
        <f t="shared" si="9"/>
        <v/>
      </c>
      <c r="B132" s="13"/>
      <c r="C132" s="14"/>
      <c r="D132" s="15"/>
      <c r="E132" s="20"/>
      <c r="F132" s="16"/>
      <c r="G132" s="20"/>
      <c r="H132" s="13"/>
      <c r="I132" s="31"/>
      <c r="J132" s="34"/>
      <c r="K132" s="17">
        <f t="shared" si="7"/>
        <v>0</v>
      </c>
      <c r="L132" s="18">
        <f t="shared" si="6"/>
        <v>0</v>
      </c>
      <c r="M132" s="19">
        <f t="shared" si="8"/>
        <v>0</v>
      </c>
    </row>
    <row r="133" spans="1:13" ht="14.4" x14ac:dyDescent="0.25">
      <c r="A133" s="12" t="str">
        <f t="shared" si="9"/>
        <v/>
      </c>
      <c r="B133" s="13"/>
      <c r="C133" s="14"/>
      <c r="D133" s="15"/>
      <c r="E133" s="20"/>
      <c r="F133" s="16"/>
      <c r="G133" s="20"/>
      <c r="H133" s="13"/>
      <c r="I133" s="31"/>
      <c r="J133" s="34"/>
      <c r="K133" s="17">
        <f t="shared" si="7"/>
        <v>0</v>
      </c>
      <c r="L133" s="18">
        <f t="shared" si="6"/>
        <v>0</v>
      </c>
      <c r="M133" s="19">
        <f t="shared" si="8"/>
        <v>0</v>
      </c>
    </row>
    <row r="134" spans="1:13" ht="14.4" x14ac:dyDescent="0.25">
      <c r="A134" s="12" t="str">
        <f t="shared" ref="A134:A146" si="10">CONCATENATE(B134,C134,D134)</f>
        <v/>
      </c>
      <c r="B134" s="13"/>
      <c r="C134" s="14"/>
      <c r="D134" s="15"/>
      <c r="E134" s="20"/>
      <c r="F134" s="16"/>
      <c r="G134" s="20"/>
      <c r="H134" s="13"/>
      <c r="I134" s="31"/>
      <c r="J134" s="34"/>
      <c r="K134" s="17">
        <f t="shared" si="7"/>
        <v>0</v>
      </c>
      <c r="L134" s="18">
        <f t="shared" si="6"/>
        <v>0</v>
      </c>
      <c r="M134" s="19">
        <f t="shared" si="8"/>
        <v>0</v>
      </c>
    </row>
    <row r="135" spans="1:13" ht="14.4" x14ac:dyDescent="0.25">
      <c r="A135" s="12" t="str">
        <f t="shared" si="10"/>
        <v/>
      </c>
      <c r="B135" s="13"/>
      <c r="C135" s="14"/>
      <c r="D135" s="15"/>
      <c r="E135" s="20"/>
      <c r="F135" s="16"/>
      <c r="G135" s="20"/>
      <c r="H135" s="13"/>
      <c r="I135" s="31"/>
      <c r="J135" s="34"/>
      <c r="K135" s="17">
        <f t="shared" si="7"/>
        <v>0</v>
      </c>
      <c r="L135" s="18">
        <f t="shared" si="6"/>
        <v>0</v>
      </c>
      <c r="M135" s="19">
        <f t="shared" si="8"/>
        <v>0</v>
      </c>
    </row>
    <row r="136" spans="1:13" ht="14.4" x14ac:dyDescent="0.25">
      <c r="A136" s="12" t="str">
        <f t="shared" si="10"/>
        <v/>
      </c>
      <c r="B136" s="13"/>
      <c r="C136" s="14"/>
      <c r="D136" s="15"/>
      <c r="E136" s="20"/>
      <c r="F136" s="16"/>
      <c r="G136" s="20"/>
      <c r="H136" s="13"/>
      <c r="I136" s="31"/>
      <c r="J136" s="34"/>
      <c r="K136" s="17">
        <f t="shared" si="7"/>
        <v>0</v>
      </c>
      <c r="L136" s="18">
        <f t="shared" ref="L136:L146" si="11">IF(K136=1,7,IF(K136=2,6,IF(K136=3,5,IF(K136=4,4,IF(K136=5,3,IF(K136=6,2,IF(K136&gt;=6,1,0)))))))</f>
        <v>0</v>
      </c>
      <c r="M136" s="19">
        <f t="shared" si="8"/>
        <v>0</v>
      </c>
    </row>
    <row r="137" spans="1:13" ht="14.4" x14ac:dyDescent="0.25">
      <c r="A137" s="12" t="str">
        <f t="shared" si="10"/>
        <v/>
      </c>
      <c r="B137" s="13"/>
      <c r="C137" s="14"/>
      <c r="D137" s="15"/>
      <c r="E137" s="20"/>
      <c r="F137" s="16"/>
      <c r="G137" s="20"/>
      <c r="H137" s="13"/>
      <c r="I137" s="31"/>
      <c r="J137" s="34"/>
      <c r="K137" s="17">
        <f t="shared" ref="K137:K146" si="12">SUM(G137:J137)</f>
        <v>0</v>
      </c>
      <c r="L137" s="18">
        <f t="shared" si="11"/>
        <v>0</v>
      </c>
      <c r="M137" s="19">
        <f t="shared" ref="M137:M146" si="13">SUM(L137+$M$5)</f>
        <v>0</v>
      </c>
    </row>
    <row r="138" spans="1:13" ht="14.4" x14ac:dyDescent="0.25">
      <c r="A138" s="12" t="str">
        <f t="shared" si="10"/>
        <v/>
      </c>
      <c r="B138" s="13"/>
      <c r="C138" s="14"/>
      <c r="D138" s="15"/>
      <c r="E138" s="20"/>
      <c r="F138" s="16"/>
      <c r="G138" s="20"/>
      <c r="H138" s="13"/>
      <c r="I138" s="31"/>
      <c r="J138" s="34"/>
      <c r="K138" s="17">
        <f t="shared" si="12"/>
        <v>0</v>
      </c>
      <c r="L138" s="18">
        <f t="shared" si="11"/>
        <v>0</v>
      </c>
      <c r="M138" s="19">
        <f t="shared" si="13"/>
        <v>0</v>
      </c>
    </row>
    <row r="139" spans="1:13" ht="14.4" x14ac:dyDescent="0.25">
      <c r="A139" s="12" t="str">
        <f t="shared" si="10"/>
        <v/>
      </c>
      <c r="B139" s="13"/>
      <c r="C139" s="14"/>
      <c r="D139" s="15"/>
      <c r="E139" s="20"/>
      <c r="F139" s="16"/>
      <c r="G139" s="20"/>
      <c r="H139" s="13"/>
      <c r="I139" s="31"/>
      <c r="J139" s="34"/>
      <c r="K139" s="17">
        <f t="shared" si="12"/>
        <v>0</v>
      </c>
      <c r="L139" s="18">
        <f t="shared" si="11"/>
        <v>0</v>
      </c>
      <c r="M139" s="19">
        <f t="shared" si="13"/>
        <v>0</v>
      </c>
    </row>
    <row r="140" spans="1:13" ht="14.4" x14ac:dyDescent="0.25">
      <c r="A140" s="12" t="str">
        <f t="shared" si="10"/>
        <v/>
      </c>
      <c r="B140" s="13"/>
      <c r="C140" s="14"/>
      <c r="D140" s="15"/>
      <c r="E140" s="20"/>
      <c r="F140" s="16"/>
      <c r="G140" s="20"/>
      <c r="H140" s="13"/>
      <c r="I140" s="31"/>
      <c r="J140" s="34"/>
      <c r="K140" s="17">
        <f t="shared" si="12"/>
        <v>0</v>
      </c>
      <c r="L140" s="18">
        <f t="shared" si="11"/>
        <v>0</v>
      </c>
      <c r="M140" s="19">
        <f t="shared" si="13"/>
        <v>0</v>
      </c>
    </row>
    <row r="141" spans="1:13" ht="14.4" x14ac:dyDescent="0.25">
      <c r="A141" s="12" t="str">
        <f t="shared" si="10"/>
        <v/>
      </c>
      <c r="B141" s="13"/>
      <c r="C141" s="14"/>
      <c r="D141" s="15"/>
      <c r="E141" s="20"/>
      <c r="F141" s="16"/>
      <c r="G141" s="20"/>
      <c r="H141" s="13"/>
      <c r="I141" s="31"/>
      <c r="J141" s="34"/>
      <c r="K141" s="17">
        <f t="shared" si="12"/>
        <v>0</v>
      </c>
      <c r="L141" s="18">
        <f t="shared" si="11"/>
        <v>0</v>
      </c>
      <c r="M141" s="19">
        <f t="shared" si="13"/>
        <v>0</v>
      </c>
    </row>
    <row r="142" spans="1:13" ht="14.4" x14ac:dyDescent="0.25">
      <c r="A142" s="12" t="str">
        <f t="shared" si="10"/>
        <v/>
      </c>
      <c r="B142" s="13"/>
      <c r="C142" s="14"/>
      <c r="D142" s="15"/>
      <c r="E142" s="20"/>
      <c r="F142" s="16"/>
      <c r="G142" s="20"/>
      <c r="H142" s="13"/>
      <c r="I142" s="31"/>
      <c r="J142" s="34"/>
      <c r="K142" s="17">
        <f t="shared" si="12"/>
        <v>0</v>
      </c>
      <c r="L142" s="18">
        <f t="shared" si="11"/>
        <v>0</v>
      </c>
      <c r="M142" s="19">
        <f t="shared" si="13"/>
        <v>0</v>
      </c>
    </row>
    <row r="143" spans="1:13" ht="14.4" x14ac:dyDescent="0.25">
      <c r="A143" s="12" t="str">
        <f t="shared" si="10"/>
        <v/>
      </c>
      <c r="B143" s="13"/>
      <c r="C143" s="14"/>
      <c r="D143" s="15"/>
      <c r="E143" s="20"/>
      <c r="F143" s="16"/>
      <c r="G143" s="20"/>
      <c r="H143" s="13"/>
      <c r="I143" s="31"/>
      <c r="J143" s="34"/>
      <c r="K143" s="17">
        <f t="shared" si="12"/>
        <v>0</v>
      </c>
      <c r="L143" s="18">
        <f t="shared" si="11"/>
        <v>0</v>
      </c>
      <c r="M143" s="19">
        <f t="shared" si="13"/>
        <v>0</v>
      </c>
    </row>
    <row r="144" spans="1:13" ht="14.4" x14ac:dyDescent="0.25">
      <c r="A144" s="12" t="str">
        <f t="shared" si="10"/>
        <v/>
      </c>
      <c r="B144" s="13"/>
      <c r="C144" s="14"/>
      <c r="D144" s="15"/>
      <c r="E144" s="20"/>
      <c r="F144" s="16"/>
      <c r="G144" s="20"/>
      <c r="H144" s="13"/>
      <c r="I144" s="31"/>
      <c r="J144" s="34"/>
      <c r="K144" s="17">
        <f t="shared" si="12"/>
        <v>0</v>
      </c>
      <c r="L144" s="18">
        <f t="shared" si="11"/>
        <v>0</v>
      </c>
      <c r="M144" s="19">
        <f t="shared" si="13"/>
        <v>0</v>
      </c>
    </row>
    <row r="145" spans="1:13" ht="14.4" x14ac:dyDescent="0.25">
      <c r="A145" s="12" t="str">
        <f t="shared" si="10"/>
        <v/>
      </c>
      <c r="B145" s="13"/>
      <c r="C145" s="14"/>
      <c r="D145" s="15"/>
      <c r="E145" s="20"/>
      <c r="F145" s="16"/>
      <c r="G145" s="20"/>
      <c r="H145" s="13"/>
      <c r="I145" s="31"/>
      <c r="J145" s="34"/>
      <c r="K145" s="17">
        <f t="shared" si="12"/>
        <v>0</v>
      </c>
      <c r="L145" s="18">
        <f t="shared" si="11"/>
        <v>0</v>
      </c>
      <c r="M145" s="19">
        <f t="shared" si="13"/>
        <v>0</v>
      </c>
    </row>
    <row r="146" spans="1:13" ht="14.4" x14ac:dyDescent="0.25">
      <c r="A146" s="12" t="str">
        <f t="shared" si="10"/>
        <v/>
      </c>
      <c r="B146" s="13"/>
      <c r="C146" s="14"/>
      <c r="D146" s="15"/>
      <c r="E146" s="20"/>
      <c r="F146" s="16"/>
      <c r="G146" s="20"/>
      <c r="H146" s="13"/>
      <c r="I146" s="31"/>
      <c r="J146" s="34"/>
      <c r="K146" s="17">
        <f t="shared" si="12"/>
        <v>0</v>
      </c>
      <c r="L146" s="18">
        <f t="shared" si="11"/>
        <v>0</v>
      </c>
      <c r="M146" s="19">
        <f t="shared" si="13"/>
        <v>0</v>
      </c>
    </row>
  </sheetData>
  <mergeCells count="18"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  <mergeCell ref="A3:A5"/>
    <mergeCell ref="B3:B5"/>
    <mergeCell ref="C3:C5"/>
    <mergeCell ref="D3:D5"/>
    <mergeCell ref="E3:E4"/>
    <mergeCell ref="E5:F5"/>
  </mergeCells>
  <conditionalFormatting sqref="C1:D5">
    <cfRule type="duplicateValues" dxfId="10" priority="1294"/>
  </conditionalFormatting>
  <conditionalFormatting sqref="C8:D27">
    <cfRule type="duplicateValues" dxfId="9" priority="1"/>
  </conditionalFormatting>
  <conditionalFormatting sqref="C28:D46">
    <cfRule type="duplicateValues" dxfId="8" priority="1295"/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EAD0-90B1-4026-80E9-4C891A02BBAC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1070-3C39-4993-8E92-6D894B656BA7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2.xml><?xml version="1.0" encoding="utf-8"?>
<ds:datastoreItem xmlns:ds="http://schemas.openxmlformats.org/officeDocument/2006/customXml" ds:itemID="{4DE5968D-5F83-4E2D-A11B-2030A3D07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11</vt:i4>
      </vt:variant>
    </vt:vector>
  </HeadingPairs>
  <TitlesOfParts>
    <vt:vector size="57" baseType="lpstr">
      <vt:lpstr>SPARE</vt:lpstr>
      <vt:lpstr>105-115 15-24</vt:lpstr>
      <vt:lpstr>105-115 14U</vt:lpstr>
      <vt:lpstr>90-100 15-24</vt:lpstr>
      <vt:lpstr>90-100 14U</vt:lpstr>
      <vt:lpstr>75-85 17-24</vt:lpstr>
      <vt:lpstr>75-85 13-16</vt:lpstr>
      <vt:lpstr>75-85 12U</vt:lpstr>
      <vt:lpstr>60-70 17-24</vt:lpstr>
      <vt:lpstr>60-70 13-16</vt:lpstr>
      <vt:lpstr>60-70 12U</vt:lpstr>
      <vt:lpstr>RBPS</vt:lpstr>
      <vt:lpstr>ESP1</vt:lpstr>
      <vt:lpstr>CAPE</vt:lpstr>
      <vt:lpstr>SER1</vt:lpstr>
      <vt:lpstr>MUR1</vt:lpstr>
      <vt:lpstr>BAL</vt:lpstr>
      <vt:lpstr>OG1</vt:lpstr>
      <vt:lpstr>DRY1</vt:lpstr>
      <vt:lpstr>HOR1</vt:lpstr>
      <vt:lpstr>SER2</vt:lpstr>
      <vt:lpstr>DAR1</vt:lpstr>
      <vt:lpstr>BEV</vt:lpstr>
      <vt:lpstr>BUS2</vt:lpstr>
      <vt:lpstr>OG2</vt:lpstr>
      <vt:lpstr>LOG1</vt:lpstr>
      <vt:lpstr>DRY2</vt:lpstr>
      <vt:lpstr>CAP2</vt:lpstr>
      <vt:lpstr>ESP2</vt:lpstr>
      <vt:lpstr>MR</vt:lpstr>
      <vt:lpstr>SC</vt:lpstr>
      <vt:lpstr>SCSAT</vt:lpstr>
      <vt:lpstr>SCSUN</vt:lpstr>
      <vt:lpstr>OG3</vt:lpstr>
      <vt:lpstr>WEST</vt:lpstr>
      <vt:lpstr>DAR2</vt:lpstr>
      <vt:lpstr>SER3</vt:lpstr>
      <vt:lpstr>MUR2</vt:lpstr>
      <vt:lpstr>RAS</vt:lpstr>
      <vt:lpstr>ESP3</vt:lpstr>
      <vt:lpstr>FEST</vt:lpstr>
      <vt:lpstr>BAL3</vt:lpstr>
      <vt:lpstr>HOR2</vt:lpstr>
      <vt:lpstr>GIDG</vt:lpstr>
      <vt:lpstr>Sheet1</vt:lpstr>
      <vt:lpstr>Sheet2</vt:lpstr>
      <vt:lpstr>'105-115 14U'!Print_Area</vt:lpstr>
      <vt:lpstr>'105-115 15-24'!Print_Area</vt:lpstr>
      <vt:lpstr>'60-70 12U'!Print_Area</vt:lpstr>
      <vt:lpstr>'60-70 13-16'!Print_Area</vt:lpstr>
      <vt:lpstr>'60-70 17-24'!Print_Area</vt:lpstr>
      <vt:lpstr>'75-85 12U'!Print_Area</vt:lpstr>
      <vt:lpstr>'75-85 13-16'!Print_Area</vt:lpstr>
      <vt:lpstr>'75-85 17-24'!Print_Area</vt:lpstr>
      <vt:lpstr>'90-100 14U'!Print_Area</vt:lpstr>
      <vt:lpstr>'90-100 15-24'!Print_Area</vt:lpstr>
      <vt:lpstr>SPARE!Print_Area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dcterms:created xsi:type="dcterms:W3CDTF">2006-03-23T00:27:41Z</dcterms:created>
  <dcterms:modified xsi:type="dcterms:W3CDTF">2024-12-10T09:06:43Z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